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va\Desktop\Boot Camp\"/>
    </mc:Choice>
  </mc:AlternateContent>
  <xr:revisionPtr revIDLastSave="0" documentId="13_ncr:1_{0B027474-D5F3-4BFF-9FC5-B3775F1D80EB}" xr6:coauthVersionLast="45" xr6:coauthVersionMax="45" xr10:uidLastSave="{00000000-0000-0000-0000-000000000000}"/>
  <bookViews>
    <workbookView xWindow="28680" yWindow="-120" windowWidth="29040" windowHeight="16440" tabRatio="942" activeTab="2" xr2:uid="{00000000-000D-0000-FFFF-FFFF00000000}"/>
  </bookViews>
  <sheets>
    <sheet name="Kickstarter" sheetId="1" r:id="rId1"/>
    <sheet name="Outcomes Based on Launch Date" sheetId="4" r:id="rId2"/>
    <sheet name="Outcomes Based on Goals" sheetId="12" r:id="rId3"/>
    <sheet name="Musicals Box and Whisker" sheetId="10" r:id="rId4"/>
    <sheet name="British Musicals" sheetId="9" r:id="rId5"/>
    <sheet name="Successful U.S. Kickstarters" sheetId="6" r:id="rId6"/>
    <sheet name="Failed U.S. Kickstarters" sheetId="7" r:id="rId7"/>
    <sheet name="Descriptive Statistics" sheetId="8" r:id="rId8"/>
    <sheet name="Edinburgh Research" sheetId="5" r:id="rId9"/>
    <sheet name="Category Statistics" sheetId="2" r:id="rId10"/>
    <sheet name="Subcategory Statistics" sheetId="3" r:id="rId11"/>
  </sheets>
  <definedNames>
    <definedName name="_xlchart.v1.0" hidden="1">'British Musicals'!$D$1</definedName>
    <definedName name="_xlchart.v1.1" hidden="1">'British Musicals'!$D$2:$D$27</definedName>
    <definedName name="_xlchart.v1.2" hidden="1">'British Musicals'!$E$1</definedName>
    <definedName name="_xlchart.v1.3" hidden="1">'British Musicals'!$E$2:$E$27</definedName>
    <definedName name="_xlchart.v1.4" hidden="1">'British Musicals'!$D$1</definedName>
    <definedName name="_xlchart.v1.5" hidden="1">'British Musicals'!$D$2:$D$27</definedName>
    <definedName name="_xlchart.v1.6" hidden="1">'British Musicals'!$E$1</definedName>
    <definedName name="_xlchart.v1.7" hidden="1">'British Musicals'!$E$2:$E$27</definedName>
    <definedName name="Failed">Table3[]</definedName>
    <definedName name="Success">Table2[]</definedName>
  </definedNames>
  <calcPr calcId="191029"/>
  <pivotCaches>
    <pivotCache cacheId="3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2" i="12"/>
  <c r="E2" i="12"/>
  <c r="E3" i="12"/>
  <c r="E4" i="12"/>
  <c r="E5" i="12"/>
  <c r="E6" i="12"/>
  <c r="E7" i="12"/>
  <c r="E8" i="12"/>
  <c r="E9" i="12"/>
  <c r="E10" i="12"/>
  <c r="E11" i="12"/>
  <c r="E12" i="12"/>
  <c r="E13" i="12"/>
  <c r="D2" i="12"/>
  <c r="D3" i="12"/>
  <c r="D4" i="12"/>
  <c r="D5" i="12"/>
  <c r="D6" i="12"/>
  <c r="D7" i="12"/>
  <c r="D8" i="12"/>
  <c r="D9" i="12"/>
  <c r="D10" i="12"/>
  <c r="D11" i="12"/>
  <c r="G11" i="12" s="1"/>
  <c r="J11" i="12" s="1"/>
  <c r="D12" i="12"/>
  <c r="G12" i="12" s="1"/>
  <c r="J12" i="12" s="1"/>
  <c r="D13" i="12"/>
  <c r="G13" i="12"/>
  <c r="J13" i="12" s="1"/>
  <c r="B5" i="12"/>
  <c r="C4" i="12"/>
  <c r="C13" i="8"/>
  <c r="C12" i="8"/>
  <c r="C11" i="8"/>
  <c r="B13" i="8"/>
  <c r="B12" i="8"/>
  <c r="B11" i="8"/>
  <c r="B9" i="8"/>
  <c r="C6" i="8"/>
  <c r="C5" i="8"/>
  <c r="C4" i="8"/>
  <c r="B7" i="8"/>
  <c r="B6" i="8"/>
  <c r="B5" i="8"/>
  <c r="B4" i="8"/>
  <c r="C10" i="8"/>
  <c r="C9" i="8"/>
  <c r="B10" i="8"/>
  <c r="C3" i="8"/>
  <c r="B3" i="8"/>
  <c r="C2" i="8"/>
  <c r="B2" i="8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Q535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621" i="1"/>
  <c r="R641" i="1"/>
  <c r="R3631" i="1"/>
  <c r="R544" i="1"/>
  <c r="R3953" i="1"/>
  <c r="R698" i="1"/>
  <c r="R1452" i="1"/>
  <c r="R2584" i="1"/>
  <c r="R578" i="1"/>
  <c r="R2596" i="1"/>
  <c r="R1318" i="1"/>
  <c r="R498" i="1"/>
  <c r="R194" i="1"/>
  <c r="R161" i="1"/>
  <c r="R173" i="1"/>
  <c r="R2429" i="1"/>
  <c r="R2433" i="1"/>
  <c r="R3202" i="1"/>
  <c r="R3807" i="1"/>
  <c r="R437" i="1"/>
  <c r="R2430" i="1"/>
  <c r="R2691" i="1"/>
  <c r="R3126" i="1"/>
  <c r="R447" i="1"/>
  <c r="R2696" i="1"/>
  <c r="R2912" i="1"/>
  <c r="R1867" i="1"/>
  <c r="R668" i="1"/>
  <c r="R1136" i="1"/>
  <c r="R2916" i="1"/>
  <c r="R2943" i="1"/>
  <c r="R3641" i="1"/>
  <c r="R3798" i="1"/>
  <c r="R2950" i="1"/>
  <c r="R3057" i="1"/>
  <c r="R566" i="1"/>
  <c r="R1178" i="1"/>
  <c r="R2375" i="1"/>
  <c r="R157" i="1"/>
  <c r="R3995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2434" i="1"/>
  <c r="R4017" i="1"/>
  <c r="R1449" i="1"/>
  <c r="R214" i="1"/>
  <c r="R1876" i="1"/>
  <c r="R449" i="1"/>
  <c r="R1412" i="1"/>
  <c r="R2423" i="1"/>
  <c r="R2904" i="1"/>
  <c r="R3060" i="1"/>
  <c r="R3074" i="1"/>
  <c r="R984" i="1"/>
  <c r="R1083" i="1"/>
  <c r="R4094" i="1"/>
  <c r="R3082" i="1"/>
  <c r="R568" i="1"/>
  <c r="R629" i="1"/>
  <c r="R636" i="1"/>
  <c r="R2148" i="1"/>
  <c r="R2420" i="1"/>
  <c r="R2687" i="1"/>
  <c r="R2915" i="1"/>
  <c r="R3858" i="1"/>
  <c r="R4047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3" i="1"/>
  <c r="R1547" i="1"/>
  <c r="R1729" i="1"/>
  <c r="R3134" i="1"/>
  <c r="R3632" i="1"/>
  <c r="R1724" i="1"/>
  <c r="R2877" i="1"/>
  <c r="R1118" i="1"/>
  <c r="R2438" i="1"/>
  <c r="R1092" i="1"/>
  <c r="R215" i="1"/>
  <c r="R683" i="1"/>
  <c r="R1113" i="1"/>
  <c r="R2362" i="1"/>
  <c r="R2865" i="1"/>
  <c r="R3067" i="1"/>
  <c r="R3112" i="1"/>
  <c r="R3861" i="1"/>
  <c r="R4114" i="1"/>
  <c r="R1103" i="1"/>
  <c r="R2521" i="1"/>
  <c r="R2376" i="1"/>
  <c r="R1099" i="1"/>
  <c r="R1049" i="1"/>
  <c r="R1696" i="1"/>
  <c r="R1869" i="1"/>
  <c r="R1988" i="1"/>
  <c r="R212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596" i="1"/>
  <c r="R992" i="1"/>
  <c r="R1424" i="1"/>
  <c r="R1131" i="1"/>
  <c r="R684" i="1"/>
  <c r="R870" i="1"/>
  <c r="R2142" i="1"/>
  <c r="R765" i="1"/>
  <c r="R3080" i="1"/>
  <c r="R196" i="1"/>
  <c r="R1881" i="1"/>
  <c r="R508" i="1"/>
  <c r="R1147" i="1"/>
  <c r="R1408" i="1"/>
  <c r="R1600" i="1"/>
  <c r="R2393" i="1"/>
  <c r="R4002" i="1"/>
  <c r="R2436" i="1"/>
  <c r="R1117" i="1"/>
  <c r="R1994" i="1"/>
  <c r="R514" i="1"/>
  <c r="R2581" i="1"/>
  <c r="R2690" i="1"/>
  <c r="R1070" i="1"/>
  <c r="R1151" i="1"/>
  <c r="R2512" i="1"/>
  <c r="R3054" i="1"/>
  <c r="R2955" i="1"/>
  <c r="R3062" i="1"/>
  <c r="R496" i="1"/>
  <c r="R1107" i="1"/>
  <c r="R1116" i="1"/>
  <c r="R2130" i="1"/>
  <c r="R2154" i="1"/>
  <c r="R2587" i="1"/>
  <c r="R2588" i="1"/>
  <c r="R259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2132" i="1"/>
  <c r="R675" i="1"/>
  <c r="R4044" i="1"/>
  <c r="R3083" i="1"/>
  <c r="R1720" i="1"/>
  <c r="R714" i="1"/>
  <c r="R1125" i="1"/>
  <c r="R1132" i="1"/>
  <c r="R1717" i="1"/>
  <c r="R3942" i="1"/>
  <c r="R3911" i="1"/>
  <c r="R973" i="1"/>
  <c r="R217" i="1"/>
  <c r="R2765" i="1"/>
  <c r="R1413" i="1"/>
  <c r="R1121" i="1"/>
  <c r="R1488" i="1"/>
  <c r="R2685" i="1"/>
  <c r="R1501" i="1"/>
  <c r="R2370" i="1"/>
  <c r="R2573" i="1"/>
  <c r="R2771" i="1"/>
  <c r="R3088" i="1"/>
  <c r="R3947" i="1"/>
  <c r="R3996" i="1"/>
  <c r="R4009" i="1"/>
  <c r="R2881" i="1"/>
  <c r="R2153" i="1"/>
  <c r="R599" i="1"/>
  <c r="R2569" i="1"/>
  <c r="R159" i="1"/>
  <c r="R1010" i="1"/>
  <c r="R3105" i="1"/>
  <c r="R125" i="1"/>
  <c r="R1597" i="1"/>
  <c r="R3085" i="1"/>
  <c r="R3794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232" i="1"/>
  <c r="R664" i="1"/>
  <c r="R780" i="1"/>
  <c r="R1172" i="1"/>
  <c r="R1740" i="1"/>
  <c r="R1865" i="1"/>
  <c r="R3055" i="1"/>
  <c r="R4074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111" i="1"/>
  <c r="R1875" i="1"/>
  <c r="R1160" i="1"/>
  <c r="R994" i="1"/>
  <c r="R1126" i="1"/>
  <c r="R2697" i="1"/>
  <c r="R3079" i="1"/>
  <c r="R1150" i="1"/>
  <c r="R2437" i="1"/>
  <c r="R555" i="1"/>
  <c r="R921" i="1"/>
  <c r="R1101" i="1"/>
  <c r="R1115" i="1"/>
  <c r="R1128" i="1"/>
  <c r="R1409" i="1"/>
  <c r="R1583" i="1"/>
  <c r="R1791" i="1"/>
  <c r="R1868" i="1"/>
  <c r="R2570" i="1"/>
  <c r="R2585" i="1"/>
  <c r="R2895" i="1"/>
  <c r="R1322" i="1"/>
  <c r="R1112" i="1"/>
  <c r="R1877" i="1"/>
  <c r="R1918" i="1"/>
  <c r="R693" i="1"/>
  <c r="R166" i="1"/>
  <c r="R1244" i="1"/>
  <c r="R1579" i="1"/>
  <c r="R3868" i="1"/>
  <c r="R543" i="1"/>
  <c r="R2417" i="1"/>
  <c r="R588" i="1"/>
  <c r="R976" i="1"/>
  <c r="R1084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089" i="1"/>
  <c r="R3952" i="1"/>
  <c r="R611" i="1"/>
  <c r="R1573" i="1"/>
  <c r="R1135" i="1"/>
  <c r="R2759" i="1"/>
  <c r="R3123" i="1"/>
  <c r="R3738" i="1"/>
  <c r="R3790" i="1"/>
  <c r="R499" i="1"/>
  <c r="R1563" i="1"/>
  <c r="R4067" i="1"/>
  <c r="R1712" i="1"/>
  <c r="R2389" i="1"/>
  <c r="R458" i="1"/>
  <c r="R2357" i="1"/>
  <c r="R2683" i="1"/>
  <c r="R2149" i="1"/>
  <c r="R552" i="1"/>
  <c r="R779" i="1"/>
  <c r="R1072" i="1"/>
  <c r="R2432" i="1"/>
  <c r="R2702" i="1"/>
  <c r="R1485" i="1"/>
  <c r="R2694" i="1"/>
  <c r="R576" i="1"/>
  <c r="R2403" i="1"/>
  <c r="R155" i="1"/>
  <c r="R222" i="1"/>
  <c r="R2328" i="1"/>
  <c r="R2763" i="1"/>
  <c r="R2161" i="1"/>
  <c r="R1738" i="1"/>
  <c r="R720" i="1"/>
  <c r="R1494" i="1"/>
  <c r="R2564" i="1"/>
  <c r="R1157" i="1"/>
  <c r="R468" i="1"/>
  <c r="R2001" i="1"/>
  <c r="R425" i="1"/>
  <c r="R2764" i="1"/>
  <c r="R1438" i="1"/>
  <c r="R2905" i="1"/>
  <c r="R452" i="1"/>
  <c r="R715" i="1"/>
  <c r="R966" i="1"/>
  <c r="R510" i="1"/>
  <c r="R571" i="1"/>
  <c r="R883" i="1"/>
  <c r="R1234" i="1"/>
  <c r="R2156" i="1"/>
  <c r="R2386" i="1"/>
  <c r="R2695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472" i="1"/>
  <c r="R1705" i="1"/>
  <c r="R3194" i="1"/>
  <c r="R1920" i="1"/>
  <c r="R623" i="1"/>
  <c r="R1094" i="1"/>
  <c r="R2892" i="1"/>
  <c r="R4019" i="1"/>
  <c r="R2511" i="1"/>
  <c r="R4075" i="1"/>
  <c r="R697" i="1"/>
  <c r="R986" i="1"/>
  <c r="R1874" i="1"/>
  <c r="R2750" i="1"/>
  <c r="R424" i="1"/>
  <c r="R965" i="1"/>
  <c r="R2751" i="1"/>
  <c r="R4101" i="1"/>
  <c r="R200" i="1"/>
  <c r="R1443" i="1"/>
  <c r="X1443" i="1" s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1917" i="1"/>
  <c r="R2135" i="1"/>
  <c r="R2866" i="1"/>
  <c r="R1105" i="1"/>
  <c r="R998" i="1"/>
  <c r="R1169" i="1"/>
  <c r="R3144" i="1"/>
  <c r="R1406" i="1"/>
  <c r="R1715" i="1"/>
  <c r="R3797" i="1"/>
  <c r="R1129" i="1"/>
  <c r="R777" i="1"/>
  <c r="R1592" i="1"/>
  <c r="R2146" i="1"/>
  <c r="R958" i="1"/>
  <c r="R1910" i="1"/>
  <c r="R2136" i="1"/>
  <c r="R2593" i="1"/>
  <c r="R1801" i="1"/>
  <c r="R2516" i="1"/>
  <c r="R2861" i="1"/>
  <c r="R3889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2150" i="1"/>
  <c r="R2768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558" i="1"/>
  <c r="R1102" i="1"/>
  <c r="R1567" i="1"/>
  <c r="R2384" i="1"/>
  <c r="R2951" i="1"/>
  <c r="R3069" i="1"/>
  <c r="R3857" i="1"/>
  <c r="R4061" i="1"/>
  <c r="R4060" i="1"/>
  <c r="R2503" i="1"/>
  <c r="R977" i="1"/>
  <c r="R1081" i="1"/>
  <c r="R607" i="1"/>
  <c r="R1047" i="1"/>
  <c r="R2158" i="1"/>
  <c r="R156" i="1"/>
  <c r="R781" i="1"/>
  <c r="R927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619" i="1"/>
  <c r="R1440" i="1"/>
  <c r="R2345" i="1"/>
  <c r="R2777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594" i="1"/>
  <c r="R774" i="1"/>
  <c r="R1812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865" i="1"/>
  <c r="R1077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895" i="1"/>
  <c r="R212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457" i="1"/>
  <c r="R1713" i="1"/>
  <c r="R2647" i="1"/>
  <c r="R2761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568" i="1"/>
  <c r="R1739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600" i="1"/>
  <c r="R1551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972" i="1"/>
  <c r="R1776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290" i="1"/>
  <c r="R2484" i="1"/>
  <c r="R2562" i="1"/>
  <c r="R3221" i="1"/>
  <c r="R3215" i="1"/>
  <c r="R2179" i="1"/>
  <c r="R2248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750" i="1"/>
  <c r="R2541" i="1"/>
  <c r="R3375" i="1"/>
  <c r="R3777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30" i="1"/>
  <c r="R727" i="1"/>
  <c r="R2112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1290" i="1"/>
  <c r="R3752" i="1"/>
  <c r="R3263" i="1"/>
  <c r="R3558" i="1"/>
  <c r="R304" i="1"/>
  <c r="R654" i="1"/>
  <c r="R1268" i="1"/>
  <c r="R3571" i="1"/>
  <c r="R119" i="1"/>
  <c r="R12" i="1"/>
  <c r="R108" i="1"/>
  <c r="R1636" i="1"/>
  <c r="R3040" i="1"/>
  <c r="R3566" i="1"/>
  <c r="R3590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020" i="1"/>
  <c r="R3456" i="1"/>
  <c r="R2713" i="1"/>
  <c r="R255" i="1"/>
  <c r="R3384" i="1"/>
  <c r="R1653" i="1"/>
  <c r="R2121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286" i="1"/>
  <c r="R1828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728" i="1"/>
  <c r="R1643" i="1"/>
  <c r="R1846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1615" i="1"/>
  <c r="R2221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210" i="1"/>
  <c r="R2526" i="1"/>
  <c r="R3286" i="1"/>
  <c r="R2711" i="1"/>
  <c r="R1634" i="1"/>
  <c r="R1287" i="1"/>
  <c r="R835" i="1"/>
  <c r="R2098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522" i="1"/>
  <c r="R1039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X3760" i="1" s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537" i="1"/>
  <c r="R786" i="1"/>
  <c r="R2076" i="1"/>
  <c r="R2790" i="1"/>
  <c r="R2793" i="1"/>
  <c r="R3680" i="1"/>
  <c r="R1663" i="1"/>
  <c r="R3726" i="1"/>
  <c r="R3717" i="1"/>
  <c r="R1405" i="1"/>
  <c r="R752" i="1"/>
  <c r="R245" i="1"/>
  <c r="R1219" i="1"/>
  <c r="R1672" i="1"/>
  <c r="R2270" i="1"/>
  <c r="R2317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025" i="1"/>
  <c r="R3175" i="1"/>
  <c r="R3266" i="1"/>
  <c r="R3282" i="1"/>
  <c r="R3467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829" i="1"/>
  <c r="R19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2720" i="1"/>
  <c r="R3426" i="1"/>
  <c r="R330" i="1"/>
  <c r="R3381" i="1"/>
  <c r="R1372" i="1"/>
  <c r="R1631" i="1"/>
  <c r="R247" i="1"/>
  <c r="R2999" i="1"/>
  <c r="R756" i="1"/>
  <c r="R2705" i="1"/>
  <c r="R3401" i="1"/>
  <c r="R3507" i="1"/>
  <c r="R1222" i="1"/>
  <c r="R811" i="1"/>
  <c r="R2537" i="1"/>
  <c r="R1246" i="1"/>
  <c r="R1639" i="1"/>
  <c r="R2463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1649" i="1"/>
  <c r="R2477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807" i="1"/>
  <c r="R812" i="1"/>
  <c r="R1640" i="1"/>
  <c r="R2536" i="1"/>
  <c r="R3388" i="1"/>
  <c r="R3543" i="1"/>
  <c r="R3751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2988" i="1"/>
  <c r="R350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11" i="1"/>
  <c r="R1274" i="1"/>
  <c r="R2933" i="1"/>
  <c r="R2970" i="1"/>
  <c r="R2972" i="1"/>
  <c r="X2972" i="1" s="1"/>
  <c r="R3052" i="1"/>
  <c r="R3527" i="1"/>
  <c r="R3825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113" i="1"/>
  <c r="R2554" i="1"/>
  <c r="R2831" i="1"/>
  <c r="R2111" i="1"/>
  <c r="R3421" i="1"/>
  <c r="R3376" i="1"/>
  <c r="R322" i="1"/>
  <c r="R17" i="1"/>
  <c r="R1761" i="1"/>
  <c r="R189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742" i="1"/>
  <c r="R1033" i="1"/>
  <c r="R2291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X2443" i="1" s="1"/>
  <c r="R1505" i="1"/>
  <c r="R324" i="1"/>
  <c r="R2063" i="1"/>
  <c r="R50" i="1"/>
  <c r="R1665" i="1"/>
  <c r="R1755" i="1"/>
  <c r="R2451" i="1"/>
  <c r="R2936" i="1"/>
  <c r="R3135" i="1"/>
  <c r="R3321" i="1"/>
  <c r="R3699" i="1"/>
  <c r="R3826" i="1"/>
  <c r="R397" i="1"/>
  <c r="R341" i="1"/>
  <c r="R2223" i="1"/>
  <c r="R3428" i="1"/>
  <c r="R2812" i="1"/>
  <c r="R3448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1294" i="1"/>
  <c r="R1614" i="1"/>
  <c r="R2539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1648" i="1"/>
  <c r="R3339" i="1"/>
  <c r="R3774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370" i="1"/>
  <c r="R1941" i="1"/>
  <c r="R2464" i="1"/>
  <c r="R744" i="1"/>
  <c r="R1283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360" i="1"/>
  <c r="R1679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1476" i="1"/>
  <c r="R2164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621" i="1"/>
  <c r="R3754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1262" i="1"/>
  <c r="R2471" i="1"/>
  <c r="R2485" i="1"/>
  <c r="R246" i="1"/>
  <c r="R318" i="1"/>
  <c r="R2198" i="1"/>
  <c r="R1399" i="1"/>
  <c r="R3582" i="1"/>
  <c r="R2969" i="1"/>
  <c r="R528" i="1"/>
  <c r="R2625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2806" i="1"/>
  <c r="R3174" i="1"/>
  <c r="R3786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1759" i="1"/>
  <c r="R2538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753" i="1"/>
  <c r="R2469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47" i="1"/>
  <c r="R93" i="1"/>
  <c r="R106" i="1"/>
  <c r="R377" i="1"/>
  <c r="R1757" i="1"/>
  <c r="R2169" i="1"/>
  <c r="R2784" i="1"/>
  <c r="R3625" i="1"/>
  <c r="R3692" i="1"/>
  <c r="R3756" i="1"/>
  <c r="R3782" i="1"/>
  <c r="R293" i="1"/>
  <c r="R2719" i="1"/>
  <c r="R2051" i="1"/>
  <c r="R418" i="1"/>
  <c r="R2029" i="1"/>
  <c r="R1247" i="1"/>
  <c r="R2829" i="1"/>
  <c r="R2840" i="1"/>
  <c r="R1528" i="1"/>
  <c r="R2197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X325" i="1" s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01" i="1"/>
  <c r="R1374" i="1"/>
  <c r="R2825" i="1"/>
  <c r="R1845" i="1"/>
  <c r="R1386" i="1"/>
  <c r="R364" i="1"/>
  <c r="R3170" i="1"/>
  <c r="R3460" i="1"/>
  <c r="R3498" i="1"/>
  <c r="R1645" i="1"/>
  <c r="R3224" i="1"/>
  <c r="R3618" i="1"/>
  <c r="R1525" i="1"/>
  <c r="R1347" i="1"/>
  <c r="R2494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359" i="1"/>
  <c r="R1637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755" i="1"/>
  <c r="R2473" i="1"/>
  <c r="R2938" i="1"/>
  <c r="R3044" i="1"/>
  <c r="R3270" i="1"/>
  <c r="R3533" i="1"/>
  <c r="R53" i="1"/>
  <c r="R2241" i="1"/>
  <c r="R3258" i="1"/>
  <c r="R1675" i="1"/>
  <c r="R1041" i="1"/>
  <c r="R412" i="1"/>
  <c r="R3455" i="1"/>
  <c r="R2071" i="1"/>
  <c r="R3540" i="1"/>
  <c r="R2495" i="1"/>
  <c r="R3678" i="1"/>
  <c r="X3678" i="1" s="1"/>
  <c r="R3785" i="1"/>
  <c r="X3785" i="1" s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X258" i="1" s="1"/>
  <c r="R3684" i="1"/>
  <c r="X3684" i="1" s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028" i="1"/>
  <c r="R3822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X3536" i="1" s="1"/>
  <c r="R2217" i="1"/>
  <c r="X2217" i="1" s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009" i="1"/>
  <c r="R3510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X3048" i="1" s="1"/>
  <c r="R260" i="1"/>
  <c r="X260" i="1" s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Q227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621" i="1"/>
  <c r="Q641" i="1"/>
  <c r="Q3631" i="1"/>
  <c r="Q544" i="1"/>
  <c r="Q3953" i="1"/>
  <c r="Q698" i="1"/>
  <c r="Q1452" i="1"/>
  <c r="Q2584" i="1"/>
  <c r="Q578" i="1"/>
  <c r="Q2596" i="1"/>
  <c r="Q1318" i="1"/>
  <c r="Q498" i="1"/>
  <c r="Q194" i="1"/>
  <c r="Q161" i="1"/>
  <c r="Q173" i="1"/>
  <c r="Q2429" i="1"/>
  <c r="Q2433" i="1"/>
  <c r="Q3202" i="1"/>
  <c r="Q3807" i="1"/>
  <c r="Q437" i="1"/>
  <c r="Q2430" i="1"/>
  <c r="Q2691" i="1"/>
  <c r="Q3126" i="1"/>
  <c r="Q447" i="1"/>
  <c r="Q2696" i="1"/>
  <c r="Q2912" i="1"/>
  <c r="Q1867" i="1"/>
  <c r="Q668" i="1"/>
  <c r="Q1136" i="1"/>
  <c r="Q2916" i="1"/>
  <c r="Q2943" i="1"/>
  <c r="Q3641" i="1"/>
  <c r="Q3798" i="1"/>
  <c r="Q2950" i="1"/>
  <c r="Q3057" i="1"/>
  <c r="Q566" i="1"/>
  <c r="Q1178" i="1"/>
  <c r="Q2375" i="1"/>
  <c r="Q157" i="1"/>
  <c r="Q3995" i="1"/>
  <c r="Q1704" i="1"/>
  <c r="Q542" i="1"/>
  <c r="Q1180" i="1"/>
  <c r="Q1499" i="1"/>
  <c r="Q3914" i="1"/>
  <c r="Q4008" i="1"/>
  <c r="Q1442" i="1"/>
  <c r="Q154" i="1"/>
  <c r="Q216" i="1"/>
  <c r="Q637" i="1"/>
  <c r="Q1183" i="1"/>
  <c r="Q3934" i="1"/>
  <c r="Q640" i="1"/>
  <c r="Q488" i="1"/>
  <c r="Q2155" i="1"/>
  <c r="Q3122" i="1"/>
  <c r="Q163" i="1"/>
  <c r="Q169" i="1"/>
  <c r="Q2591" i="1"/>
  <c r="Q1453" i="1"/>
  <c r="Q585" i="1"/>
  <c r="Q2911" i="1"/>
  <c r="Q580" i="1"/>
  <c r="Q1123" i="1"/>
  <c r="Q427" i="1"/>
  <c r="Q562" i="1"/>
  <c r="Q983" i="1"/>
  <c r="Q591" i="1"/>
  <c r="Q1589" i="1"/>
  <c r="Q2425" i="1"/>
  <c r="Q3864" i="1"/>
  <c r="Q1595" i="1"/>
  <c r="Q2680" i="1"/>
  <c r="Q122" i="1"/>
  <c r="Q2434" i="1"/>
  <c r="Q4017" i="1"/>
  <c r="Q1449" i="1"/>
  <c r="Q214" i="1"/>
  <c r="Q1876" i="1"/>
  <c r="Q449" i="1"/>
  <c r="Q1412" i="1"/>
  <c r="Q2423" i="1"/>
  <c r="Q2904" i="1"/>
  <c r="Q3060" i="1"/>
  <c r="Q3074" i="1"/>
  <c r="Q984" i="1"/>
  <c r="Q1083" i="1"/>
  <c r="Q4094" i="1"/>
  <c r="Q3082" i="1"/>
  <c r="Q568" i="1"/>
  <c r="Q629" i="1"/>
  <c r="Q636" i="1"/>
  <c r="Q2148" i="1"/>
  <c r="Q2420" i="1"/>
  <c r="Q2687" i="1"/>
  <c r="Q2915" i="1"/>
  <c r="Q3858" i="1"/>
  <c r="Q4047" i="1"/>
  <c r="Q561" i="1"/>
  <c r="Q1736" i="1"/>
  <c r="Q3075" i="1"/>
  <c r="Q1913" i="1"/>
  <c r="Q1175" i="1"/>
  <c r="Q2418" i="1"/>
  <c r="Q3096" i="1"/>
  <c r="Q3959" i="1"/>
  <c r="Q3855" i="1"/>
  <c r="Q773" i="1"/>
  <c r="Q455" i="1"/>
  <c r="Q2427" i="1"/>
  <c r="Q598" i="1"/>
  <c r="Q676" i="1"/>
  <c r="Q3906" i="1"/>
  <c r="Q476" i="1"/>
  <c r="Q123" i="1"/>
  <c r="Q582" i="1"/>
  <c r="Q1543" i="1"/>
  <c r="Q1547" i="1"/>
  <c r="Q1729" i="1"/>
  <c r="Q3134" i="1"/>
  <c r="Q3632" i="1"/>
  <c r="Q1724" i="1"/>
  <c r="Q2877" i="1"/>
  <c r="Q1118" i="1"/>
  <c r="Q2438" i="1"/>
  <c r="Q1092" i="1"/>
  <c r="Q215" i="1"/>
  <c r="Q683" i="1"/>
  <c r="Q1113" i="1"/>
  <c r="Q2362" i="1"/>
  <c r="Q2865" i="1"/>
  <c r="Q3067" i="1"/>
  <c r="Q3112" i="1"/>
  <c r="Q3861" i="1"/>
  <c r="Q4114" i="1"/>
  <c r="Q1103" i="1"/>
  <c r="Q2521" i="1"/>
  <c r="Q2376" i="1"/>
  <c r="Q1099" i="1"/>
  <c r="Q1049" i="1"/>
  <c r="Q1696" i="1"/>
  <c r="Q1869" i="1"/>
  <c r="Q1988" i="1"/>
  <c r="Q2128" i="1"/>
  <c r="Q2395" i="1"/>
  <c r="Q3121" i="1"/>
  <c r="Q2656" i="1"/>
  <c r="Q3110" i="1"/>
  <c r="Q2693" i="1"/>
  <c r="Q3880" i="1"/>
  <c r="Q153" i="1"/>
  <c r="Q1164" i="1"/>
  <c r="Q2138" i="1"/>
  <c r="Q2396" i="1"/>
  <c r="Q3198" i="1"/>
  <c r="Q593" i="1"/>
  <c r="Q601" i="1"/>
  <c r="Q1141" i="1"/>
  <c r="Q461" i="1"/>
  <c r="Q2348" i="1"/>
  <c r="Q3808" i="1"/>
  <c r="Q4052" i="1"/>
  <c r="Q1074" i="1"/>
  <c r="Q191" i="1"/>
  <c r="Q457" i="1"/>
  <c r="Q3070" i="1"/>
  <c r="Q2356" i="1"/>
  <c r="Q3972" i="1"/>
  <c r="Q1813" i="1"/>
  <c r="Q1585" i="1"/>
  <c r="Q2504" i="1"/>
  <c r="Q150" i="1"/>
  <c r="Q2909" i="1"/>
  <c r="Q4051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596" i="1"/>
  <c r="Q992" i="1"/>
  <c r="Q1424" i="1"/>
  <c r="Q1131" i="1"/>
  <c r="Q684" i="1"/>
  <c r="Q870" i="1"/>
  <c r="Q2142" i="1"/>
  <c r="Q765" i="1"/>
  <c r="Q3080" i="1"/>
  <c r="Q196" i="1"/>
  <c r="Q1881" i="1"/>
  <c r="Q508" i="1"/>
  <c r="Q1147" i="1"/>
  <c r="Q1408" i="1"/>
  <c r="Q1600" i="1"/>
  <c r="Q2393" i="1"/>
  <c r="Q4002" i="1"/>
  <c r="Q2436" i="1"/>
  <c r="Q1117" i="1"/>
  <c r="Q1994" i="1"/>
  <c r="Q514" i="1"/>
  <c r="Q2581" i="1"/>
  <c r="Q2690" i="1"/>
  <c r="Q1070" i="1"/>
  <c r="Q1151" i="1"/>
  <c r="Q2512" i="1"/>
  <c r="Q3054" i="1"/>
  <c r="Q2955" i="1"/>
  <c r="Q3062" i="1"/>
  <c r="Q496" i="1"/>
  <c r="Q1107" i="1"/>
  <c r="Q1116" i="1"/>
  <c r="Q2130" i="1"/>
  <c r="Q2154" i="1"/>
  <c r="Q2587" i="1"/>
  <c r="Q2588" i="1"/>
  <c r="Q2594" i="1"/>
  <c r="Q2889" i="1"/>
  <c r="Q4068" i="1"/>
  <c r="Q4081" i="1"/>
  <c r="Q572" i="1"/>
  <c r="Q1907" i="1"/>
  <c r="Q1171" i="1"/>
  <c r="Q631" i="1"/>
  <c r="Q486" i="1"/>
  <c r="Q2391" i="1"/>
  <c r="Q2775" i="1"/>
  <c r="Q1012" i="1"/>
  <c r="Q3090" i="1"/>
  <c r="Q1703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2132" i="1"/>
  <c r="Q675" i="1"/>
  <c r="Q4044" i="1"/>
  <c r="Q3083" i="1"/>
  <c r="Q1720" i="1"/>
  <c r="Q714" i="1"/>
  <c r="Q1125" i="1"/>
  <c r="Q1132" i="1"/>
  <c r="Q1717" i="1"/>
  <c r="Q3942" i="1"/>
  <c r="Q3911" i="1"/>
  <c r="Q973" i="1"/>
  <c r="Q217" i="1"/>
  <c r="Q2765" i="1"/>
  <c r="Q1413" i="1"/>
  <c r="Q1121" i="1"/>
  <c r="Q1488" i="1"/>
  <c r="Q2685" i="1"/>
  <c r="Q1501" i="1"/>
  <c r="Q2370" i="1"/>
  <c r="Q2573" i="1"/>
  <c r="Q2771" i="1"/>
  <c r="Q3088" i="1"/>
  <c r="Q3947" i="1"/>
  <c r="Q3996" i="1"/>
  <c r="Q4009" i="1"/>
  <c r="Q2881" i="1"/>
  <c r="Q2153" i="1"/>
  <c r="Q599" i="1"/>
  <c r="Q2569" i="1"/>
  <c r="Q159" i="1"/>
  <c r="Q1010" i="1"/>
  <c r="Q3105" i="1"/>
  <c r="Q125" i="1"/>
  <c r="Q1597" i="1"/>
  <c r="Q3085" i="1"/>
  <c r="Q3794" i="1"/>
  <c r="Q1909" i="1"/>
  <c r="Q3919" i="1"/>
  <c r="Q4087" i="1"/>
  <c r="Q491" i="1"/>
  <c r="Q462" i="1"/>
  <c r="Q1042" i="1"/>
  <c r="Q904" i="1"/>
  <c r="Q3928" i="1"/>
  <c r="Q906" i="1"/>
  <c r="Q1324" i="1"/>
  <c r="Q719" i="1"/>
  <c r="Q872" i="1"/>
  <c r="Q3120" i="1"/>
  <c r="Q545" i="1"/>
  <c r="Q2700" i="1"/>
  <c r="Q2372" i="1"/>
  <c r="Q2681" i="1"/>
  <c r="Q144" i="1"/>
  <c r="Q239" i="1"/>
  <c r="Q1425" i="1"/>
  <c r="Q1561" i="1"/>
  <c r="Q2440" i="1"/>
  <c r="Q2779" i="1"/>
  <c r="Q3917" i="1"/>
  <c r="Q4086" i="1"/>
  <c r="Q3097" i="1"/>
  <c r="Q864" i="1"/>
  <c r="Q665" i="1"/>
  <c r="Q940" i="1"/>
  <c r="Q1140" i="1"/>
  <c r="Q1688" i="1"/>
  <c r="Q563" i="1"/>
  <c r="Q2382" i="1"/>
  <c r="Q3200" i="1"/>
  <c r="Q1013" i="1"/>
  <c r="Q2350" i="1"/>
  <c r="Q2124" i="1"/>
  <c r="Q575" i="1"/>
  <c r="Q696" i="1"/>
  <c r="Q232" i="1"/>
  <c r="Q664" i="1"/>
  <c r="Q780" i="1"/>
  <c r="Q1172" i="1"/>
  <c r="Q1740" i="1"/>
  <c r="Q1865" i="1"/>
  <c r="Q3055" i="1"/>
  <c r="Q4074" i="1"/>
  <c r="Q711" i="1"/>
  <c r="Q2886" i="1"/>
  <c r="Q1145" i="1"/>
  <c r="Q192" i="1"/>
  <c r="Q1990" i="1"/>
  <c r="Q902" i="1"/>
  <c r="Q1407" i="1"/>
  <c r="Q3963" i="1"/>
  <c r="Q4043" i="1"/>
  <c r="Q573" i="1"/>
  <c r="Q597" i="1"/>
  <c r="Q577" i="1"/>
  <c r="Q2864" i="1"/>
  <c r="Q507" i="1"/>
  <c r="Q2404" i="1"/>
  <c r="Q2743" i="1"/>
  <c r="Q422" i="1"/>
  <c r="Q1545" i="1"/>
  <c r="Q1111" i="1"/>
  <c r="Q1875" i="1"/>
  <c r="Q1160" i="1"/>
  <c r="Q994" i="1"/>
  <c r="Q1126" i="1"/>
  <c r="Q2697" i="1"/>
  <c r="Q3079" i="1"/>
  <c r="Q1150" i="1"/>
  <c r="Q2437" i="1"/>
  <c r="Q555" i="1"/>
  <c r="Q921" i="1"/>
  <c r="Q1101" i="1"/>
  <c r="Q1115" i="1"/>
  <c r="Q1128" i="1"/>
  <c r="Q1409" i="1"/>
  <c r="Q1583" i="1"/>
  <c r="Q1791" i="1"/>
  <c r="Q1868" i="1"/>
  <c r="Q2570" i="1"/>
  <c r="Q2585" i="1"/>
  <c r="Q2895" i="1"/>
  <c r="Q1322" i="1"/>
  <c r="Q1112" i="1"/>
  <c r="Q1877" i="1"/>
  <c r="Q1918" i="1"/>
  <c r="Q693" i="1"/>
  <c r="Q166" i="1"/>
  <c r="Q1244" i="1"/>
  <c r="Q1579" i="1"/>
  <c r="Q3868" i="1"/>
  <c r="Q543" i="1"/>
  <c r="Q2417" i="1"/>
  <c r="Q588" i="1"/>
  <c r="Q976" i="1"/>
  <c r="Q1084" i="1"/>
  <c r="Q2123" i="1"/>
  <c r="Q2353" i="1"/>
  <c r="Q148" i="1"/>
  <c r="Q1726" i="1"/>
  <c r="Q2652" i="1"/>
  <c r="Q919" i="1"/>
  <c r="Q2508" i="1"/>
  <c r="Q2582" i="1"/>
  <c r="Q3968" i="1"/>
  <c r="Q2413" i="1"/>
  <c r="Q1314" i="1"/>
  <c r="Q1155" i="1"/>
  <c r="Q3089" i="1"/>
  <c r="Q3952" i="1"/>
  <c r="Q611" i="1"/>
  <c r="Q1573" i="1"/>
  <c r="Q1135" i="1"/>
  <c r="Q2759" i="1"/>
  <c r="Q3123" i="1"/>
  <c r="Q3738" i="1"/>
  <c r="Q3790" i="1"/>
  <c r="Q499" i="1"/>
  <c r="Q1563" i="1"/>
  <c r="Q4067" i="1"/>
  <c r="Q1712" i="1"/>
  <c r="Q2389" i="1"/>
  <c r="Q458" i="1"/>
  <c r="Q2357" i="1"/>
  <c r="Q2683" i="1"/>
  <c r="Q2149" i="1"/>
  <c r="Q552" i="1"/>
  <c r="Q779" i="1"/>
  <c r="Q1072" i="1"/>
  <c r="Q2432" i="1"/>
  <c r="Q2702" i="1"/>
  <c r="Q1485" i="1"/>
  <c r="Q2694" i="1"/>
  <c r="Q576" i="1"/>
  <c r="Q2403" i="1"/>
  <c r="Q155" i="1"/>
  <c r="Q222" i="1"/>
  <c r="Q2328" i="1"/>
  <c r="Q2763" i="1"/>
  <c r="Q2161" i="1"/>
  <c r="Q1738" i="1"/>
  <c r="Q720" i="1"/>
  <c r="Q1494" i="1"/>
  <c r="Q2564" i="1"/>
  <c r="Q1157" i="1"/>
  <c r="Q468" i="1"/>
  <c r="Q2001" i="1"/>
  <c r="Q425" i="1"/>
  <c r="Q2764" i="1"/>
  <c r="Q1438" i="1"/>
  <c r="Q2905" i="1"/>
  <c r="Q452" i="1"/>
  <c r="Q715" i="1"/>
  <c r="Q966" i="1"/>
  <c r="Q510" i="1"/>
  <c r="Q571" i="1"/>
  <c r="Q883" i="1"/>
  <c r="Q1234" i="1"/>
  <c r="Q2156" i="1"/>
  <c r="Q2386" i="1"/>
  <c r="Q2695" i="1"/>
  <c r="Q2903" i="1"/>
  <c r="Q3131" i="1"/>
  <c r="Q2152" i="1"/>
  <c r="Q874" i="1"/>
  <c r="Q1331" i="1"/>
  <c r="Q456" i="1"/>
  <c r="Q1085" i="1"/>
  <c r="Q4021" i="1"/>
  <c r="Q2415" i="1"/>
  <c r="Q3903" i="1"/>
  <c r="Q4023" i="1"/>
  <c r="Q955" i="1"/>
  <c r="Q1581" i="1"/>
  <c r="Q3081" i="1"/>
  <c r="Q2572" i="1"/>
  <c r="Q2162" i="1"/>
  <c r="Q2769" i="1"/>
  <c r="Q775" i="1"/>
  <c r="Q685" i="1"/>
  <c r="Q914" i="1"/>
  <c r="Q1456" i="1"/>
  <c r="Q228" i="1"/>
  <c r="Q2682" i="1"/>
  <c r="Q706" i="1"/>
  <c r="Q1721" i="1"/>
  <c r="Q2650" i="1"/>
  <c r="Q2654" i="1"/>
  <c r="Q2871" i="1"/>
  <c r="Q2868" i="1"/>
  <c r="Q1231" i="1"/>
  <c r="Q3943" i="1"/>
  <c r="Q559" i="1"/>
  <c r="Q151" i="1"/>
  <c r="Q663" i="1"/>
  <c r="Q3142" i="1"/>
  <c r="Q3973" i="1"/>
  <c r="Q610" i="1"/>
  <c r="Q707" i="1"/>
  <c r="Q2601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472" i="1"/>
  <c r="Q1705" i="1"/>
  <c r="Q3194" i="1"/>
  <c r="Q1920" i="1"/>
  <c r="Q623" i="1"/>
  <c r="Q1094" i="1"/>
  <c r="Q2892" i="1"/>
  <c r="Q4019" i="1"/>
  <c r="Q2511" i="1"/>
  <c r="Q4075" i="1"/>
  <c r="Q697" i="1"/>
  <c r="Q986" i="1"/>
  <c r="Q1874" i="1"/>
  <c r="Q2750" i="1"/>
  <c r="Q424" i="1"/>
  <c r="Q965" i="1"/>
  <c r="Q2751" i="1"/>
  <c r="Q4101" i="1"/>
  <c r="Q200" i="1"/>
  <c r="Q1443" i="1"/>
  <c r="Q2766" i="1"/>
  <c r="Q1316" i="1"/>
  <c r="Q1328" i="1"/>
  <c r="Q939" i="1"/>
  <c r="Q2686" i="1"/>
  <c r="Q504" i="1"/>
  <c r="Q3094" i="1"/>
  <c r="Q967" i="1"/>
  <c r="Q546" i="1"/>
  <c r="Q1904" i="1"/>
  <c r="Q3866" i="1"/>
  <c r="Q2387" i="1"/>
  <c r="Q1419" i="1"/>
  <c r="Q2426" i="1"/>
  <c r="Q3203" i="1"/>
  <c r="Q3901" i="1"/>
  <c r="Q4026" i="1"/>
  <c r="Q2390" i="1"/>
  <c r="Q875" i="1"/>
  <c r="Q721" i="1"/>
  <c r="Q880" i="1"/>
  <c r="Q999" i="1"/>
  <c r="Q4015" i="1"/>
  <c r="Q1323" i="1"/>
  <c r="Q970" i="1"/>
  <c r="Q1915" i="1"/>
  <c r="Q428" i="1"/>
  <c r="Q1075" i="1"/>
  <c r="Q1795" i="1"/>
  <c r="Q4007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2349" i="1"/>
  <c r="Q3962" i="1"/>
  <c r="Q1159" i="1"/>
  <c r="Q1044" i="1"/>
  <c r="Q1917" i="1"/>
  <c r="Q2135" i="1"/>
  <c r="Q2866" i="1"/>
  <c r="Q1105" i="1"/>
  <c r="Q998" i="1"/>
  <c r="Q1169" i="1"/>
  <c r="Q3144" i="1"/>
  <c r="Q1406" i="1"/>
  <c r="Q1715" i="1"/>
  <c r="Q3797" i="1"/>
  <c r="Q1129" i="1"/>
  <c r="Q777" i="1"/>
  <c r="Q1592" i="1"/>
  <c r="Q2146" i="1"/>
  <c r="Q958" i="1"/>
  <c r="Q1910" i="1"/>
  <c r="Q2136" i="1"/>
  <c r="Q2593" i="1"/>
  <c r="Q1801" i="1"/>
  <c r="Q2516" i="1"/>
  <c r="Q2861" i="1"/>
  <c r="Q3889" i="1"/>
  <c r="Q505" i="1"/>
  <c r="Q3921" i="1"/>
  <c r="Q2383" i="1"/>
  <c r="Q3981" i="1"/>
  <c r="Q2411" i="1"/>
  <c r="Q4004" i="1"/>
  <c r="Q2959" i="1"/>
  <c r="Q130" i="1"/>
  <c r="Q2653" i="1"/>
  <c r="Q1500" i="1"/>
  <c r="Q2854" i="1"/>
  <c r="Q948" i="1"/>
  <c r="Q978" i="1"/>
  <c r="Q959" i="1"/>
  <c r="Q4110" i="1"/>
  <c r="Q1780" i="1"/>
  <c r="Q220" i="1"/>
  <c r="Q602" i="1"/>
  <c r="Q2150" i="1"/>
  <c r="Q2768" i="1"/>
  <c r="Q3744" i="1"/>
  <c r="Q3860" i="1"/>
  <c r="Q4084" i="1"/>
  <c r="Q423" i="1"/>
  <c r="Q1818" i="1"/>
  <c r="Q867" i="1"/>
  <c r="Q4109" i="1"/>
  <c r="Q2646" i="1"/>
  <c r="Q975" i="1"/>
  <c r="Q1821" i="1"/>
  <c r="Q1483" i="1"/>
  <c r="Q2880" i="1"/>
  <c r="Q3847" i="1"/>
  <c r="Q2134" i="1"/>
  <c r="Q2781" i="1"/>
  <c r="Q3990" i="1"/>
  <c r="Q3644" i="1"/>
  <c r="Q2953" i="1"/>
  <c r="Q925" i="1"/>
  <c r="Q4049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32" i="1"/>
  <c r="Q1490" i="1"/>
  <c r="Q4095" i="1"/>
  <c r="Q1120" i="1"/>
  <c r="Q1327" i="1"/>
  <c r="Q2589" i="1"/>
  <c r="Q897" i="1"/>
  <c r="Q3087" i="1"/>
  <c r="Q4064" i="1"/>
  <c r="Q1575" i="1"/>
  <c r="Q947" i="1"/>
  <c r="Q558" i="1"/>
  <c r="Q1102" i="1"/>
  <c r="Q1567" i="1"/>
  <c r="Q2384" i="1"/>
  <c r="Q2951" i="1"/>
  <c r="Q3069" i="1"/>
  <c r="Q3857" i="1"/>
  <c r="Q4061" i="1"/>
  <c r="Q4060" i="1"/>
  <c r="Q2503" i="1"/>
  <c r="Q977" i="1"/>
  <c r="Q1081" i="1"/>
  <c r="Q607" i="1"/>
  <c r="Q1047" i="1"/>
  <c r="Q2158" i="1"/>
  <c r="Q156" i="1"/>
  <c r="Q781" i="1"/>
  <c r="Q927" i="1"/>
  <c r="Q1017" i="1"/>
  <c r="Q3873" i="1"/>
  <c r="Q4097" i="1"/>
  <c r="Q702" i="1"/>
  <c r="Q1903" i="1"/>
  <c r="Q1067" i="1"/>
  <c r="Q3848" i="1"/>
  <c r="Q1771" i="1"/>
  <c r="Q551" i="1"/>
  <c r="Q2661" i="1"/>
  <c r="Q1422" i="1"/>
  <c r="Q2893" i="1"/>
  <c r="Q234" i="1"/>
  <c r="Q2910" i="1"/>
  <c r="Q1237" i="1"/>
  <c r="Q900" i="1"/>
  <c r="Q1018" i="1"/>
  <c r="Q4062" i="1"/>
  <c r="Q475" i="1"/>
  <c r="Q1458" i="1"/>
  <c r="Q1177" i="1"/>
  <c r="Q1110" i="1"/>
  <c r="Q1808" i="1"/>
  <c r="Q882" i="1"/>
  <c r="Q513" i="1"/>
  <c r="Q619" i="1"/>
  <c r="Q1440" i="1"/>
  <c r="Q2345" i="1"/>
  <c r="Q2777" i="1"/>
  <c r="Q3117" i="1"/>
  <c r="Q3061" i="1"/>
  <c r="Q1242" i="1"/>
  <c r="Q907" i="1"/>
  <c r="Q662" i="1"/>
  <c r="Q2416" i="1"/>
  <c r="Q3912" i="1"/>
  <c r="Q1020" i="1"/>
  <c r="Q4113" i="1"/>
  <c r="Q140" i="1"/>
  <c r="Q2324" i="1"/>
  <c r="Q1987" i="1"/>
  <c r="Q509" i="1"/>
  <c r="Q905" i="1"/>
  <c r="Q4092" i="1"/>
  <c r="Q3964" i="1"/>
  <c r="Q172" i="1"/>
  <c r="Q893" i="1"/>
  <c r="Q911" i="1"/>
  <c r="Q3948" i="1"/>
  <c r="Q3791" i="1"/>
  <c r="Q2374" i="1"/>
  <c r="Q450" i="1"/>
  <c r="Q1340" i="1"/>
  <c r="Q502" i="1"/>
  <c r="Q516" i="1"/>
  <c r="Q594" i="1"/>
  <c r="Q774" i="1"/>
  <c r="Q1812" i="1"/>
  <c r="Q3139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185" i="1"/>
  <c r="Q1544" i="1"/>
  <c r="Q1559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865" i="1"/>
  <c r="Q1077" i="1"/>
  <c r="Q1430" i="1"/>
  <c r="Q670" i="1"/>
  <c r="Q1414" i="1"/>
  <c r="Q2899" i="1"/>
  <c r="Q500" i="1"/>
  <c r="Q2897" i="1"/>
  <c r="Q1560" i="1"/>
  <c r="Q2873" i="1"/>
  <c r="Q763" i="1"/>
  <c r="Q4088" i="1"/>
  <c r="Q3114" i="1"/>
  <c r="Q4091" i="1"/>
  <c r="Q3648" i="1"/>
  <c r="Q1711" i="1"/>
  <c r="Q2858" i="1"/>
  <c r="Q1870" i="1"/>
  <c r="Q1106" i="1"/>
  <c r="Q1792" i="1"/>
  <c r="Q3879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141" i="1"/>
  <c r="Q3902" i="1"/>
  <c r="Q3922" i="1"/>
  <c r="Q3994" i="1"/>
  <c r="Q873" i="1"/>
  <c r="Q2141" i="1"/>
  <c r="Q2876" i="1"/>
  <c r="Q2846" i="1"/>
  <c r="Q187" i="1"/>
  <c r="Q3642" i="1"/>
  <c r="Q128" i="1"/>
  <c r="Q705" i="1"/>
  <c r="Q1722" i="1"/>
  <c r="Q430" i="1"/>
  <c r="Q2698" i="1"/>
  <c r="Q957" i="1"/>
  <c r="Q1170" i="1"/>
  <c r="Q2599" i="1"/>
  <c r="Q624" i="1"/>
  <c r="Q1154" i="1"/>
  <c r="Q2144" i="1"/>
  <c r="Q1319" i="1"/>
  <c r="Q917" i="1"/>
  <c r="Q1008" i="1"/>
  <c r="Q1176" i="1"/>
  <c r="Q935" i="1"/>
  <c r="Q3649" i="1"/>
  <c r="Q4010" i="1"/>
  <c r="Q2706" i="1"/>
  <c r="Q483" i="1"/>
  <c r="Q1775" i="1"/>
  <c r="Q987" i="1"/>
  <c r="Q3966" i="1"/>
  <c r="Q1076" i="1"/>
  <c r="Q3986" i="1"/>
  <c r="Q2672" i="1"/>
  <c r="Q1138" i="1"/>
  <c r="Q177" i="1"/>
  <c r="Q1156" i="1"/>
  <c r="Q1725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890" i="1"/>
  <c r="Q1410" i="1"/>
  <c r="Q1100" i="1"/>
  <c r="Q3731" i="1"/>
  <c r="Q997" i="1"/>
  <c r="Q448" i="1"/>
  <c r="Q1602" i="1"/>
  <c r="Q3971" i="1"/>
  <c r="Q686" i="1"/>
  <c r="Q1080" i="1"/>
  <c r="Q1718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3910" i="1"/>
  <c r="Q4020" i="1"/>
  <c r="Q3843" i="1"/>
  <c r="Q1148" i="1"/>
  <c r="Q1325" i="1"/>
  <c r="Q1496" i="1"/>
  <c r="Q4079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895" i="1"/>
  <c r="Q2125" i="1"/>
  <c r="Q3732" i="1"/>
  <c r="Q3747" i="1"/>
  <c r="Q3915" i="1"/>
  <c r="Q3927" i="1"/>
  <c r="Q4105" i="1"/>
  <c r="Q669" i="1"/>
  <c r="Q4005" i="1"/>
  <c r="Q1152" i="1"/>
  <c r="Q1727" i="1"/>
  <c r="Q718" i="1"/>
  <c r="Q1872" i="1"/>
  <c r="Q2772" i="1"/>
  <c r="Q2126" i="1"/>
  <c r="Q199" i="1"/>
  <c r="Q2758" i="1"/>
  <c r="Q1457" i="1"/>
  <c r="Q1713" i="1"/>
  <c r="Q2647" i="1"/>
  <c r="Q2761" i="1"/>
  <c r="Q3148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1737" i="1"/>
  <c r="Q3936" i="1"/>
  <c r="Q1809" i="1"/>
  <c r="Q1796" i="1"/>
  <c r="Q2145" i="1"/>
  <c r="Q3733" i="1"/>
  <c r="Q3066" i="1"/>
  <c r="Q960" i="1"/>
  <c r="Q2673" i="1"/>
  <c r="Q1310" i="1"/>
  <c r="Q4039" i="1"/>
  <c r="Q4098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950" i="1"/>
  <c r="Q3103" i="1"/>
  <c r="Q3925" i="1"/>
  <c r="Q4040" i="1"/>
  <c r="Q2597" i="1"/>
  <c r="Q3940" i="1"/>
  <c r="Q3191" i="1"/>
  <c r="Q692" i="1"/>
  <c r="Q635" i="1"/>
  <c r="Q1093" i="1"/>
  <c r="Q2002" i="1"/>
  <c r="Q3869" i="1"/>
  <c r="Q988" i="1"/>
  <c r="Q4093" i="1"/>
  <c r="Q2140" i="1"/>
  <c r="Q224" i="1"/>
  <c r="Q1578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127" i="1"/>
  <c r="Q4018" i="1"/>
  <c r="Q2914" i="1"/>
  <c r="Q1095" i="1"/>
  <c r="Q1245" i="1"/>
  <c r="Q3071" i="1"/>
  <c r="Q1911" i="1"/>
  <c r="Q1090" i="1"/>
  <c r="Q2776" i="1"/>
  <c r="Q3967" i="1"/>
  <c r="Q2770" i="1"/>
  <c r="Q1134" i="1"/>
  <c r="Q934" i="1"/>
  <c r="Q2361" i="1"/>
  <c r="Q968" i="1"/>
  <c r="Q2422" i="1"/>
  <c r="Q677" i="1"/>
  <c r="Q982" i="1"/>
  <c r="Q716" i="1"/>
  <c r="Q2872" i="1"/>
  <c r="Q3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189" i="1"/>
  <c r="Q4032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740" i="1"/>
  <c r="Q3982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181" i="1"/>
  <c r="Q3634" i="1"/>
  <c r="Q3984" i="1"/>
  <c r="Q3993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568" i="1"/>
  <c r="Q1739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876" i="1"/>
  <c r="Q3961" i="1"/>
  <c r="Q241" i="1"/>
  <c r="Q3205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1689" i="1"/>
  <c r="Q4042" i="1"/>
  <c r="Q2847" i="1"/>
  <c r="Q1433" i="1"/>
  <c r="Q2863" i="1"/>
  <c r="Q3976" i="1"/>
  <c r="Q1313" i="1"/>
  <c r="Q3960" i="1"/>
  <c r="Q3987" i="1"/>
  <c r="Q2887" i="1"/>
  <c r="Q3893" i="1"/>
  <c r="Q481" i="1"/>
  <c r="Q3900" i="1"/>
  <c r="Q2674" i="1"/>
  <c r="Q182" i="1"/>
  <c r="Q1693" i="1"/>
  <c r="Q2645" i="1"/>
  <c r="Q2884" i="1"/>
  <c r="Q979" i="1"/>
  <c r="Q1728" i="1"/>
  <c r="Q713" i="1"/>
  <c r="Q600" i="1"/>
  <c r="Q1551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2913" i="1"/>
  <c r="Q4096" i="1"/>
  <c r="Q556" i="1"/>
  <c r="Q4037" i="1"/>
  <c r="Q901" i="1"/>
  <c r="Q3913" i="1"/>
  <c r="Q4046" i="1"/>
  <c r="Q4054" i="1"/>
  <c r="Q3989" i="1"/>
  <c r="Q4003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179" i="1"/>
  <c r="Q898" i="1"/>
  <c r="Q885" i="1"/>
  <c r="Q236" i="1"/>
  <c r="Q1317" i="1"/>
  <c r="Q894" i="1"/>
  <c r="Q878" i="1"/>
  <c r="Q888" i="1"/>
  <c r="Q1108" i="1"/>
  <c r="Q2408" i="1"/>
  <c r="Q771" i="1"/>
  <c r="Q1572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972" i="1"/>
  <c r="Q1776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168" i="1"/>
  <c r="Q4041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879" i="1"/>
  <c r="Q179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3419" i="1"/>
  <c r="Q3817" i="1"/>
  <c r="Q2476" i="1"/>
  <c r="Q1028" i="1"/>
  <c r="Q3386" i="1"/>
  <c r="Q84" i="1"/>
  <c r="Q3378" i="1"/>
  <c r="Q3580" i="1"/>
  <c r="Q801" i="1"/>
  <c r="Q1605" i="1"/>
  <c r="Q3559" i="1"/>
  <c r="Q3314" i="1"/>
  <c r="Q749" i="1"/>
  <c r="Q10" i="1"/>
  <c r="Q3218" i="1"/>
  <c r="Q3604" i="1"/>
  <c r="Q2489" i="1"/>
  <c r="Q3592" i="1"/>
  <c r="Q1826" i="1"/>
  <c r="Q2288" i="1"/>
  <c r="Q3299" i="1"/>
  <c r="Q1853" i="1"/>
  <c r="Q3312" i="1"/>
  <c r="Q3318" i="1"/>
  <c r="Q3624" i="1"/>
  <c r="Q2290" i="1"/>
  <c r="Q2484" i="1"/>
  <c r="Q2562" i="1"/>
  <c r="Q3221" i="1"/>
  <c r="Q3215" i="1"/>
  <c r="Q2179" i="1"/>
  <c r="Q2248" i="1"/>
  <c r="Q2977" i="1"/>
  <c r="Q3697" i="1"/>
  <c r="Q61" i="1"/>
  <c r="Q1840" i="1"/>
  <c r="Q2973" i="1"/>
  <c r="Q1830" i="1"/>
  <c r="Q388" i="1"/>
  <c r="Q1604" i="1"/>
  <c r="Q22" i="1"/>
  <c r="Q3831" i="1"/>
  <c r="Q18" i="1"/>
  <c r="Q2810" i="1"/>
  <c r="Q3689" i="1"/>
  <c r="Q34" i="1"/>
  <c r="Q419" i="1"/>
  <c r="Q750" i="1"/>
  <c r="Q2541" i="1"/>
  <c r="Q3375" i="1"/>
  <c r="Q3777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1851" i="1"/>
  <c r="Q2100" i="1"/>
  <c r="Q3703" i="1"/>
  <c r="Q1658" i="1"/>
  <c r="Q30" i="1"/>
  <c r="Q727" i="1"/>
  <c r="Q2112" i="1"/>
  <c r="Q3217" i="1"/>
  <c r="Q2986" i="1"/>
  <c r="Q344" i="1"/>
  <c r="Q2830" i="1"/>
  <c r="Q3650" i="1"/>
  <c r="Q3236" i="1"/>
  <c r="Q92" i="1"/>
  <c r="Q2533" i="1"/>
  <c r="Q3153" i="1"/>
  <c r="Q3547" i="1"/>
  <c r="Q3402" i="1"/>
  <c r="Q1745" i="1"/>
  <c r="Q827" i="1"/>
  <c r="Q421" i="1"/>
  <c r="Q794" i="1"/>
  <c r="Q1290" i="1"/>
  <c r="Q3752" i="1"/>
  <c r="Q3263" i="1"/>
  <c r="Q3558" i="1"/>
  <c r="Q304" i="1"/>
  <c r="Q654" i="1"/>
  <c r="Q1268" i="1"/>
  <c r="Q3571" i="1"/>
  <c r="Q119" i="1"/>
  <c r="Q12" i="1"/>
  <c r="Q108" i="1"/>
  <c r="Q1636" i="1"/>
  <c r="Q3040" i="1"/>
  <c r="Q3566" i="1"/>
  <c r="Q3590" i="1"/>
  <c r="Q3655" i="1"/>
  <c r="Q653" i="1"/>
  <c r="Q3512" i="1"/>
  <c r="Q661" i="1"/>
  <c r="Q3242" i="1"/>
  <c r="Q3022" i="1"/>
  <c r="Q1651" i="1"/>
  <c r="Q2299" i="1"/>
  <c r="Q3238" i="1"/>
  <c r="Q3487" i="1"/>
  <c r="Q834" i="1"/>
  <c r="Q393" i="1"/>
  <c r="Q1949" i="1"/>
  <c r="Q420" i="1"/>
  <c r="Q299" i="1"/>
  <c r="Q541" i="1"/>
  <c r="Q3457" i="1"/>
  <c r="Q1829" i="1"/>
  <c r="Q19" i="1"/>
  <c r="Q1654" i="1"/>
  <c r="Q3503" i="1"/>
  <c r="Q3660" i="1"/>
  <c r="Q1673" i="1"/>
  <c r="Q1531" i="1"/>
  <c r="Q1607" i="1"/>
  <c r="Q2088" i="1"/>
  <c r="Q2306" i="1"/>
  <c r="Q2966" i="1"/>
  <c r="Q3020" i="1"/>
  <c r="Q3456" i="1"/>
  <c r="Q2713" i="1"/>
  <c r="Q255" i="1"/>
  <c r="Q3384" i="1"/>
  <c r="Q1653" i="1"/>
  <c r="Q2121" i="1"/>
  <c r="Q3522" i="1"/>
  <c r="Q3719" i="1"/>
  <c r="Q3729" i="1"/>
  <c r="Q3239" i="1"/>
  <c r="Q2462" i="1"/>
  <c r="Q3250" i="1"/>
  <c r="Q3616" i="1"/>
  <c r="Q3701" i="1"/>
  <c r="Q3723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2937" i="1"/>
  <c r="Q3184" i="1"/>
  <c r="Q1884" i="1"/>
  <c r="Q394" i="1"/>
  <c r="Q2118" i="1"/>
  <c r="Q2932" i="1"/>
  <c r="Q1630" i="1"/>
  <c r="Q838" i="1"/>
  <c r="Q16" i="1"/>
  <c r="Q3815" i="1"/>
  <c r="Q56" i="1"/>
  <c r="Q1286" i="1"/>
  <c r="Q1828" i="1"/>
  <c r="Q3152" i="1"/>
  <c r="Q3159" i="1"/>
  <c r="Q3322" i="1"/>
  <c r="Q3359" i="1"/>
  <c r="Q3439" i="1"/>
  <c r="Q3469" i="1"/>
  <c r="Q3476" i="1"/>
  <c r="F2" i="5" s="1"/>
  <c r="Q3620" i="1"/>
  <c r="F3" i="5" s="1"/>
  <c r="Q1608" i="1"/>
  <c r="Q2496" i="1"/>
  <c r="Q2615" i="1"/>
  <c r="Q3762" i="1"/>
  <c r="Q2055" i="1"/>
  <c r="Q1512" i="1"/>
  <c r="Q413" i="1"/>
  <c r="Q3379" i="1"/>
  <c r="Q1625" i="1"/>
  <c r="Q1213" i="1"/>
  <c r="Q3353" i="1"/>
  <c r="Q3758" i="1"/>
  <c r="Q3176" i="1"/>
  <c r="Q2222" i="1"/>
  <c r="Q2340" i="1"/>
  <c r="Q3423" i="1"/>
  <c r="Q3530" i="1"/>
  <c r="Q2791" i="1"/>
  <c r="Q3005" i="1"/>
  <c r="Q3010" i="1"/>
  <c r="Q339" i="1"/>
  <c r="Q1628" i="1"/>
  <c r="Q284" i="1"/>
  <c r="Q336" i="1"/>
  <c r="Q2219" i="1"/>
  <c r="Q3513" i="1"/>
  <c r="Q9" i="1"/>
  <c r="Q2307" i="1"/>
  <c r="Q3453" i="1"/>
  <c r="Q1463" i="1"/>
  <c r="Q317" i="1"/>
  <c r="Q1263" i="1"/>
  <c r="Q1610" i="1"/>
  <c r="Q1858" i="1"/>
  <c r="Q2302" i="1"/>
  <c r="Q3329" i="1"/>
  <c r="Q3811" i="1"/>
  <c r="Q3841" i="1"/>
  <c r="Q3256" i="1"/>
  <c r="Q1353" i="1"/>
  <c r="Q2094" i="1"/>
  <c r="Q32" i="1"/>
  <c r="Q2310" i="1"/>
  <c r="Q368" i="1"/>
  <c r="Q1201" i="1"/>
  <c r="Q843" i="1"/>
  <c r="Q3276" i="1"/>
  <c r="Q3577" i="1"/>
  <c r="Q250" i="1"/>
  <c r="Q365" i="1"/>
  <c r="Q804" i="1"/>
  <c r="Q42" i="1"/>
  <c r="Q798" i="1"/>
  <c r="Q3521" i="1"/>
  <c r="Q362" i="1"/>
  <c r="Q2940" i="1"/>
  <c r="Q3328" i="1"/>
  <c r="Q3362" i="1"/>
  <c r="Q295" i="1"/>
  <c r="Q728" i="1"/>
  <c r="Q1643" i="1"/>
  <c r="Q1846" i="1"/>
  <c r="Q2800" i="1"/>
  <c r="Q2981" i="1"/>
  <c r="Q3358" i="1"/>
  <c r="Q3365" i="1"/>
  <c r="Q1683" i="1"/>
  <c r="Q3664" i="1"/>
  <c r="Q3688" i="1"/>
  <c r="Q410" i="1"/>
  <c r="Q3346" i="1"/>
  <c r="Q1504" i="1"/>
  <c r="Q828" i="1"/>
  <c r="Q2605" i="1"/>
  <c r="Q1615" i="1"/>
  <c r="Q2221" i="1"/>
  <c r="Q3271" i="1"/>
  <c r="Q3508" i="1"/>
  <c r="Q3715" i="1"/>
  <c r="Q294" i="1"/>
  <c r="Q3324" i="1"/>
  <c r="Q1852" i="1"/>
  <c r="Q1832" i="1"/>
  <c r="Q3162" i="1"/>
  <c r="Q3674" i="1"/>
  <c r="Q2452" i="1"/>
  <c r="Q409" i="1"/>
  <c r="Q3252" i="1"/>
  <c r="Q3526" i="1"/>
  <c r="Q326" i="1"/>
  <c r="Q2210" i="1"/>
  <c r="Q2526" i="1"/>
  <c r="Q3286" i="1"/>
  <c r="Q2711" i="1"/>
  <c r="Q1634" i="1"/>
  <c r="Q1287" i="1"/>
  <c r="Q835" i="1"/>
  <c r="Q2098" i="1"/>
  <c r="Q3272" i="1"/>
  <c r="Q3326" i="1"/>
  <c r="Q3344" i="1"/>
  <c r="Q1897" i="1"/>
  <c r="Q302" i="1"/>
  <c r="Q1624" i="1"/>
  <c r="Q2640" i="1"/>
  <c r="Q3300" i="1"/>
  <c r="Q1843" i="1"/>
  <c r="Q3784" i="1"/>
  <c r="Q3288" i="1"/>
  <c r="Q1253" i="1"/>
  <c r="Q1269" i="1"/>
  <c r="Q1273" i="1"/>
  <c r="Q3158" i="1"/>
  <c r="Q3255" i="1"/>
  <c r="Q3628" i="1"/>
  <c r="Q332" i="1"/>
  <c r="Q2804" i="1"/>
  <c r="Q3553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760" i="1"/>
  <c r="Q2616" i="1"/>
  <c r="Q2976" i="1"/>
  <c r="Q3528" i="1"/>
  <c r="Q3551" i="1"/>
  <c r="Q3307" i="1"/>
  <c r="Q345" i="1"/>
  <c r="Q3226" i="1"/>
  <c r="Q3661" i="1"/>
  <c r="Q3725" i="1"/>
  <c r="Q3474" i="1"/>
  <c r="Q2984" i="1"/>
  <c r="Q2931" i="1"/>
  <c r="Q1888" i="1"/>
  <c r="Q346" i="1"/>
  <c r="Q35" i="1"/>
  <c r="Q522" i="1"/>
  <c r="Q1039" i="1"/>
  <c r="Q3220" i="1"/>
  <c r="Q3269" i="1"/>
  <c r="Q3839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2461" i="1"/>
  <c r="Q3383" i="1"/>
  <c r="Q743" i="1"/>
  <c r="Q2337" i="1"/>
  <c r="Q3548" i="1"/>
  <c r="Q1345" i="1"/>
  <c r="Q2459" i="1"/>
  <c r="Q746" i="1"/>
  <c r="Q3466" i="1"/>
  <c r="Q3760" i="1"/>
  <c r="Q3230" i="1"/>
  <c r="Q1395" i="1"/>
  <c r="Q3227" i="1"/>
  <c r="Q3716" i="1"/>
  <c r="Q1470" i="1"/>
  <c r="Q2811" i="1"/>
  <c r="Q3392" i="1"/>
  <c r="Q3563" i="1"/>
  <c r="Q2332" i="1"/>
  <c r="Q3500" i="1"/>
  <c r="Q1203" i="1"/>
  <c r="Q2927" i="1"/>
  <c r="Q1205" i="1"/>
  <c r="Q1899" i="1"/>
  <c r="Q109" i="1"/>
  <c r="Q2095" i="1"/>
  <c r="Q85" i="1"/>
  <c r="Q537" i="1"/>
  <c r="Q786" i="1"/>
  <c r="Q2076" i="1"/>
  <c r="Q2790" i="1"/>
  <c r="Q2793" i="1"/>
  <c r="Q3680" i="1"/>
  <c r="Q1663" i="1"/>
  <c r="Q3726" i="1"/>
  <c r="Q3717" i="1"/>
  <c r="Q1405" i="1"/>
  <c r="Q752" i="1"/>
  <c r="Q245" i="1"/>
  <c r="Q1219" i="1"/>
  <c r="Q1672" i="1"/>
  <c r="Q2270" i="1"/>
  <c r="Q2317" i="1"/>
  <c r="Q3443" i="1"/>
  <c r="Q3599" i="1"/>
  <c r="Q3018" i="1"/>
  <c r="Q1540" i="1"/>
  <c r="Q2166" i="1"/>
  <c r="Q1664" i="1"/>
  <c r="Q1670" i="1"/>
  <c r="Q2799" i="1"/>
  <c r="Q3284" i="1"/>
  <c r="Q3768" i="1"/>
  <c r="Q323" i="1"/>
  <c r="Q3517" i="1"/>
  <c r="Q3627" i="1"/>
  <c r="Q358" i="1"/>
  <c r="Q1616" i="1"/>
  <c r="Q2208" i="1"/>
  <c r="Q2553" i="1"/>
  <c r="Q1303" i="1"/>
  <c r="Q3430" i="1"/>
  <c r="Q2935" i="1"/>
  <c r="Q337" i="1"/>
  <c r="Q795" i="1"/>
  <c r="Q3575" i="1"/>
  <c r="Q2551" i="1"/>
  <c r="Q1758" i="1"/>
  <c r="Q3245" i="1"/>
  <c r="Q416" i="1"/>
  <c r="Q90" i="1"/>
  <c r="Q1687" i="1"/>
  <c r="Q3297" i="1"/>
  <c r="Q1035" i="1"/>
  <c r="Q2941" i="1"/>
  <c r="Q1753" i="1"/>
  <c r="Q2663" i="1"/>
  <c r="Q3679" i="1"/>
  <c r="Q60" i="1"/>
  <c r="Q3246" i="1"/>
  <c r="Q1206" i="1"/>
  <c r="Q3427" i="1"/>
  <c r="Q2176" i="1"/>
  <c r="Q3360" i="1"/>
  <c r="Q2049" i="1"/>
  <c r="Q350" i="1"/>
  <c r="Q1833" i="1"/>
  <c r="Q3025" i="1"/>
  <c r="Q3175" i="1"/>
  <c r="Q3266" i="1"/>
  <c r="Q3282" i="1"/>
  <c r="Q3467" i="1"/>
  <c r="Q3171" i="1"/>
  <c r="Q3000" i="1"/>
  <c r="Q3264" i="1"/>
  <c r="Q360" i="1"/>
  <c r="Q406" i="1"/>
  <c r="Q1029" i="1"/>
  <c r="Q1930" i="1"/>
  <c r="Q3537" i="1"/>
  <c r="Q2472" i="1"/>
  <c r="Q3669" i="1"/>
  <c r="Q3017" i="1"/>
  <c r="Q2493" i="1"/>
  <c r="Q2926" i="1"/>
  <c r="Q3237" i="1"/>
  <c r="Q290" i="1"/>
  <c r="Q2487" i="1"/>
  <c r="Q2993" i="1"/>
  <c r="Q62" i="1"/>
  <c r="Q116" i="1"/>
  <c r="Q829" i="1"/>
  <c r="Q1929" i="1"/>
  <c r="Q2742" i="1"/>
  <c r="Q2827" i="1"/>
  <c r="Q3755" i="1"/>
  <c r="Q369" i="1"/>
  <c r="Q1521" i="1"/>
  <c r="Q3465" i="1"/>
  <c r="Q3304" i="1"/>
  <c r="Q2542" i="1"/>
  <c r="Q3280" i="1"/>
  <c r="Q3223" i="1"/>
  <c r="F6" i="5" s="1"/>
  <c r="Q2666" i="1"/>
  <c r="Q857" i="1"/>
  <c r="Q3707" i="1"/>
  <c r="Q1522" i="1"/>
  <c r="Q1275" i="1"/>
  <c r="Q3210" i="1"/>
  <c r="Q3374" i="1"/>
  <c r="Q3416" i="1"/>
  <c r="Q3561" i="1"/>
  <c r="Q3670" i="1"/>
  <c r="Q3750" i="1"/>
  <c r="Q2089" i="1"/>
  <c r="Q1638" i="1"/>
  <c r="Q3413" i="1"/>
  <c r="Q2544" i="1"/>
  <c r="Q1507" i="1"/>
  <c r="Q2720" i="1"/>
  <c r="Q3426" i="1"/>
  <c r="Q330" i="1"/>
  <c r="Q3381" i="1"/>
  <c r="Q1372" i="1"/>
  <c r="Q1631" i="1"/>
  <c r="Q247" i="1"/>
  <c r="Q2999" i="1"/>
  <c r="Q756" i="1"/>
  <c r="Q2705" i="1"/>
  <c r="Q3401" i="1"/>
  <c r="Q3507" i="1"/>
  <c r="Q1222" i="1"/>
  <c r="Q811" i="1"/>
  <c r="Q2537" i="1"/>
  <c r="Q1246" i="1"/>
  <c r="Q1639" i="1"/>
  <c r="Q2463" i="1"/>
  <c r="Q3390" i="1"/>
  <c r="Q403" i="1"/>
  <c r="Q1473" i="1"/>
  <c r="Q793" i="1"/>
  <c r="Q5" i="1"/>
  <c r="Q3371" i="1"/>
  <c r="Q399" i="1"/>
  <c r="Q356" i="1"/>
  <c r="Q1195" i="1"/>
  <c r="Q367" i="1"/>
  <c r="Q3781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2318" i="1"/>
  <c r="Q1352" i="1"/>
  <c r="Q2292" i="1"/>
  <c r="Q313" i="1"/>
  <c r="Q2313" i="1"/>
  <c r="Q370" i="1"/>
  <c r="Q1189" i="1"/>
  <c r="Q312" i="1"/>
  <c r="Q48" i="1"/>
  <c r="Q3228" i="1"/>
  <c r="Q1209" i="1"/>
  <c r="Q1618" i="1"/>
  <c r="Q3440" i="1"/>
  <c r="Q2606" i="1"/>
  <c r="Q1261" i="1"/>
  <c r="Q2531" i="1"/>
  <c r="Q2797" i="1"/>
  <c r="Q2733" i="1"/>
  <c r="Q3247" i="1"/>
  <c r="Q844" i="1"/>
  <c r="Q3398" i="1"/>
  <c r="Q3341" i="1"/>
  <c r="Q3603" i="1"/>
  <c r="Q1384" i="1"/>
  <c r="Q327" i="1"/>
  <c r="Q3509" i="1"/>
  <c r="Q1278" i="1"/>
  <c r="Q3352" i="1"/>
  <c r="Q3382" i="1"/>
  <c r="Q808" i="1"/>
  <c r="Q1251" i="1"/>
  <c r="Q2731" i="1"/>
  <c r="Q2249" i="1"/>
  <c r="Q660" i="1"/>
  <c r="Q2994" i="1"/>
  <c r="Q3722" i="1"/>
  <c r="Q3306" i="1"/>
  <c r="Q3333" i="1"/>
  <c r="Q3823" i="1"/>
  <c r="Q121" i="1"/>
  <c r="Q3335" i="1"/>
  <c r="Q2665" i="1"/>
  <c r="Q89" i="1"/>
  <c r="Q3370" i="1"/>
  <c r="Q286" i="1"/>
  <c r="Q523" i="1"/>
  <c r="Q1300" i="1"/>
  <c r="Q536" i="1"/>
  <c r="Q3545" i="1"/>
  <c r="Q3834" i="1"/>
  <c r="Q861" i="1"/>
  <c r="Q273" i="1"/>
  <c r="Q2787" i="1"/>
  <c r="Q2116" i="1"/>
  <c r="Q1649" i="1"/>
  <c r="Q2477" i="1"/>
  <c r="Q383" i="1"/>
  <c r="Q315" i="1"/>
  <c r="Q3285" i="1"/>
  <c r="Q3568" i="1"/>
  <c r="Q2821" i="1"/>
  <c r="Q3552" i="1"/>
  <c r="Q1885" i="1"/>
  <c r="Q291" i="1"/>
  <c r="Q361" i="1"/>
  <c r="Q2115" i="1"/>
  <c r="Q3251" i="1"/>
  <c r="Q3626" i="1"/>
  <c r="Q1659" i="1"/>
  <c r="Q1186" i="1"/>
  <c r="Q1749" i="1"/>
  <c r="Q2997" i="1"/>
  <c r="Q854" i="1"/>
  <c r="Q4" i="1"/>
  <c r="Q807" i="1"/>
  <c r="Q812" i="1"/>
  <c r="Q1640" i="1"/>
  <c r="Q2536" i="1"/>
  <c r="Q3388" i="1"/>
  <c r="Q3543" i="1"/>
  <c r="Q3751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31" i="1"/>
  <c r="Q2988" i="1"/>
  <c r="Q3501" i="1"/>
  <c r="Q2558" i="1"/>
  <c r="Q1893" i="1"/>
  <c r="Q3436" i="1"/>
  <c r="Q751" i="1"/>
  <c r="Q730" i="1"/>
  <c r="Q310" i="1"/>
  <c r="Q252" i="1"/>
  <c r="Q2500" i="1"/>
  <c r="Q2218" i="1"/>
  <c r="Q2642" i="1"/>
  <c r="Q3687" i="1"/>
  <c r="Q2728" i="1"/>
  <c r="Q2342" i="1"/>
  <c r="Q2225" i="1"/>
  <c r="Q339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1211" i="1"/>
  <c r="Q1274" i="1"/>
  <c r="Q2933" i="1"/>
  <c r="Q2970" i="1"/>
  <c r="Q2972" i="1"/>
  <c r="Q3052" i="1"/>
  <c r="Q3527" i="1"/>
  <c r="Q3825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99" i="1"/>
  <c r="Q100" i="1"/>
  <c r="Q3361" i="1"/>
  <c r="Q3332" i="1"/>
  <c r="Q3555" i="1"/>
  <c r="Q3259" i="1"/>
  <c r="Q3502" i="1"/>
  <c r="Q2334" i="1"/>
  <c r="Q20" i="1"/>
  <c r="Q3511" i="1"/>
  <c r="Q262" i="1"/>
  <c r="Q3821" i="1"/>
  <c r="Q88" i="1"/>
  <c r="Q1516" i="1"/>
  <c r="Q8" i="1"/>
  <c r="Q2113" i="1"/>
  <c r="Q2554" i="1"/>
  <c r="Q2831" i="1"/>
  <c r="Q2111" i="1"/>
  <c r="Q3421" i="1"/>
  <c r="Q3376" i="1"/>
  <c r="Q322" i="1"/>
  <c r="Q17" i="1"/>
  <c r="Q1761" i="1"/>
  <c r="Q1891" i="1"/>
  <c r="Q333" i="1"/>
  <c r="Q351" i="1"/>
  <c r="Q2309" i="1"/>
  <c r="Q375" i="1"/>
  <c r="Q398" i="1"/>
  <c r="Q3051" i="1"/>
  <c r="Q2311" i="1"/>
  <c r="Q3309" i="1"/>
  <c r="Q292" i="1"/>
  <c r="Q3032" i="1"/>
  <c r="Q2490" i="1"/>
  <c r="Q3778" i="1"/>
  <c r="Q343" i="1"/>
  <c r="Q259" i="1"/>
  <c r="Q257" i="1"/>
  <c r="Q740" i="1"/>
  <c r="Q1188" i="1"/>
  <c r="Q2308" i="1"/>
  <c r="Q3166" i="1"/>
  <c r="Q2664" i="1"/>
  <c r="Q3617" i="1"/>
  <c r="Q401" i="1"/>
  <c r="Q1523" i="1"/>
  <c r="Q2965" i="1"/>
  <c r="Q3497" i="1"/>
  <c r="Q1934" i="1"/>
  <c r="Q817" i="1"/>
  <c r="Q830" i="1"/>
  <c r="Q2543" i="1"/>
  <c r="Q2108" i="1"/>
  <c r="Q649" i="1"/>
  <c r="Q1373" i="1"/>
  <c r="Q1383" i="1"/>
  <c r="Q3409" i="1"/>
  <c r="Q2182" i="1"/>
  <c r="Q3186" i="1"/>
  <c r="Q2250" i="1"/>
  <c r="Q2470" i="1"/>
  <c r="Q2942" i="1"/>
  <c r="Q2530" i="1"/>
  <c r="Q82" i="1"/>
  <c r="Q3819" i="1"/>
  <c r="Q2294" i="1"/>
  <c r="Q58" i="1"/>
  <c r="Q1398" i="1"/>
  <c r="Q2110" i="1"/>
  <c r="Q2557" i="1"/>
  <c r="Q1850" i="1"/>
  <c r="Q263" i="1"/>
  <c r="Q742" i="1"/>
  <c r="Q1033" i="1"/>
  <c r="Q2291" i="1"/>
  <c r="Q3275" i="1"/>
  <c r="Q3323" i="1"/>
  <c r="Q107" i="1"/>
  <c r="Q2607" i="1"/>
  <c r="Q3696" i="1"/>
  <c r="Q2450" i="1"/>
  <c r="Q3042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2828" i="1"/>
  <c r="Q3008" i="1"/>
  <c r="Q275" i="1"/>
  <c r="Q1191" i="1"/>
  <c r="Q2838" i="1"/>
  <c r="Q532" i="1"/>
  <c r="Q3449" i="1"/>
  <c r="Q832" i="1"/>
  <c r="Q3231" i="1"/>
  <c r="Q2314" i="1"/>
  <c r="Q1468" i="1"/>
  <c r="Q2443" i="1"/>
  <c r="Q1505" i="1"/>
  <c r="Q324" i="1"/>
  <c r="Q2063" i="1"/>
  <c r="Q50" i="1"/>
  <c r="Q1665" i="1"/>
  <c r="Q1755" i="1"/>
  <c r="Q2451" i="1"/>
  <c r="Q2936" i="1"/>
  <c r="Q3135" i="1"/>
  <c r="Q3321" i="1"/>
  <c r="Q3699" i="1"/>
  <c r="Q3826" i="1"/>
  <c r="Q397" i="1"/>
  <c r="Q341" i="1"/>
  <c r="Q2223" i="1"/>
  <c r="Q3428" i="1"/>
  <c r="Q2812" i="1"/>
  <c r="Q3448" i="1"/>
  <c r="Q3775" i="1"/>
  <c r="Q2046" i="1"/>
  <c r="Q2295" i="1"/>
  <c r="Q1603" i="1"/>
  <c r="Q3711" i="1"/>
  <c r="Q2835" i="1"/>
  <c r="Q1288" i="1"/>
  <c r="Q2086" i="1"/>
  <c r="Q277" i="1"/>
  <c r="Q1937" i="1"/>
  <c r="Q74" i="1"/>
  <c r="Q1471" i="1"/>
  <c r="Q3562" i="1"/>
  <c r="Q2228" i="1"/>
  <c r="Q1034" i="1"/>
  <c r="Q3412" i="1"/>
  <c r="Q3585" i="1"/>
  <c r="Q3004" i="1"/>
  <c r="Q3759" i="1"/>
  <c r="Q1464" i="1"/>
  <c r="Q3432" i="1"/>
  <c r="Q1292" i="1"/>
  <c r="Q2446" i="1"/>
  <c r="Q3279" i="1"/>
  <c r="Q3130" i="1"/>
  <c r="Q355" i="1"/>
  <c r="Q1271" i="1"/>
  <c r="Q1518" i="1"/>
  <c r="Q2322" i="1"/>
  <c r="Q526" i="1"/>
  <c r="Q3499" i="1"/>
  <c r="Q3041" i="1"/>
  <c r="Q1860" i="1"/>
  <c r="Q821" i="1"/>
  <c r="Q1744" i="1"/>
  <c r="Q3037" i="1"/>
  <c r="Q3569" i="1"/>
  <c r="Q26" i="1"/>
  <c r="Q3173" i="1"/>
  <c r="Q2721" i="1"/>
  <c r="Q2560" i="1"/>
  <c r="Q1842" i="1"/>
  <c r="Q300" i="1"/>
  <c r="Q2967" i="1"/>
  <c r="Q3183" i="1"/>
  <c r="Q3185" i="1"/>
  <c r="Q3836" i="1"/>
  <c r="Q1193" i="1"/>
  <c r="Q1364" i="1"/>
  <c r="Q3424" i="1"/>
  <c r="Q1392" i="1"/>
  <c r="Q1686" i="1"/>
  <c r="Q23" i="1"/>
  <c r="Q288" i="1"/>
  <c r="Q1404" i="1"/>
  <c r="Q2982" i="1"/>
  <c r="Q3690" i="1"/>
  <c r="Q3704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2205" i="1"/>
  <c r="Q3814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1294" i="1"/>
  <c r="Q1614" i="1"/>
  <c r="Q2539" i="1"/>
  <c r="Q2807" i="1"/>
  <c r="Q3317" i="1"/>
  <c r="Q3348" i="1"/>
  <c r="Q3516" i="1"/>
  <c r="Q3045" i="1"/>
  <c r="Q3824" i="1"/>
  <c r="Q40" i="1"/>
  <c r="Q3520" i="1"/>
  <c r="Q2608" i="1"/>
  <c r="Q3600" i="1"/>
  <c r="Q3681" i="1"/>
  <c r="Q340" i="1"/>
  <c r="Q371" i="1"/>
  <c r="Q366" i="1"/>
  <c r="Q2460" i="1"/>
  <c r="Q1393" i="1"/>
  <c r="Q1648" i="1"/>
  <c r="Q3339" i="1"/>
  <c r="Q3774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535" i="1"/>
  <c r="Q2669" i="1"/>
  <c r="Q2833" i="1"/>
  <c r="Q1370" i="1"/>
  <c r="Q1941" i="1"/>
  <c r="Q2464" i="1"/>
  <c r="Q744" i="1"/>
  <c r="Q1283" i="1"/>
  <c r="Q2074" i="1"/>
  <c r="Q2084" i="1"/>
  <c r="Q3253" i="1"/>
  <c r="Q3659" i="1"/>
  <c r="Q1510" i="1"/>
  <c r="Q1281" i="1"/>
  <c r="Q1647" i="1"/>
  <c r="Q1743" i="1"/>
  <c r="Q3685" i="1"/>
  <c r="Q1282" i="1"/>
  <c r="Q71" i="1"/>
  <c r="Q3788" i="1"/>
  <c r="Q3570" i="1"/>
  <c r="Q3663" i="1"/>
  <c r="Q3400" i="1"/>
  <c r="Q363" i="1"/>
  <c r="Q748" i="1"/>
  <c r="Q267" i="1"/>
  <c r="Q2466" i="1"/>
  <c r="Q3165" i="1"/>
  <c r="Q1889" i="1"/>
  <c r="Q3724" i="1"/>
  <c r="Q3248" i="1"/>
  <c r="Q2561" i="1"/>
  <c r="Q1479" i="1"/>
  <c r="Q309" i="1"/>
  <c r="Q270" i="1"/>
  <c r="Q1508" i="1"/>
  <c r="Q1223" i="1"/>
  <c r="Q2212" i="1"/>
  <c r="Q2841" i="1"/>
  <c r="Q803" i="1"/>
  <c r="Q349" i="1"/>
  <c r="Q1381" i="1"/>
  <c r="Q1360" i="1"/>
  <c r="Q1679" i="1"/>
  <c r="Q754" i="1"/>
  <c r="Q2548" i="1"/>
  <c r="Q3385" i="1"/>
  <c r="Q29" i="1"/>
  <c r="Q1031" i="1"/>
  <c r="Q380" i="1"/>
  <c r="Q797" i="1"/>
  <c r="Q1513" i="1"/>
  <c r="Q314" i="1"/>
  <c r="Q1397" i="1"/>
  <c r="Q396" i="1"/>
  <c r="Q3683" i="1"/>
  <c r="Q1311" i="1"/>
  <c r="Q2628" i="1"/>
  <c r="Q3399" i="1"/>
  <c r="Q3437" i="1"/>
  <c r="Q2808" i="1"/>
  <c r="Q3287" i="1"/>
  <c r="Q386" i="1"/>
  <c r="Q1225" i="1"/>
  <c r="Q3265" i="1"/>
  <c r="Q3172" i="1"/>
  <c r="Q1476" i="1"/>
  <c r="Q2164" i="1"/>
  <c r="Q2708" i="1"/>
  <c r="Q402" i="1"/>
  <c r="Q3240" i="1"/>
  <c r="Q1038" i="1"/>
  <c r="Q652" i="1"/>
  <c r="Q3327" i="1"/>
  <c r="Q3838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1622" i="1"/>
  <c r="Q3621" i="1"/>
  <c r="Q3754" i="1"/>
  <c r="Q2017" i="1"/>
  <c r="Q334" i="1"/>
  <c r="Q2540" i="1"/>
  <c r="Q120" i="1"/>
  <c r="Q3016" i="1"/>
  <c r="Q2103" i="1"/>
  <c r="Q2814" i="1"/>
  <c r="Q2085" i="1"/>
  <c r="Q2502" i="1"/>
  <c r="Q3477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1262" i="1"/>
  <c r="Q2471" i="1"/>
  <c r="Q2485" i="1"/>
  <c r="Q246" i="1"/>
  <c r="Q318" i="1"/>
  <c r="Q2198" i="1"/>
  <c r="Q1399" i="1"/>
  <c r="Q3582" i="1"/>
  <c r="Q2969" i="1"/>
  <c r="Q528" i="1"/>
  <c r="Q2625" i="1"/>
  <c r="Q3160" i="1"/>
  <c r="Q3293" i="1"/>
  <c r="Q3713" i="1"/>
  <c r="Q1747" i="1"/>
  <c r="Q1617" i="1"/>
  <c r="Q3181" i="1"/>
  <c r="Q789" i="1"/>
  <c r="Q373" i="1"/>
  <c r="Q3486" i="1"/>
  <c r="Q1369" i="1"/>
  <c r="Q285" i="1"/>
  <c r="Q3281" i="1"/>
  <c r="Q3572" i="1"/>
  <c r="Q2214" i="1"/>
  <c r="Q379" i="1"/>
  <c r="Q1926" i="1"/>
  <c r="Q737" i="1"/>
  <c r="Q3549" i="1"/>
  <c r="Q1896" i="1"/>
  <c r="Q2785" i="1"/>
  <c r="Q3391" i="1"/>
  <c r="Q2618" i="1"/>
  <c r="Q2083" i="1"/>
  <c r="Q2633" i="1"/>
  <c r="Q98" i="1"/>
  <c r="Q524" i="1"/>
  <c r="Q1760" i="1"/>
  <c r="Q2834" i="1"/>
  <c r="Q1272" i="1"/>
  <c r="Q352" i="1"/>
  <c r="Q3178" i="1"/>
  <c r="Q800" i="1"/>
  <c r="Q1024" i="1"/>
  <c r="Q1981" i="1"/>
  <c r="Q2064" i="1"/>
  <c r="Q1208" i="1"/>
  <c r="Q2806" i="1"/>
  <c r="Q3174" i="1"/>
  <c r="Q3786" i="1"/>
  <c r="Q2092" i="1"/>
  <c r="Q91" i="1"/>
  <c r="Q1469" i="1"/>
  <c r="Q818" i="1"/>
  <c r="Q3667" i="1"/>
  <c r="Q3243" i="1"/>
  <c r="Q1678" i="1"/>
  <c r="Q3479" i="1"/>
  <c r="Q77" i="1"/>
  <c r="Q2453" i="1"/>
  <c r="Q2798" i="1"/>
  <c r="Q3586" i="1"/>
  <c r="Q2079" i="1"/>
  <c r="Q2090" i="1"/>
  <c r="Q2265" i="1"/>
  <c r="Q1924" i="1"/>
  <c r="Q530" i="1"/>
  <c r="Q2009" i="1"/>
  <c r="Q2163" i="1"/>
  <c r="Q1361" i="1"/>
  <c r="Q1825" i="1"/>
  <c r="Q3305" i="1"/>
  <c r="Q1940" i="1"/>
  <c r="Q1759" i="1"/>
  <c r="Q2538" i="1"/>
  <c r="Q3023" i="1"/>
  <c r="Q3219" i="1"/>
  <c r="Q3315" i="1"/>
  <c r="Q381" i="1"/>
  <c r="Q1379" i="1"/>
  <c r="Q3169" i="1"/>
  <c r="Q3301" i="1"/>
  <c r="Q54" i="1"/>
  <c r="Q69" i="1"/>
  <c r="Q2465" i="1"/>
  <c r="Q357" i="1"/>
  <c r="Q3657" i="1"/>
  <c r="Q3189" i="1"/>
  <c r="Q1887" i="1"/>
  <c r="Q2716" i="1"/>
  <c r="Q1938" i="1"/>
  <c r="Q354" i="1"/>
  <c r="Q841" i="1"/>
  <c r="Q2801" i="1"/>
  <c r="Q1270" i="1"/>
  <c r="Q3835" i="1"/>
  <c r="Q3769" i="1"/>
  <c r="Q3331" i="1"/>
  <c r="F5" i="5" s="1"/>
  <c r="Q338" i="1"/>
  <c r="Q3278" i="1"/>
  <c r="Q3389" i="1"/>
  <c r="Q3529" i="1"/>
  <c r="Q2826" i="1"/>
  <c r="Q256" i="1"/>
  <c r="Q1854" i="1"/>
  <c r="Q1248" i="1"/>
  <c r="Q1629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1611" i="1"/>
  <c r="Q3296" i="1"/>
  <c r="Q3691" i="1"/>
  <c r="Q3515" i="1"/>
  <c r="Q1680" i="1"/>
  <c r="Q2559" i="1"/>
  <c r="Q1746" i="1"/>
  <c r="Q25" i="1"/>
  <c r="Q753" i="1"/>
  <c r="Q2469" i="1"/>
  <c r="Q3597" i="1"/>
  <c r="Q68" i="1"/>
  <c r="Q1026" i="1"/>
  <c r="Q1366" i="1"/>
  <c r="Q3369" i="1"/>
  <c r="Q298" i="1"/>
  <c r="Q303" i="1"/>
  <c r="Q3235" i="1"/>
  <c r="Q3483" i="1"/>
  <c r="Q3001" i="1"/>
  <c r="Q3619" i="1"/>
  <c r="Q311" i="1"/>
  <c r="Q3534" i="1"/>
  <c r="Q1265" i="1"/>
  <c r="Q2786" i="1"/>
  <c r="Q3587" i="1"/>
  <c r="Q1267" i="1"/>
  <c r="Q643" i="1"/>
  <c r="Q824" i="1"/>
  <c r="Q3828" i="1"/>
  <c r="Q3818" i="1"/>
  <c r="Q2486" i="1"/>
  <c r="Q3211" i="1"/>
  <c r="Q3349" i="1"/>
  <c r="Q1667" i="1"/>
  <c r="Q2276" i="1"/>
  <c r="Q3418" i="1"/>
  <c r="Q3541" i="1"/>
  <c r="Q2789" i="1"/>
  <c r="Q2193" i="1"/>
  <c r="Q3213" i="1"/>
  <c r="Q3182" i="1"/>
  <c r="Q3011" i="1"/>
  <c r="Q2549" i="1"/>
  <c r="Q851" i="1"/>
  <c r="Q1656" i="1"/>
  <c r="Q2289" i="1"/>
  <c r="Q2718" i="1"/>
  <c r="Q47" i="1"/>
  <c r="Q93" i="1"/>
  <c r="Q106" i="1"/>
  <c r="Q377" i="1"/>
  <c r="Q1757" i="1"/>
  <c r="Q2169" i="1"/>
  <c r="Q2784" i="1"/>
  <c r="Q3625" i="1"/>
  <c r="Q3692" i="1"/>
  <c r="Q3756" i="1"/>
  <c r="Q3782" i="1"/>
  <c r="Q293" i="1"/>
  <c r="Q2719" i="1"/>
  <c r="Q2051" i="1"/>
  <c r="Q418" i="1"/>
  <c r="Q2029" i="1"/>
  <c r="Q1247" i="1"/>
  <c r="Q2829" i="1"/>
  <c r="Q2840" i="1"/>
  <c r="Q1528" i="1"/>
  <c r="Q2197" i="1"/>
  <c r="Q2033" i="1"/>
  <c r="Q847" i="1"/>
  <c r="Q2091" i="1"/>
  <c r="Q842" i="1"/>
  <c r="Q2093" i="1"/>
  <c r="Q735" i="1"/>
  <c r="Q3007" i="1"/>
  <c r="Q13" i="1"/>
  <c r="Q539" i="1"/>
  <c r="Q1475" i="1"/>
  <c r="Q2096" i="1"/>
  <c r="Q283" i="1"/>
  <c r="Q525" i="1"/>
  <c r="Q1933" i="1"/>
  <c r="Q1849" i="1"/>
  <c r="Q2320" i="1"/>
  <c r="Q2048" i="1"/>
  <c r="Q1623" i="1"/>
  <c r="Q3292" i="1"/>
  <c r="Q3490" i="1"/>
  <c r="Q3702" i="1"/>
  <c r="Q3021" i="1"/>
  <c r="Q3708" i="1"/>
  <c r="Q2287" i="1"/>
  <c r="Q2492" i="1"/>
  <c r="Q2170" i="1"/>
  <c r="Q3283" i="1"/>
  <c r="Q2987" i="1"/>
  <c r="Q3812" i="1"/>
  <c r="Q3470" i="1"/>
  <c r="Q839" i="1"/>
  <c r="Q2964" i="1"/>
  <c r="Q1296" i="1"/>
  <c r="Q340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1301" i="1"/>
  <c r="Q1374" i="1"/>
  <c r="Q2825" i="1"/>
  <c r="Q1845" i="1"/>
  <c r="Q1386" i="1"/>
  <c r="Q364" i="1"/>
  <c r="Q3170" i="1"/>
  <c r="Q3460" i="1"/>
  <c r="Q3498" i="1"/>
  <c r="Q1645" i="1"/>
  <c r="Q3224" i="1"/>
  <c r="Q3618" i="1"/>
  <c r="Q1525" i="1"/>
  <c r="Q1347" i="1"/>
  <c r="Q2494" i="1"/>
  <c r="Q2928" i="1"/>
  <c r="Q3229" i="1"/>
  <c r="Q342" i="1"/>
  <c r="Q1291" i="1"/>
  <c r="Q2019" i="1"/>
  <c r="Q1613" i="1"/>
  <c r="Q2671" i="1"/>
  <c r="Q1472" i="1"/>
  <c r="Q2024" i="1"/>
  <c r="Q400" i="1"/>
  <c r="Q335" i="1"/>
  <c r="Q1844" i="1"/>
  <c r="Q2297" i="1"/>
  <c r="Q1650" i="1"/>
  <c r="Q1359" i="1"/>
  <c r="Q1637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733" i="1"/>
  <c r="Q2809" i="1"/>
  <c r="Q3694" i="1"/>
  <c r="Q2178" i="1"/>
  <c r="Q1943" i="1"/>
  <c r="Q2534" i="1"/>
  <c r="Q1401" i="1"/>
  <c r="Q390" i="1"/>
  <c r="Q2030" i="1"/>
  <c r="Q3461" i="1"/>
  <c r="Q3535" i="1"/>
  <c r="Q3214" i="1"/>
  <c r="Q3357" i="1"/>
  <c r="Q1368" i="1"/>
  <c r="Q3589" i="1"/>
  <c r="Q3038" i="1"/>
  <c r="Q650" i="1"/>
  <c r="Q414" i="1"/>
  <c r="Q1669" i="1"/>
  <c r="Q2069" i="1"/>
  <c r="Q1965" i="1"/>
  <c r="Q2175" i="1"/>
  <c r="Q81" i="1"/>
  <c r="Q1932" i="1"/>
  <c r="Q3727" i="1"/>
  <c r="Q3468" i="1"/>
  <c r="Q3164" i="1"/>
  <c r="Q70" i="1"/>
  <c r="Q72" i="1"/>
  <c r="Q3034" i="1"/>
  <c r="Q3594" i="1"/>
  <c r="Q816" i="1"/>
  <c r="Q3244" i="1"/>
  <c r="Q353" i="1"/>
  <c r="Q2480" i="1"/>
  <c r="Q3492" i="1"/>
  <c r="Q3591" i="1"/>
  <c r="Q2497" i="1"/>
  <c r="Q2815" i="1"/>
  <c r="Q2631" i="1"/>
  <c r="Q104" i="1"/>
  <c r="Q3489" i="1"/>
  <c r="Q3138" i="1"/>
  <c r="Q3254" i="1"/>
  <c r="Q3481" i="1"/>
  <c r="Q2805" i="1"/>
  <c r="Q3693" i="1"/>
  <c r="Q755" i="1"/>
  <c r="Q2473" i="1"/>
  <c r="Q2938" i="1"/>
  <c r="Q3044" i="1"/>
  <c r="Q3270" i="1"/>
  <c r="Q3533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2819" i="1"/>
  <c r="Q3273" i="1"/>
  <c r="Q3347" i="1"/>
  <c r="Q3415" i="1"/>
  <c r="Q3431" i="1"/>
  <c r="Q3579" i="1"/>
  <c r="Q3602" i="1"/>
  <c r="Q1036" i="1"/>
  <c r="Q1356" i="1"/>
  <c r="Q1305" i="1"/>
  <c r="Q3608" i="1"/>
  <c r="Q307" i="1"/>
  <c r="Q2053" i="1"/>
  <c r="Q531" i="1"/>
  <c r="Q853" i="1"/>
  <c r="Q36" i="1"/>
  <c r="Q3567" i="1"/>
  <c r="Q376" i="1"/>
  <c r="Q731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7" i="1"/>
  <c r="Q1621" i="1"/>
  <c r="Q1901" i="1"/>
  <c r="Q2939" i="1"/>
  <c r="Q2481" i="1"/>
  <c r="Q1862" i="1"/>
  <c r="Q3303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192" i="1"/>
  <c r="Q1197" i="1"/>
  <c r="Q1302" i="1"/>
  <c r="Q1886" i="1"/>
  <c r="Q2474" i="1"/>
  <c r="Q1541" i="1"/>
  <c r="Q2104" i="1"/>
  <c r="Q2822" i="1"/>
  <c r="Q3613" i="1"/>
  <c r="Q1354" i="1"/>
  <c r="Q3302" i="1"/>
  <c r="Q2041" i="1"/>
  <c r="Q3706" i="1"/>
  <c r="Q329" i="1"/>
  <c r="Q1894" i="1"/>
  <c r="Q1389" i="1"/>
  <c r="Q2102" i="1"/>
  <c r="Q411" i="1"/>
  <c r="Q1923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67" i="1"/>
  <c r="Q2180" i="1"/>
  <c r="Q1474" i="1"/>
  <c r="Q1524" i="1"/>
  <c r="Q3463" i="1"/>
  <c r="Q3686" i="1"/>
  <c r="Q258" i="1"/>
  <c r="Q3684" i="1"/>
  <c r="Q1671" i="1"/>
  <c r="Q651" i="1"/>
  <c r="Q3425" i="1"/>
  <c r="Q3677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028" i="1"/>
  <c r="Q3822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840" i="1"/>
  <c r="Q1391" i="1"/>
  <c r="Q268" i="1"/>
  <c r="Q1218" i="1"/>
  <c r="Q1293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2796" i="1"/>
  <c r="Q3472" i="1"/>
  <c r="Q1515" i="1"/>
  <c r="Q280" i="1"/>
  <c r="Q3787" i="1"/>
  <c r="Q2211" i="1"/>
  <c r="Q1250" i="1"/>
  <c r="Q814" i="1"/>
  <c r="Q2207" i="1"/>
  <c r="Q3452" i="1"/>
  <c r="Q802" i="1"/>
  <c r="Q2075" i="1"/>
  <c r="Q272" i="1"/>
  <c r="Q3829" i="1"/>
  <c r="Q2183" i="1"/>
  <c r="Q3454" i="1"/>
  <c r="Q2237" i="1"/>
  <c r="Q3611" i="1"/>
  <c r="Q78" i="1"/>
  <c r="Q353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1763" i="1"/>
  <c r="Q3698" i="1"/>
  <c r="Q852" i="1"/>
  <c r="Q28" i="1"/>
  <c r="Q348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734" i="1"/>
  <c r="Q3837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2641" i="1"/>
  <c r="Q3267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2978" i="1"/>
  <c r="Q3345" i="1"/>
  <c r="Q3180" i="1"/>
  <c r="F4" i="5" s="1"/>
  <c r="Q2614" i="1"/>
  <c r="Q2998" i="1"/>
  <c r="Q1220" i="1"/>
  <c r="Q1935" i="1"/>
  <c r="Q1883" i="1"/>
  <c r="Q2293" i="1"/>
  <c r="Q2447" i="1"/>
  <c r="Q1362" i="1"/>
  <c r="Q66" i="1"/>
  <c r="Q359" i="1"/>
  <c r="Q1527" i="1"/>
  <c r="Q1655" i="1"/>
  <c r="Q3656" i="1"/>
  <c r="Q2975" i="1"/>
  <c r="Q1681" i="1"/>
  <c r="Q3257" i="1"/>
  <c r="Q3593" i="1"/>
  <c r="Q3308" i="1"/>
  <c r="Q2315" i="1"/>
  <c r="Q1533" i="1"/>
  <c r="Q289" i="1"/>
  <c r="Q2991" i="1"/>
  <c r="Q274" i="1"/>
  <c r="Q2035" i="1"/>
  <c r="Q301" i="1"/>
  <c r="Q747" i="1"/>
  <c r="Q825" i="1"/>
  <c r="Q1539" i="1"/>
  <c r="Q3009" i="1"/>
  <c r="Q3510" i="1"/>
  <c r="Q2266" i="1"/>
  <c r="Q2467" i="1"/>
  <c r="Q3539" i="1"/>
  <c r="Q787" i="1"/>
  <c r="Q2172" i="1"/>
  <c r="Q2458" i="1"/>
  <c r="Q391" i="1"/>
  <c r="Q2043" i="1"/>
  <c r="Q2457" i="1"/>
  <c r="Q1358" i="1"/>
  <c r="Q39" i="1"/>
  <c r="Q3397" i="1"/>
  <c r="Q360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464" i="1"/>
  <c r="Q3601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858" i="1"/>
  <c r="Q3364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1289" i="1"/>
  <c r="Q2817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187" i="1"/>
  <c r="Q2261" i="1"/>
  <c r="Q2247" i="1"/>
  <c r="Q80" i="1"/>
  <c r="Q2613" i="1"/>
  <c r="Q3842" i="1"/>
  <c r="Q2016" i="1"/>
  <c r="Q1014" i="1"/>
  <c r="Q1255" i="1"/>
  <c r="Q2245" i="1"/>
  <c r="Q2736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G8" i="12" l="1"/>
  <c r="J8" i="12" s="1"/>
  <c r="G10" i="12"/>
  <c r="J10" i="12" s="1"/>
  <c r="G7" i="12"/>
  <c r="J7" i="12" s="1"/>
  <c r="G6" i="12"/>
  <c r="J6" i="12" s="1"/>
  <c r="G5" i="12"/>
  <c r="J5" i="12" s="1"/>
  <c r="G4" i="12"/>
  <c r="J4" i="12" s="1"/>
  <c r="G3" i="12"/>
  <c r="J3" i="12" s="1"/>
  <c r="G9" i="12"/>
  <c r="J9" i="12" s="1"/>
  <c r="G2" i="12"/>
  <c r="J2" i="12" s="1"/>
  <c r="I3" i="12"/>
  <c r="C5" i="12"/>
  <c r="C6" i="12" s="1"/>
  <c r="C7" i="12" s="1"/>
  <c r="C8" i="12" s="1"/>
  <c r="C9" i="12" s="1"/>
  <c r="C10" i="12" s="1"/>
  <c r="C11" i="12" s="1"/>
  <c r="C12" i="12" s="1"/>
  <c r="B6" i="12"/>
  <c r="X2136" i="1"/>
  <c r="X1327" i="1"/>
  <c r="C14" i="8"/>
  <c r="B14" i="8"/>
  <c r="C7" i="8"/>
  <c r="X3584" i="1"/>
  <c r="X682" i="1"/>
  <c r="X509" i="1"/>
  <c r="X4035" i="1"/>
  <c r="X2324" i="1"/>
  <c r="X61" i="1"/>
  <c r="X3230" i="1"/>
  <c r="X2977" i="1"/>
  <c r="X2081" i="1"/>
  <c r="X3774" i="1"/>
  <c r="X3542" i="1"/>
  <c r="X3339" i="1"/>
  <c r="X1468" i="1"/>
  <c r="X2970" i="1"/>
  <c r="X2797" i="1"/>
  <c r="X2531" i="1"/>
  <c r="X3304" i="1"/>
  <c r="X3653" i="1"/>
  <c r="X3651" i="1"/>
  <c r="X2640" i="1"/>
  <c r="X581" i="1"/>
  <c r="X1416" i="1"/>
  <c r="X2956" i="1"/>
  <c r="X941" i="1"/>
  <c r="X3668" i="1"/>
  <c r="X2326" i="1"/>
  <c r="X3652" i="1"/>
  <c r="X1596" i="1"/>
  <c r="X4032" i="1"/>
  <c r="X3426" i="1"/>
  <c r="X102" i="1"/>
  <c r="X958" i="1"/>
  <c r="X2984" i="1"/>
  <c r="X75" i="1"/>
  <c r="X3978" i="1"/>
  <c r="X2227" i="1"/>
  <c r="X2603" i="1"/>
  <c r="X1403" i="1"/>
  <c r="X1536" i="1"/>
  <c r="X1976" i="1"/>
  <c r="X2242" i="1"/>
  <c r="X1212" i="1"/>
  <c r="X1925" i="1"/>
  <c r="X2610" i="1"/>
  <c r="X1260" i="1"/>
  <c r="X3397" i="1"/>
  <c r="X747" i="1"/>
  <c r="X359" i="1"/>
  <c r="X1942" i="1"/>
  <c r="X1959" i="1"/>
  <c r="X1280" i="1"/>
  <c r="X3454" i="1"/>
  <c r="X1948" i="1"/>
  <c r="X2201" i="1"/>
  <c r="X840" i="1"/>
  <c r="X3407" i="1"/>
  <c r="X3302" i="1"/>
  <c r="X2253" i="1"/>
  <c r="X27" i="1"/>
  <c r="X3531" i="1"/>
  <c r="X755" i="1"/>
  <c r="X816" i="1"/>
  <c r="X3038" i="1"/>
  <c r="X11" i="1"/>
  <c r="X1359" i="1"/>
  <c r="X3406" i="1"/>
  <c r="X1623" i="1"/>
  <c r="X847" i="1"/>
  <c r="X2784" i="1"/>
  <c r="X2789" i="1"/>
  <c r="X1854" i="1"/>
  <c r="X1887" i="1"/>
  <c r="X1940" i="1"/>
  <c r="X1678" i="1"/>
  <c r="X352" i="1"/>
  <c r="X3754" i="1"/>
  <c r="X3491" i="1"/>
  <c r="X1225" i="1"/>
  <c r="X29" i="1"/>
  <c r="X2561" i="1"/>
  <c r="X3317" i="1"/>
  <c r="X3434" i="1"/>
  <c r="X2305" i="1"/>
  <c r="X3183" i="1"/>
  <c r="X2322" i="1"/>
  <c r="X407" i="1"/>
  <c r="X107" i="1"/>
  <c r="X2942" i="1"/>
  <c r="X1523" i="1"/>
  <c r="X2311" i="1"/>
  <c r="X3395" i="1"/>
  <c r="X2988" i="1"/>
  <c r="X2070" i="1"/>
  <c r="X3751" i="1"/>
  <c r="X361" i="1"/>
  <c r="X2542" i="1"/>
  <c r="V1480" i="1"/>
  <c r="T1480" i="1"/>
  <c r="V2186" i="1"/>
  <c r="T2186" i="1"/>
  <c r="V1954" i="1"/>
  <c r="T1954" i="1"/>
  <c r="V3718" i="1"/>
  <c r="T3718" i="1"/>
  <c r="V3712" i="1"/>
  <c r="T3712" i="1"/>
  <c r="V1216" i="1"/>
  <c r="T1216" i="1"/>
  <c r="V3596" i="1"/>
  <c r="T3596" i="1"/>
  <c r="V2556" i="1"/>
  <c r="T2556" i="1"/>
  <c r="V3691" i="1"/>
  <c r="T3691" i="1"/>
  <c r="V318" i="1"/>
  <c r="T318" i="1"/>
  <c r="V80" i="1"/>
  <c r="T80" i="1"/>
  <c r="V2230" i="1"/>
  <c r="T2230" i="1"/>
  <c r="V2047" i="1"/>
  <c r="T2047" i="1"/>
  <c r="V1514" i="1"/>
  <c r="T1514" i="1"/>
  <c r="V2021" i="1"/>
  <c r="T2021" i="1"/>
  <c r="V1979" i="1"/>
  <c r="T1979" i="1"/>
  <c r="V2054" i="1"/>
  <c r="T2054" i="1"/>
  <c r="V2012" i="1"/>
  <c r="T2012" i="1"/>
  <c r="V3710" i="1"/>
  <c r="T3710" i="1"/>
  <c r="V320" i="1"/>
  <c r="T320" i="1"/>
  <c r="T1632" i="1"/>
  <c r="V1632" i="1"/>
  <c r="V3654" i="1"/>
  <c r="T3654" i="1"/>
  <c r="V2014" i="1"/>
  <c r="T2014" i="1"/>
  <c r="V111" i="1"/>
  <c r="T111" i="1"/>
  <c r="V2037" i="1"/>
  <c r="T2037" i="1"/>
  <c r="V1257" i="1"/>
  <c r="T1257" i="1"/>
  <c r="V83" i="1"/>
  <c r="T83" i="1"/>
  <c r="V2621" i="1"/>
  <c r="T2621" i="1"/>
  <c r="V391" i="1"/>
  <c r="T391" i="1"/>
  <c r="V289" i="1"/>
  <c r="T289" i="1"/>
  <c r="V1883" i="1"/>
  <c r="T1883" i="1"/>
  <c r="V3295" i="1"/>
  <c r="T3295" i="1"/>
  <c r="V2185" i="1"/>
  <c r="T2185" i="1"/>
  <c r="V2991" i="1"/>
  <c r="T2991" i="1"/>
  <c r="V3779" i="1"/>
  <c r="T3779" i="1"/>
  <c r="V3214" i="1"/>
  <c r="T3214" i="1"/>
  <c r="V2163" i="1"/>
  <c r="T2163" i="1"/>
  <c r="V2247" i="1"/>
  <c r="T2247" i="1"/>
  <c r="T2236" i="1"/>
  <c r="V2236" i="1"/>
  <c r="V2243" i="1"/>
  <c r="T2243" i="1"/>
  <c r="V2078" i="1"/>
  <c r="T2078" i="1"/>
  <c r="V1534" i="1"/>
  <c r="T1534" i="1"/>
  <c r="V1957" i="1"/>
  <c r="T1957" i="1"/>
  <c r="V2239" i="1"/>
  <c r="T2239" i="1"/>
  <c r="V3003" i="1"/>
  <c r="T3003" i="1"/>
  <c r="V2267" i="1"/>
  <c r="T2267" i="1"/>
  <c r="V2273" i="1"/>
  <c r="T2273" i="1"/>
  <c r="V2717" i="1"/>
  <c r="T2717" i="1"/>
  <c r="V1538" i="1"/>
  <c r="T1538" i="1"/>
  <c r="V2006" i="1"/>
  <c r="T2006" i="1"/>
  <c r="V1388" i="1"/>
  <c r="T1388" i="1"/>
  <c r="V3410" i="1"/>
  <c r="T3410" i="1"/>
  <c r="V2059" i="1"/>
  <c r="T2059" i="1"/>
  <c r="V2062" i="1"/>
  <c r="T2062" i="1"/>
  <c r="T2638" i="1"/>
  <c r="V2638" i="1"/>
  <c r="V2458" i="1"/>
  <c r="T2458" i="1"/>
  <c r="V1533" i="1"/>
  <c r="T1533" i="1"/>
  <c r="V1935" i="1"/>
  <c r="T1935" i="1"/>
  <c r="V2732" i="1"/>
  <c r="T2732" i="1"/>
  <c r="V3050" i="1"/>
  <c r="T3050" i="1"/>
  <c r="V2181" i="1"/>
  <c r="T2181" i="1"/>
  <c r="V2632" i="1"/>
  <c r="T2632" i="1"/>
  <c r="V2555" i="1"/>
  <c r="T2555" i="1"/>
  <c r="V1857" i="1"/>
  <c r="T1857" i="1"/>
  <c r="V3452" i="1"/>
  <c r="T3452" i="1"/>
  <c r="V785" i="1"/>
  <c r="T785" i="1"/>
  <c r="V3330" i="1"/>
  <c r="T3330" i="1"/>
  <c r="V2727" i="1"/>
  <c r="T2727" i="1"/>
  <c r="V1834" i="1"/>
  <c r="T1834" i="1"/>
  <c r="V115" i="1"/>
  <c r="T115" i="1"/>
  <c r="T2167" i="1"/>
  <c r="V2167" i="1"/>
  <c r="V2634" i="1"/>
  <c r="T2634" i="1"/>
  <c r="V2474" i="1"/>
  <c r="T2474" i="1"/>
  <c r="V1355" i="1"/>
  <c r="T1355" i="1"/>
  <c r="V2200" i="1"/>
  <c r="T2200" i="1"/>
  <c r="V269" i="1"/>
  <c r="T269" i="1"/>
  <c r="V36" i="1"/>
  <c r="T36" i="1"/>
  <c r="V1750" i="1"/>
  <c r="T1750" i="1"/>
  <c r="V1041" i="1"/>
  <c r="T1041" i="1"/>
  <c r="V3489" i="1"/>
  <c r="T3489" i="1"/>
  <c r="V3468" i="1"/>
  <c r="T3468" i="1"/>
  <c r="V3461" i="1"/>
  <c r="T3461" i="1"/>
  <c r="V3212" i="1"/>
  <c r="T3212" i="1"/>
  <c r="T2024" i="1"/>
  <c r="V2024" i="1"/>
  <c r="V3460" i="1"/>
  <c r="T3460" i="1"/>
  <c r="V2087" i="1"/>
  <c r="T2087" i="1"/>
  <c r="V1666" i="1"/>
  <c r="T1666" i="1"/>
  <c r="V2987" i="1"/>
  <c r="T2987" i="1"/>
  <c r="V283" i="1"/>
  <c r="T283" i="1"/>
  <c r="V1247" i="1"/>
  <c r="T1247" i="1"/>
  <c r="V47" i="1"/>
  <c r="T47" i="1"/>
  <c r="V3211" i="1"/>
  <c r="T3211" i="1"/>
  <c r="V303" i="1"/>
  <c r="T303" i="1"/>
  <c r="V1611" i="1"/>
  <c r="T1611" i="1"/>
  <c r="V1682" i="1"/>
  <c r="T1682" i="1"/>
  <c r="V338" i="1"/>
  <c r="T338" i="1"/>
  <c r="V54" i="1"/>
  <c r="T54" i="1"/>
  <c r="V530" i="1"/>
  <c r="T530" i="1"/>
  <c r="V2092" i="1"/>
  <c r="T2092" i="1"/>
  <c r="V2633" i="1"/>
  <c r="T2633" i="1"/>
  <c r="V373" i="1"/>
  <c r="T373" i="1"/>
  <c r="V2485" i="1"/>
  <c r="T2485" i="1"/>
  <c r="V3477" i="1"/>
  <c r="T3477" i="1"/>
  <c r="V328" i="1"/>
  <c r="T328" i="1"/>
  <c r="V3327" i="1"/>
  <c r="T3327" i="1"/>
  <c r="V2628" i="1"/>
  <c r="T2628" i="1"/>
  <c r="V1381" i="1"/>
  <c r="T1381" i="1"/>
  <c r="V267" i="1"/>
  <c r="T267" i="1"/>
  <c r="V2084" i="1"/>
  <c r="T2084" i="1"/>
  <c r="V3043" i="1"/>
  <c r="T3043" i="1"/>
  <c r="V340" i="1"/>
  <c r="T340" i="1"/>
  <c r="V3232" i="1"/>
  <c r="T3232" i="1"/>
  <c r="V3672" i="1"/>
  <c r="T3672" i="1"/>
  <c r="V1404" i="1"/>
  <c r="T1404" i="1"/>
  <c r="V3173" i="1"/>
  <c r="T3173" i="1"/>
  <c r="V2446" i="1"/>
  <c r="T2446" i="1"/>
  <c r="V1288" i="1"/>
  <c r="T1288" i="1"/>
  <c r="V3135" i="1"/>
  <c r="T3135" i="1"/>
  <c r="V2838" i="1"/>
  <c r="T2838" i="1"/>
  <c r="V2794" i="1"/>
  <c r="T2794" i="1"/>
  <c r="V263" i="1"/>
  <c r="T263" i="1"/>
  <c r="V1383" i="1"/>
  <c r="T1383" i="1"/>
  <c r="V1188" i="1"/>
  <c r="T1188" i="1"/>
  <c r="V333" i="1"/>
  <c r="T333" i="1"/>
  <c r="V3511" i="1"/>
  <c r="T3511" i="1"/>
  <c r="V2173" i="1"/>
  <c r="T2173" i="1"/>
  <c r="V3154" i="1"/>
  <c r="T3154" i="1"/>
  <c r="V2218" i="1"/>
  <c r="T2218" i="1"/>
  <c r="V3827" i="1"/>
  <c r="T3827" i="1"/>
  <c r="V809" i="1"/>
  <c r="T809" i="1"/>
  <c r="V807" i="1"/>
  <c r="T807" i="1"/>
  <c r="V3285" i="1"/>
  <c r="T3285" i="1"/>
  <c r="V89" i="1"/>
  <c r="T89" i="1"/>
  <c r="V1278" i="1"/>
  <c r="T1278" i="1"/>
  <c r="V1209" i="1"/>
  <c r="T1209" i="1"/>
  <c r="V3151" i="1"/>
  <c r="T3151" i="1"/>
  <c r="V3371" i="1"/>
  <c r="T3371" i="1"/>
  <c r="V2999" i="1"/>
  <c r="T2999" i="1"/>
  <c r="V3416" i="1"/>
  <c r="T3416" i="1"/>
  <c r="V2827" i="1"/>
  <c r="T2827" i="1"/>
  <c r="V1930" i="1"/>
  <c r="T1930" i="1"/>
  <c r="V2176" i="1"/>
  <c r="T2176" i="1"/>
  <c r="V2551" i="1"/>
  <c r="T2551" i="1"/>
  <c r="V2799" i="1"/>
  <c r="T2799" i="1"/>
  <c r="V3726" i="1"/>
  <c r="T3726" i="1"/>
  <c r="V2332" i="1"/>
  <c r="T2332" i="1"/>
  <c r="V743" i="1"/>
  <c r="T743" i="1"/>
  <c r="V3269" i="1"/>
  <c r="T3269" i="1"/>
  <c r="V3528" i="1"/>
  <c r="T3528" i="1"/>
  <c r="V3553" i="1"/>
  <c r="T3553" i="1"/>
  <c r="V1897" i="1"/>
  <c r="T1897" i="1"/>
  <c r="V2452" i="1"/>
  <c r="T2452" i="1"/>
  <c r="V410" i="1"/>
  <c r="T410" i="1"/>
  <c r="V3521" i="1"/>
  <c r="T3521" i="1"/>
  <c r="V3841" i="1"/>
  <c r="T3841" i="1"/>
  <c r="V1628" i="1"/>
  <c r="T1628" i="1"/>
  <c r="V1512" i="1"/>
  <c r="T1512" i="1"/>
  <c r="V56" i="1"/>
  <c r="T56" i="1"/>
  <c r="V2285" i="1"/>
  <c r="T2285" i="1"/>
  <c r="V3522" i="1"/>
  <c r="T3522" i="1"/>
  <c r="V1654" i="1"/>
  <c r="T1654" i="1"/>
  <c r="V661" i="1"/>
  <c r="T661" i="1"/>
  <c r="V3263" i="1"/>
  <c r="T3263" i="1"/>
  <c r="V2986" i="1"/>
  <c r="T2986" i="1"/>
  <c r="V3277" i="1"/>
  <c r="T3277" i="1"/>
  <c r="V22" i="1"/>
  <c r="T22" i="1"/>
  <c r="V3624" i="1"/>
  <c r="T3624" i="1"/>
  <c r="V801" i="1"/>
  <c r="T801" i="1"/>
  <c r="V3763" i="1"/>
  <c r="T3763" i="1"/>
  <c r="V3524" i="1"/>
  <c r="T3524" i="1"/>
  <c r="V3387" i="1"/>
  <c r="T3387" i="1"/>
  <c r="V2824" i="1"/>
  <c r="T2824" i="1"/>
  <c r="V1847" i="1"/>
  <c r="T1847" i="1"/>
  <c r="V533" i="1"/>
  <c r="T533" i="1"/>
  <c r="V3939" i="1"/>
  <c r="T3939" i="1"/>
  <c r="V4024" i="1"/>
  <c r="T4024" i="1"/>
  <c r="V2917" i="1"/>
  <c r="T2917" i="1"/>
  <c r="V1772" i="1"/>
  <c r="T1772" i="1"/>
  <c r="V485" i="1"/>
  <c r="T485" i="1"/>
  <c r="V699" i="1"/>
  <c r="T699" i="1"/>
  <c r="V1719" i="1"/>
  <c r="T1719" i="1"/>
  <c r="V894" i="1"/>
  <c r="T894" i="1"/>
  <c r="V3104" i="1"/>
  <c r="T3104" i="1"/>
  <c r="V556" i="1"/>
  <c r="T556" i="1"/>
  <c r="V974" i="1"/>
  <c r="T974" i="1"/>
  <c r="V481" i="1"/>
  <c r="T481" i="1"/>
  <c r="V704" i="1"/>
  <c r="T704" i="1"/>
  <c r="V1548" i="1"/>
  <c r="T1548" i="1"/>
  <c r="V4104" i="1"/>
  <c r="T4104" i="1"/>
  <c r="V1069" i="1"/>
  <c r="T1069" i="1"/>
  <c r="V3961" i="1"/>
  <c r="T3961" i="1"/>
  <c r="V3095" i="1"/>
  <c r="T3095" i="1"/>
  <c r="V674" i="1"/>
  <c r="T674" i="1"/>
  <c r="V3137" i="1"/>
  <c r="T3137" i="1"/>
  <c r="V3634" i="1"/>
  <c r="T3634" i="1"/>
  <c r="V1096" i="1"/>
  <c r="T1096" i="1"/>
  <c r="V3899" i="1"/>
  <c r="T3899" i="1"/>
  <c r="V3856" i="1"/>
  <c r="T3856" i="1"/>
  <c r="V3734" i="1"/>
  <c r="T3734" i="1"/>
  <c r="V968" i="1"/>
  <c r="T968" i="1"/>
  <c r="V3101" i="1"/>
  <c r="T3101" i="1"/>
  <c r="V224" i="1"/>
  <c r="T224" i="1"/>
  <c r="V3068" i="1"/>
  <c r="T3068" i="1"/>
  <c r="V2658" i="1"/>
  <c r="T2658" i="1"/>
  <c r="V1811" i="1"/>
  <c r="T1811" i="1"/>
  <c r="V1713" i="1"/>
  <c r="T1713" i="1"/>
  <c r="V3732" i="1"/>
  <c r="T3732" i="1"/>
  <c r="V1695" i="1"/>
  <c r="T1695" i="1"/>
  <c r="V3077" i="1"/>
  <c r="T3077" i="1"/>
  <c r="V2778" i="1"/>
  <c r="T2778" i="1"/>
  <c r="V997" i="1"/>
  <c r="T997" i="1"/>
  <c r="V2862" i="1"/>
  <c r="T2862" i="1"/>
  <c r="V3966" i="1"/>
  <c r="T3966" i="1"/>
  <c r="V1170" i="1"/>
  <c r="T1170" i="1"/>
  <c r="V3141" i="1"/>
  <c r="T3141" i="1"/>
  <c r="V3863" i="1"/>
  <c r="T3863" i="1"/>
  <c r="V3648" i="1"/>
  <c r="T3648" i="1"/>
  <c r="V1227" i="1"/>
  <c r="T1227" i="1"/>
  <c r="V170" i="1"/>
  <c r="T170" i="1"/>
  <c r="V1562" i="1"/>
  <c r="T1562" i="1"/>
  <c r="V3072" i="1"/>
  <c r="T3072" i="1"/>
  <c r="V4092" i="1"/>
  <c r="T4092" i="1"/>
  <c r="V2345" i="1"/>
  <c r="T2345" i="1"/>
  <c r="V2893" i="1"/>
  <c r="T2893" i="1"/>
  <c r="V1047" i="1"/>
  <c r="T1047" i="1"/>
  <c r="V4064" i="1"/>
  <c r="T4064" i="1"/>
  <c r="V465" i="1"/>
  <c r="T465" i="1"/>
  <c r="V2880" i="1"/>
  <c r="T2880" i="1"/>
  <c r="V1780" i="1"/>
  <c r="T1780" i="1"/>
  <c r="V3889" i="1"/>
  <c r="T3889" i="1"/>
  <c r="V1169" i="1"/>
  <c r="T1169" i="1"/>
  <c r="V3979" i="1"/>
  <c r="T3979" i="1"/>
  <c r="V4007" i="1"/>
  <c r="T4007" i="1"/>
  <c r="V2426" i="1"/>
  <c r="T2426" i="1"/>
  <c r="V4101" i="1"/>
  <c r="T4101" i="1"/>
  <c r="X4101" i="1"/>
  <c r="V1705" i="1"/>
  <c r="T1705" i="1"/>
  <c r="V586" i="1"/>
  <c r="T586" i="1"/>
  <c r="V1721" i="1"/>
  <c r="T1721" i="1"/>
  <c r="V2415" i="1"/>
  <c r="T2415" i="1"/>
  <c r="V966" i="1"/>
  <c r="T966" i="1"/>
  <c r="V2328" i="1"/>
  <c r="T2328" i="1"/>
  <c r="V2389" i="1"/>
  <c r="T2389" i="1"/>
  <c r="V2413" i="1"/>
  <c r="T2413" i="1"/>
  <c r="V1579" i="1"/>
  <c r="T1579" i="1"/>
  <c r="V1115" i="1"/>
  <c r="T1115" i="1"/>
  <c r="V2404" i="1"/>
  <c r="T2404" i="1"/>
  <c r="V3055" i="1"/>
  <c r="T3055" i="1"/>
  <c r="V1140" i="1"/>
  <c r="T1140" i="1"/>
  <c r="V545" i="1"/>
  <c r="T545" i="1"/>
  <c r="V1597" i="1"/>
  <c r="T1597" i="1"/>
  <c r="V1501" i="1"/>
  <c r="T1501" i="1"/>
  <c r="V4044" i="1"/>
  <c r="T4044" i="1"/>
  <c r="V638" i="1"/>
  <c r="T638" i="1"/>
  <c r="V2889" i="1"/>
  <c r="T2889" i="1"/>
  <c r="V2581" i="1"/>
  <c r="T2581" i="1"/>
  <c r="V870" i="1"/>
  <c r="T870" i="1"/>
  <c r="V1423" i="1"/>
  <c r="T1423" i="1"/>
  <c r="V632" i="1"/>
  <c r="T632" i="1"/>
  <c r="V2348" i="1"/>
  <c r="T2348" i="1"/>
  <c r="V2128" i="1"/>
  <c r="T2128" i="1"/>
  <c r="V683" i="1"/>
  <c r="T683" i="1"/>
  <c r="V676" i="1"/>
  <c r="T676" i="1"/>
  <c r="V2915" i="1"/>
  <c r="T2915" i="1"/>
  <c r="V449" i="1"/>
  <c r="T449" i="1"/>
  <c r="V1123" i="1"/>
  <c r="T1123" i="1"/>
  <c r="V154" i="1"/>
  <c r="T154" i="1"/>
  <c r="V3641" i="1"/>
  <c r="T3641" i="1"/>
  <c r="V2429" i="1"/>
  <c r="T2429" i="1"/>
  <c r="V4111" i="1"/>
  <c r="T4111" i="1"/>
  <c r="V4028" i="1"/>
  <c r="T4028" i="1"/>
  <c r="V3932" i="1"/>
  <c r="T3932" i="1"/>
  <c r="X3932" i="1"/>
  <c r="V3806" i="1"/>
  <c r="T3806" i="1"/>
  <c r="V3147" i="1"/>
  <c r="T3147" i="1"/>
  <c r="V2947" i="1"/>
  <c r="T2947" i="1"/>
  <c r="V2782" i="1"/>
  <c r="T2782" i="1"/>
  <c r="V2580" i="1"/>
  <c r="T2580" i="1"/>
  <c r="V2513" i="1"/>
  <c r="T2513" i="1"/>
  <c r="V2401" i="1"/>
  <c r="T2401" i="1"/>
  <c r="V2363" i="1"/>
  <c r="T2363" i="1"/>
  <c r="V1995" i="1"/>
  <c r="T1995" i="1"/>
  <c r="V1731" i="1"/>
  <c r="T1731" i="1"/>
  <c r="V1582" i="1"/>
  <c r="T1582" i="1"/>
  <c r="V1461" i="1"/>
  <c r="T1461" i="1"/>
  <c r="V1418" i="1"/>
  <c r="T1418" i="1"/>
  <c r="V1163" i="1"/>
  <c r="T1163" i="1"/>
  <c r="V1073" i="1"/>
  <c r="T1073" i="1"/>
  <c r="V949" i="1"/>
  <c r="T949" i="1"/>
  <c r="V772" i="1"/>
  <c r="T772" i="1"/>
  <c r="V618" i="1"/>
  <c r="T618" i="1"/>
  <c r="V560" i="1"/>
  <c r="T560" i="1"/>
  <c r="V479" i="1"/>
  <c r="T479" i="1"/>
  <c r="V238" i="1"/>
  <c r="T238" i="1"/>
  <c r="V197" i="1"/>
  <c r="T197" i="1"/>
  <c r="V142" i="1"/>
  <c r="T142" i="1"/>
  <c r="W2613" i="1"/>
  <c r="U2613" i="1"/>
  <c r="X2613" i="1"/>
  <c r="W1480" i="1"/>
  <c r="U1480" i="1"/>
  <c r="X1480" i="1"/>
  <c r="W2013" i="1"/>
  <c r="U2013" i="1"/>
  <c r="X2013" i="1"/>
  <c r="W1971" i="1"/>
  <c r="U1971" i="1"/>
  <c r="X1971" i="1"/>
  <c r="W2185" i="1"/>
  <c r="U2185" i="1"/>
  <c r="X2185" i="1"/>
  <c r="W2282" i="1"/>
  <c r="U2282" i="1"/>
  <c r="X2282" i="1"/>
  <c r="W2635" i="1"/>
  <c r="U2635" i="1"/>
  <c r="X2635" i="1"/>
  <c r="W2268" i="1"/>
  <c r="U2268" i="1"/>
  <c r="X2268" i="1"/>
  <c r="W646" i="1"/>
  <c r="U646" i="1"/>
  <c r="X646" i="1"/>
  <c r="W2186" i="1"/>
  <c r="U2186" i="1"/>
  <c r="X2186" i="1"/>
  <c r="W2488" i="1"/>
  <c r="U2488" i="1"/>
  <c r="X2488" i="1"/>
  <c r="W1378" i="1"/>
  <c r="U1378" i="1"/>
  <c r="X1378" i="1"/>
  <c r="W1025" i="1"/>
  <c r="U1025" i="1"/>
  <c r="X1025" i="1"/>
  <c r="W2275" i="1"/>
  <c r="U2275" i="1"/>
  <c r="X2275" i="1"/>
  <c r="W1285" i="1"/>
  <c r="U1285" i="1"/>
  <c r="X1285" i="1"/>
  <c r="W2445" i="1"/>
  <c r="U2445" i="1"/>
  <c r="X2445" i="1"/>
  <c r="W1954" i="1"/>
  <c r="U1954" i="1"/>
  <c r="X1954" i="1"/>
  <c r="W3157" i="1"/>
  <c r="U3157" i="1"/>
  <c r="X3157" i="1"/>
  <c r="W2043" i="1"/>
  <c r="U2043" i="1"/>
  <c r="X2043" i="1"/>
  <c r="W2991" i="1"/>
  <c r="U2991" i="1"/>
  <c r="X2991" i="1"/>
  <c r="W2293" i="1"/>
  <c r="U2293" i="1"/>
  <c r="X2293" i="1"/>
  <c r="W3451" i="1"/>
  <c r="U3451" i="1"/>
  <c r="X3451" i="1"/>
  <c r="W37" i="1"/>
  <c r="U37" i="1"/>
  <c r="X37" i="1"/>
  <c r="W1519" i="1"/>
  <c r="U1519" i="1"/>
  <c r="X1519" i="1"/>
  <c r="W3493" i="1"/>
  <c r="U3493" i="1"/>
  <c r="X3493" i="1"/>
  <c r="W3718" i="1"/>
  <c r="U3718" i="1"/>
  <c r="X3718" i="1"/>
  <c r="W3274" i="1"/>
  <c r="U3274" i="1"/>
  <c r="X3274" i="1"/>
  <c r="W2075" i="1"/>
  <c r="U2075" i="1"/>
  <c r="X2075" i="1"/>
  <c r="W2050" i="1"/>
  <c r="U2050" i="1"/>
  <c r="X2050" i="1"/>
  <c r="W3035" i="1"/>
  <c r="U3035" i="1"/>
  <c r="X3035" i="1"/>
  <c r="W1609" i="1"/>
  <c r="U1609" i="1"/>
  <c r="X1609" i="1"/>
  <c r="W3779" i="1"/>
  <c r="U3779" i="1"/>
  <c r="X3779" i="1"/>
  <c r="W3712" i="1"/>
  <c r="U3712" i="1"/>
  <c r="X3712" i="1"/>
  <c r="W1474" i="1"/>
  <c r="U1474" i="1"/>
  <c r="X1474" i="1"/>
  <c r="W1481" i="1"/>
  <c r="U1481" i="1"/>
  <c r="X1481" i="1"/>
  <c r="W2104" i="1"/>
  <c r="U2104" i="1"/>
  <c r="X2104" i="1"/>
  <c r="W2491" i="1"/>
  <c r="U2491" i="1"/>
  <c r="X2491" i="1"/>
  <c r="W3291" i="1"/>
  <c r="U3291" i="1"/>
  <c r="X3291" i="1"/>
  <c r="W1216" i="1"/>
  <c r="U1216" i="1"/>
  <c r="X1216" i="1"/>
  <c r="W376" i="1"/>
  <c r="U376" i="1"/>
  <c r="X376" i="1"/>
  <c r="W3273" i="1"/>
  <c r="U3273" i="1"/>
  <c r="X3273" i="1"/>
  <c r="W3455" i="1"/>
  <c r="U3455" i="1"/>
  <c r="X3455" i="1"/>
  <c r="W3254" i="1"/>
  <c r="U3254" i="1"/>
  <c r="X3254" i="1"/>
  <c r="W70" i="1"/>
  <c r="U70" i="1"/>
  <c r="X70" i="1"/>
  <c r="W3214" i="1"/>
  <c r="U3214" i="1"/>
  <c r="X3214" i="1"/>
  <c r="W3596" i="1"/>
  <c r="U3596" i="1"/>
  <c r="X3596" i="1"/>
  <c r="W335" i="1"/>
  <c r="U335" i="1"/>
  <c r="X335" i="1"/>
  <c r="W1645" i="1"/>
  <c r="U1645" i="1"/>
  <c r="X1645" i="1"/>
  <c r="W1284" i="1"/>
  <c r="U1284" i="1"/>
  <c r="X1284" i="1"/>
  <c r="W2556" i="1"/>
  <c r="U2556" i="1"/>
  <c r="X2556" i="1"/>
  <c r="W3470" i="1"/>
  <c r="U3470" i="1"/>
  <c r="X3470" i="1"/>
  <c r="W1933" i="1"/>
  <c r="U1933" i="1"/>
  <c r="X1933" i="1"/>
  <c r="W2840" i="1"/>
  <c r="U2840" i="1"/>
  <c r="X2840" i="1"/>
  <c r="W106" i="1"/>
  <c r="U106" i="1"/>
  <c r="X106" i="1"/>
  <c r="W1667" i="1"/>
  <c r="U1667" i="1"/>
  <c r="X1667" i="1"/>
  <c r="W3483" i="1"/>
  <c r="U3483" i="1"/>
  <c r="X3483" i="1"/>
  <c r="W3691" i="1"/>
  <c r="U3691" i="1"/>
  <c r="X3691" i="1"/>
  <c r="W758" i="1"/>
  <c r="U758" i="1"/>
  <c r="X758" i="1"/>
  <c r="W3389" i="1"/>
  <c r="U3389" i="1"/>
  <c r="X3389" i="1"/>
  <c r="W2465" i="1"/>
  <c r="U2465" i="1"/>
  <c r="X2465" i="1"/>
  <c r="W2163" i="1"/>
  <c r="U2163" i="1"/>
  <c r="X2163" i="1"/>
  <c r="W1469" i="1"/>
  <c r="U1469" i="1"/>
  <c r="X1469" i="1"/>
  <c r="W524" i="1"/>
  <c r="U524" i="1"/>
  <c r="X524" i="1"/>
  <c r="W1369" i="1"/>
  <c r="U1369" i="1"/>
  <c r="X1369" i="1"/>
  <c r="W318" i="1"/>
  <c r="U318" i="1"/>
  <c r="X318" i="1"/>
  <c r="W3556" i="1"/>
  <c r="U3556" i="1"/>
  <c r="X3556" i="1"/>
  <c r="W1674" i="1"/>
  <c r="U1674" i="1"/>
  <c r="X1674" i="1"/>
  <c r="W3036" i="1"/>
  <c r="U3036" i="1"/>
  <c r="X3036" i="1"/>
  <c r="W3437" i="1"/>
  <c r="U3437" i="1"/>
  <c r="X3437" i="1"/>
  <c r="W1679" i="1"/>
  <c r="U1679" i="1"/>
  <c r="X1679" i="1"/>
  <c r="W3165" i="1"/>
  <c r="U3165" i="1"/>
  <c r="X3165" i="1"/>
  <c r="W3659" i="1"/>
  <c r="U3659" i="1"/>
  <c r="X3659" i="1"/>
  <c r="W1756" i="1"/>
  <c r="U1756" i="1"/>
  <c r="X1756" i="1"/>
  <c r="W366" i="1"/>
  <c r="U366" i="1"/>
  <c r="X366" i="1"/>
  <c r="W1294" i="1"/>
  <c r="U1294" i="1"/>
  <c r="X1294" i="1"/>
  <c r="W3814" i="1"/>
  <c r="U3814" i="1"/>
  <c r="X3814" i="1"/>
  <c r="W3690" i="1"/>
  <c r="U3690" i="1"/>
  <c r="X3690" i="1"/>
  <c r="W2560" i="1"/>
  <c r="U2560" i="1"/>
  <c r="X2560" i="1"/>
  <c r="W3130" i="1"/>
  <c r="U3130" i="1"/>
  <c r="X3130" i="1"/>
  <c r="W277" i="1"/>
  <c r="U277" i="1"/>
  <c r="X277" i="1"/>
  <c r="W3699" i="1"/>
  <c r="U3699" i="1"/>
  <c r="X3699" i="1"/>
  <c r="W3449" i="1"/>
  <c r="U3449" i="1"/>
  <c r="X3449" i="1"/>
  <c r="W242" i="1"/>
  <c r="U242" i="1"/>
  <c r="X242" i="1"/>
  <c r="W1033" i="1"/>
  <c r="U1033" i="1"/>
  <c r="X1033" i="1"/>
  <c r="W2182" i="1"/>
  <c r="U2182" i="1"/>
  <c r="X2182" i="1"/>
  <c r="W3166" i="1"/>
  <c r="U3166" i="1"/>
  <c r="X3166" i="1"/>
  <c r="W2309" i="1"/>
  <c r="U2309" i="1"/>
  <c r="X2309" i="1"/>
  <c r="W3821" i="1"/>
  <c r="U3821" i="1"/>
  <c r="X3821" i="1"/>
  <c r="W1279" i="1"/>
  <c r="U1279" i="1"/>
  <c r="X1279" i="1"/>
  <c r="W387" i="1"/>
  <c r="U387" i="1"/>
  <c r="X387" i="1"/>
  <c r="W3687" i="1"/>
  <c r="U3687" i="1"/>
  <c r="X3687" i="1"/>
  <c r="W3609" i="1"/>
  <c r="U3609" i="1"/>
  <c r="X3609" i="1"/>
  <c r="W3622" i="1"/>
  <c r="U3622" i="1"/>
  <c r="X3622" i="1"/>
  <c r="W1640" i="1"/>
  <c r="U1640" i="1"/>
  <c r="X1640" i="1"/>
  <c r="W2821" i="1"/>
  <c r="U2821" i="1"/>
  <c r="X2821" i="1"/>
  <c r="W286" i="1"/>
  <c r="U286" i="1"/>
  <c r="X286" i="1"/>
  <c r="W3382" i="1"/>
  <c r="U3382" i="1"/>
  <c r="X3382" i="1"/>
  <c r="W3440" i="1"/>
  <c r="U3440" i="1"/>
  <c r="X3440" i="1"/>
  <c r="W3478" i="1"/>
  <c r="U3478" i="1"/>
  <c r="X3478" i="1"/>
  <c r="W356" i="1"/>
  <c r="U356" i="1"/>
  <c r="X356" i="1"/>
  <c r="W2705" i="1"/>
  <c r="U2705" i="1"/>
  <c r="X2705" i="1"/>
  <c r="W3670" i="1"/>
  <c r="U3670" i="1"/>
  <c r="X3670" i="1"/>
  <c r="W369" i="1"/>
  <c r="U369" i="1"/>
  <c r="X369" i="1"/>
  <c r="W2472" i="1"/>
  <c r="U2472" i="1"/>
  <c r="X2472" i="1"/>
  <c r="W2049" i="1"/>
  <c r="U2049" i="1"/>
  <c r="X2049" i="1"/>
  <c r="W3245" i="1"/>
  <c r="U3245" i="1"/>
  <c r="X3245" i="1"/>
  <c r="W3768" i="1"/>
  <c r="U3768" i="1"/>
  <c r="X3768" i="1"/>
  <c r="W1405" i="1"/>
  <c r="U1405" i="1"/>
  <c r="X1405" i="1"/>
  <c r="W1203" i="1"/>
  <c r="U1203" i="1"/>
  <c r="X1203" i="1"/>
  <c r="W3548" i="1"/>
  <c r="U3548" i="1"/>
  <c r="X3548" i="1"/>
  <c r="W1856" i="1"/>
  <c r="U1856" i="1"/>
  <c r="X1856" i="1"/>
  <c r="W3307" i="1"/>
  <c r="U3307" i="1"/>
  <c r="X3307" i="1"/>
  <c r="W3403" i="1"/>
  <c r="U3403" i="1"/>
  <c r="X3403" i="1"/>
  <c r="W1624" i="1"/>
  <c r="U1624" i="1"/>
  <c r="X1624" i="1"/>
  <c r="W3252" i="1"/>
  <c r="U3252" i="1"/>
  <c r="X3252" i="1"/>
  <c r="W1504" i="1"/>
  <c r="U1504" i="1"/>
  <c r="X1504" i="1"/>
  <c r="W2940" i="1"/>
  <c r="U2940" i="1"/>
  <c r="X2940" i="1"/>
  <c r="W1353" i="1"/>
  <c r="U1353" i="1"/>
  <c r="X1353" i="1"/>
  <c r="W336" i="1"/>
  <c r="U336" i="1"/>
  <c r="X336" i="1"/>
  <c r="W3379" i="1"/>
  <c r="U3379" i="1"/>
  <c r="X3379" i="1"/>
  <c r="W1828" i="1"/>
  <c r="U1828" i="1"/>
  <c r="X1828" i="1"/>
  <c r="W1207" i="1"/>
  <c r="U1207" i="1"/>
  <c r="X1207" i="1"/>
  <c r="W3729" i="1"/>
  <c r="U3729" i="1"/>
  <c r="X3729" i="1"/>
  <c r="W3660" i="1"/>
  <c r="U3660" i="1"/>
  <c r="X3660" i="1"/>
  <c r="W3022" i="1"/>
  <c r="U3022" i="1"/>
  <c r="X3022" i="1"/>
  <c r="W304" i="1"/>
  <c r="U304" i="1"/>
  <c r="X304" i="1"/>
  <c r="W2830" i="1"/>
  <c r="U2830" i="1"/>
  <c r="X2830" i="1"/>
  <c r="W3350" i="1"/>
  <c r="U3350" i="1"/>
  <c r="X3350" i="1"/>
  <c r="W3831" i="1"/>
  <c r="U3831" i="1"/>
  <c r="X3831" i="1"/>
  <c r="W2484" i="1"/>
  <c r="U2484" i="1"/>
  <c r="X2484" i="1"/>
  <c r="W3559" i="1"/>
  <c r="U3559" i="1"/>
  <c r="X3559" i="1"/>
  <c r="W3766" i="1"/>
  <c r="U3766" i="1"/>
  <c r="X3766" i="1"/>
  <c r="W3546" i="1"/>
  <c r="U3546" i="1"/>
  <c r="X3546" i="1"/>
  <c r="W3405" i="1"/>
  <c r="U3405" i="1"/>
  <c r="X3405" i="1"/>
  <c r="W2839" i="1"/>
  <c r="U2839" i="1"/>
  <c r="X2839" i="1"/>
  <c r="W2097" i="1"/>
  <c r="U2097" i="1"/>
  <c r="X2097" i="1"/>
  <c r="W806" i="1"/>
  <c r="U806" i="1"/>
  <c r="X806" i="1"/>
  <c r="W1064" i="1"/>
  <c r="U1064" i="1"/>
  <c r="X1064" i="1"/>
  <c r="W1343" i="1"/>
  <c r="U1343" i="1"/>
  <c r="X1343" i="1"/>
  <c r="W2902" i="1"/>
  <c r="U2902" i="1"/>
  <c r="X2902" i="1"/>
  <c r="W3118" i="1"/>
  <c r="U3118" i="1"/>
  <c r="X3118" i="1"/>
  <c r="W206" i="1"/>
  <c r="U206" i="1"/>
  <c r="X206" i="1"/>
  <c r="W971" i="1"/>
  <c r="U971" i="1"/>
  <c r="X971" i="1"/>
  <c r="W1866" i="1"/>
  <c r="U1866" i="1"/>
  <c r="X1866" i="1"/>
  <c r="W888" i="1"/>
  <c r="U888" i="1"/>
  <c r="X888" i="1"/>
  <c r="W896" i="1"/>
  <c r="U896" i="1"/>
  <c r="X896" i="1"/>
  <c r="W901" i="1"/>
  <c r="U901" i="1"/>
  <c r="X901" i="1"/>
  <c r="W3997" i="1"/>
  <c r="U3997" i="1"/>
  <c r="X3997" i="1"/>
  <c r="W2674" i="1"/>
  <c r="U2674" i="1"/>
  <c r="X2674" i="1"/>
  <c r="W3639" i="1"/>
  <c r="U3639" i="1"/>
  <c r="X3639" i="1"/>
  <c r="W2744" i="1"/>
  <c r="U2744" i="1"/>
  <c r="X2744" i="1"/>
  <c r="W146" i="1"/>
  <c r="U146" i="1"/>
  <c r="X146" i="1"/>
  <c r="W202" i="1"/>
  <c r="U202" i="1"/>
  <c r="X202" i="1"/>
  <c r="W3205" i="1"/>
  <c r="U3205" i="1"/>
  <c r="X3205" i="1"/>
  <c r="W521" i="1"/>
  <c r="U521" i="1"/>
  <c r="X521" i="1"/>
  <c r="W1685" i="1"/>
  <c r="U1685" i="1"/>
  <c r="X1685" i="1"/>
  <c r="W924" i="1"/>
  <c r="U924" i="1"/>
  <c r="X924" i="1"/>
  <c r="W3993" i="1"/>
  <c r="U3993" i="1"/>
  <c r="X3993" i="1"/>
  <c r="W667" i="1"/>
  <c r="U667" i="1"/>
  <c r="X667" i="1"/>
  <c r="W474" i="1"/>
  <c r="U474" i="1"/>
  <c r="X474" i="1"/>
  <c r="W3646" i="1"/>
  <c r="U3646" i="1"/>
  <c r="X3646" i="1"/>
  <c r="W1784" i="1"/>
  <c r="U1784" i="1"/>
  <c r="X1784" i="1"/>
  <c r="W677" i="1"/>
  <c r="U677" i="1"/>
  <c r="X677" i="1"/>
  <c r="W127" i="1"/>
  <c r="U127" i="1"/>
  <c r="X127" i="1"/>
  <c r="W3930" i="1"/>
  <c r="U3930" i="1"/>
  <c r="X3930" i="1"/>
  <c r="W3103" i="1"/>
  <c r="U3103" i="1"/>
  <c r="X3103" i="1"/>
  <c r="W2754" i="1"/>
  <c r="U2754" i="1"/>
  <c r="X2754" i="1"/>
  <c r="W2378" i="1"/>
  <c r="U2378" i="1"/>
  <c r="X2378" i="1"/>
  <c r="W2761" i="1"/>
  <c r="U2761" i="1"/>
  <c r="X2761" i="1"/>
  <c r="W3915" i="1"/>
  <c r="U3915" i="1"/>
  <c r="X3915" i="1"/>
  <c r="W2908" i="1"/>
  <c r="U2908" i="1"/>
  <c r="X2908" i="1"/>
  <c r="V2268" i="1"/>
  <c r="T2268" i="1"/>
  <c r="V3493" i="1"/>
  <c r="T3493" i="1"/>
  <c r="V70" i="1"/>
  <c r="T70" i="1"/>
  <c r="V1369" i="1"/>
  <c r="T1369" i="1"/>
  <c r="V2261" i="1"/>
  <c r="T2261" i="1"/>
  <c r="V1972" i="1"/>
  <c r="T1972" i="1"/>
  <c r="V1950" i="1"/>
  <c r="T1950" i="1"/>
  <c r="V2202" i="1"/>
  <c r="T2202" i="1"/>
  <c r="V2052" i="1"/>
  <c r="T2052" i="1"/>
  <c r="V79" i="1"/>
  <c r="T79" i="1"/>
  <c r="V1023" i="1"/>
  <c r="T1023" i="1"/>
  <c r="V2072" i="1"/>
  <c r="T2072" i="1"/>
  <c r="V2726" i="1"/>
  <c r="T2726" i="1"/>
  <c r="V1530" i="1"/>
  <c r="T1530" i="1"/>
  <c r="V1973" i="1"/>
  <c r="T1973" i="1"/>
  <c r="V2177" i="1"/>
  <c r="T2177" i="1"/>
  <c r="V833" i="1"/>
  <c r="T833" i="1"/>
  <c r="V2068" i="1"/>
  <c r="T2068" i="1"/>
  <c r="V3316" i="1"/>
  <c r="T3316" i="1"/>
  <c r="V3601" i="1"/>
  <c r="T3601" i="1"/>
  <c r="V2213" i="1"/>
  <c r="T2213" i="1"/>
  <c r="V1939" i="1"/>
  <c r="T1939" i="1"/>
  <c r="V2172" i="1"/>
  <c r="T2172" i="1"/>
  <c r="V2315" i="1"/>
  <c r="T2315" i="1"/>
  <c r="V1220" i="1"/>
  <c r="T1220" i="1"/>
  <c r="V348" i="1"/>
  <c r="T348" i="1"/>
  <c r="V1503" i="1"/>
  <c r="T1503" i="1"/>
  <c r="V3233" i="1"/>
  <c r="T3233" i="1"/>
  <c r="V2229" i="1"/>
  <c r="T2229" i="1"/>
  <c r="V729" i="1"/>
  <c r="T729" i="1"/>
  <c r="V2712" i="1"/>
  <c r="T2712" i="1"/>
  <c r="V2207" i="1"/>
  <c r="T2207" i="1"/>
  <c r="V1748" i="1"/>
  <c r="T1748" i="1"/>
  <c r="V2105" i="1"/>
  <c r="T2105" i="1"/>
  <c r="V1900" i="1"/>
  <c r="T1900" i="1"/>
  <c r="V788" i="1"/>
  <c r="T788" i="1"/>
  <c r="V117" i="1"/>
  <c r="T117" i="1"/>
  <c r="V3336" i="1"/>
  <c r="T3336" i="1"/>
  <c r="V2" i="1"/>
  <c r="T2" i="1"/>
  <c r="V1886" i="1"/>
  <c r="T1886" i="1"/>
  <c r="V2454" i="1"/>
  <c r="T2454" i="1"/>
  <c r="V2206" i="1"/>
  <c r="T2206" i="1"/>
  <c r="V3029" i="1"/>
  <c r="T3029" i="1"/>
  <c r="V853" i="1"/>
  <c r="T853" i="1"/>
  <c r="V3757" i="1"/>
  <c r="T3757" i="1"/>
  <c r="V1675" i="1"/>
  <c r="T1675" i="1"/>
  <c r="V104" i="1"/>
  <c r="T104" i="1"/>
  <c r="V3727" i="1"/>
  <c r="T3727" i="1"/>
  <c r="V2030" i="1"/>
  <c r="T2030" i="1"/>
  <c r="V659" i="1"/>
  <c r="T659" i="1"/>
  <c r="V1472" i="1"/>
  <c r="T1472" i="1"/>
  <c r="V3170" i="1"/>
  <c r="T3170" i="1"/>
  <c r="V2044" i="1"/>
  <c r="T2044" i="1"/>
  <c r="V739" i="1"/>
  <c r="T739" i="1"/>
  <c r="V3283" i="1"/>
  <c r="T3283" i="1"/>
  <c r="V2096" i="1"/>
  <c r="T2096" i="1"/>
  <c r="V2029" i="1"/>
  <c r="T2029" i="1"/>
  <c r="V2718" i="1"/>
  <c r="T2718" i="1"/>
  <c r="V2486" i="1"/>
  <c r="T2486" i="1"/>
  <c r="V298" i="1"/>
  <c r="T298" i="1"/>
  <c r="V538" i="1"/>
  <c r="T538" i="1"/>
  <c r="V3179" i="1"/>
  <c r="T3179" i="1"/>
  <c r="V3331" i="1"/>
  <c r="T3331" i="1"/>
  <c r="V3301" i="1"/>
  <c r="T3301" i="1"/>
  <c r="V1924" i="1"/>
  <c r="T1924" i="1"/>
  <c r="V3786" i="1"/>
  <c r="T3786" i="1"/>
  <c r="V2083" i="1"/>
  <c r="T2083" i="1"/>
  <c r="V789" i="1"/>
  <c r="T789" i="1"/>
  <c r="V2471" i="1"/>
  <c r="T2471" i="1"/>
  <c r="V2502" i="1"/>
  <c r="T2502" i="1"/>
  <c r="V3156" i="1"/>
  <c r="T3156" i="1"/>
  <c r="V652" i="1"/>
  <c r="T652" i="1"/>
  <c r="V1311" i="1"/>
  <c r="T1311" i="1"/>
  <c r="V349" i="1"/>
  <c r="T349" i="1"/>
  <c r="V748" i="1"/>
  <c r="T748" i="1"/>
  <c r="V2074" i="1"/>
  <c r="T2074" i="1"/>
  <c r="V395" i="1"/>
  <c r="T395" i="1"/>
  <c r="V3681" i="1"/>
  <c r="T3681" i="1"/>
  <c r="V3313" i="1"/>
  <c r="T3313" i="1"/>
  <c r="V1299" i="1"/>
  <c r="T1299" i="1"/>
  <c r="V288" i="1"/>
  <c r="T288" i="1"/>
  <c r="V26" i="1"/>
  <c r="T26" i="1"/>
  <c r="V1292" i="1"/>
  <c r="T1292" i="1"/>
  <c r="V2835" i="1"/>
  <c r="T2835" i="1"/>
  <c r="V2936" i="1"/>
  <c r="T2936" i="1"/>
  <c r="V1191" i="1"/>
  <c r="T1191" i="1"/>
  <c r="V3505" i="1"/>
  <c r="T3505" i="1"/>
  <c r="V1850" i="1"/>
  <c r="T1850" i="1"/>
  <c r="V1373" i="1"/>
  <c r="T1373" i="1"/>
  <c r="V740" i="1"/>
  <c r="T740" i="1"/>
  <c r="V1891" i="1"/>
  <c r="T1891" i="1"/>
  <c r="V20" i="1"/>
  <c r="T20" i="1"/>
  <c r="V2820" i="1"/>
  <c r="T2820" i="1"/>
  <c r="V3366" i="1"/>
  <c r="T3366" i="1"/>
  <c r="V2500" i="1"/>
  <c r="T2500" i="1"/>
  <c r="V3504" i="1"/>
  <c r="T3504" i="1"/>
  <c r="V3163" i="1"/>
  <c r="T3163" i="1"/>
  <c r="V4" i="1"/>
  <c r="T4" i="1"/>
  <c r="V315" i="1"/>
  <c r="T315" i="1"/>
  <c r="V2665" i="1"/>
  <c r="T2665" i="1"/>
  <c r="V3509" i="1"/>
  <c r="T3509" i="1"/>
  <c r="V3228" i="1"/>
  <c r="T3228" i="1"/>
  <c r="V2842" i="1"/>
  <c r="T2842" i="1"/>
  <c r="V5" i="1"/>
  <c r="T5" i="1"/>
  <c r="V247" i="1"/>
  <c r="T247" i="1"/>
  <c r="V3374" i="1"/>
  <c r="T3374" i="1"/>
  <c r="V2742" i="1"/>
  <c r="T2742" i="1"/>
  <c r="V1029" i="1"/>
  <c r="T1029" i="1"/>
  <c r="V3427" i="1"/>
  <c r="T3427" i="1"/>
  <c r="V3575" i="1"/>
  <c r="T3575" i="1"/>
  <c r="V1670" i="1"/>
  <c r="T1670" i="1"/>
  <c r="V1663" i="1"/>
  <c r="T1663" i="1"/>
  <c r="V3563" i="1"/>
  <c r="T3563" i="1"/>
  <c r="V3383" i="1"/>
  <c r="T3383" i="1"/>
  <c r="V3220" i="1"/>
  <c r="T3220" i="1"/>
  <c r="V2976" i="1"/>
  <c r="T2976" i="1"/>
  <c r="V2804" i="1"/>
  <c r="T2804" i="1"/>
  <c r="V3344" i="1"/>
  <c r="T3344" i="1"/>
  <c r="V3674" i="1"/>
  <c r="T3674" i="1"/>
  <c r="V3688" i="1"/>
  <c r="T3688" i="1"/>
  <c r="V798" i="1"/>
  <c r="T798" i="1"/>
  <c r="V3811" i="1"/>
  <c r="T3811" i="1"/>
  <c r="V339" i="1"/>
  <c r="T339" i="1"/>
  <c r="V2055" i="1"/>
  <c r="T2055" i="1"/>
  <c r="V3815" i="1"/>
  <c r="T3815" i="1"/>
  <c r="V529" i="1"/>
  <c r="T529" i="1"/>
  <c r="V2121" i="1"/>
  <c r="T2121" i="1"/>
  <c r="V19" i="1"/>
  <c r="T19" i="1"/>
  <c r="V3512" i="1"/>
  <c r="T3512" i="1"/>
  <c r="V3752" i="1"/>
  <c r="T3752" i="1"/>
  <c r="V3217" i="1"/>
  <c r="T3217" i="1"/>
  <c r="V2813" i="1"/>
  <c r="T2813" i="1"/>
  <c r="V1604" i="1"/>
  <c r="T1604" i="1"/>
  <c r="V3318" i="1"/>
  <c r="T3318" i="1"/>
  <c r="V3580" i="1"/>
  <c r="T3580" i="1"/>
  <c r="V3676" i="1"/>
  <c r="T3676" i="1"/>
  <c r="V3519" i="1"/>
  <c r="T3519" i="1"/>
  <c r="V3377" i="1"/>
  <c r="T3377" i="1"/>
  <c r="V2823" i="1"/>
  <c r="T2823" i="1"/>
  <c r="V1824" i="1"/>
  <c r="T1824" i="1"/>
  <c r="V527" i="1"/>
  <c r="T527" i="1"/>
  <c r="V1338" i="1"/>
  <c r="T1338" i="1"/>
  <c r="V1730" i="1"/>
  <c r="T1730" i="1"/>
  <c r="V4069" i="1"/>
  <c r="T4069" i="1"/>
  <c r="V980" i="1"/>
  <c r="T980" i="1"/>
  <c r="V2857" i="1"/>
  <c r="T2857" i="1"/>
  <c r="V3209" i="1"/>
  <c r="T3209" i="1"/>
  <c r="V1989" i="1"/>
  <c r="T1989" i="1"/>
  <c r="V1317" i="1"/>
  <c r="T1317" i="1"/>
  <c r="V2600" i="1"/>
  <c r="T2600" i="1"/>
  <c r="V4096" i="1"/>
  <c r="T4096" i="1"/>
  <c r="V1015" i="1"/>
  <c r="T1015" i="1"/>
  <c r="V3893" i="1"/>
  <c r="T3893" i="1"/>
  <c r="V1805" i="1"/>
  <c r="T1805" i="1"/>
  <c r="V2129" i="1"/>
  <c r="T2129" i="1"/>
  <c r="V547" i="1"/>
  <c r="T547" i="1"/>
  <c r="V1307" i="1"/>
  <c r="T1307" i="1"/>
  <c r="V876" i="1"/>
  <c r="T876" i="1"/>
  <c r="V2407" i="1"/>
  <c r="T2407" i="1"/>
  <c r="V469" i="1"/>
  <c r="T469" i="1"/>
  <c r="V2898" i="1"/>
  <c r="T2898" i="1"/>
  <c r="V181" i="1"/>
  <c r="T181" i="1"/>
  <c r="V868" i="1"/>
  <c r="T868" i="1"/>
  <c r="V2679" i="1"/>
  <c r="T2679" i="1"/>
  <c r="V207" i="1"/>
  <c r="T207" i="1"/>
  <c r="V700" i="1"/>
  <c r="T700" i="1"/>
  <c r="V2361" i="1"/>
  <c r="T2361" i="1"/>
  <c r="V1803" i="1"/>
  <c r="T1803" i="1"/>
  <c r="V2140" i="1"/>
  <c r="T2140" i="1"/>
  <c r="V219" i="1"/>
  <c r="T219" i="1"/>
  <c r="V4098" i="1"/>
  <c r="T4098" i="1"/>
  <c r="V2879" i="1"/>
  <c r="T2879" i="1"/>
  <c r="V1457" i="1"/>
  <c r="T1457" i="1"/>
  <c r="V2125" i="1"/>
  <c r="T2125" i="1"/>
  <c r="V3730" i="1"/>
  <c r="T3730" i="1"/>
  <c r="V1550" i="1"/>
  <c r="T1550" i="1"/>
  <c r="V1716" i="1"/>
  <c r="T1716" i="1"/>
  <c r="V3731" i="1"/>
  <c r="T3731" i="1"/>
  <c r="V1341" i="1"/>
  <c r="T1341" i="1"/>
  <c r="V987" i="1"/>
  <c r="T987" i="1"/>
  <c r="V957" i="1"/>
  <c r="T957" i="1"/>
  <c r="V1181" i="1"/>
  <c r="T1181" i="1"/>
  <c r="V2906" i="1"/>
  <c r="T2906" i="1"/>
  <c r="V4091" i="1"/>
  <c r="T4091" i="1"/>
  <c r="V2385" i="1"/>
  <c r="T2385" i="1"/>
  <c r="V3193" i="1"/>
  <c r="T3193" i="1"/>
  <c r="V3132" i="1"/>
  <c r="T3132" i="1"/>
  <c r="V3139" i="1"/>
  <c r="T3139" i="1"/>
  <c r="V905" i="1"/>
  <c r="T905" i="1"/>
  <c r="V1440" i="1"/>
  <c r="T1440" i="1"/>
  <c r="V1422" i="1"/>
  <c r="T1422" i="1"/>
  <c r="V607" i="1"/>
  <c r="T607" i="1"/>
  <c r="V3087" i="1"/>
  <c r="T3087" i="1"/>
  <c r="V3931" i="1"/>
  <c r="T3931" i="1"/>
  <c r="V1483" i="1"/>
  <c r="T1483" i="1"/>
  <c r="V4110" i="1"/>
  <c r="T4110" i="1"/>
  <c r="V2861" i="1"/>
  <c r="T2861" i="1"/>
  <c r="V998" i="1"/>
  <c r="T998" i="1"/>
  <c r="V2649" i="1"/>
  <c r="T2649" i="1"/>
  <c r="V1795" i="1"/>
  <c r="T1795" i="1"/>
  <c r="V1419" i="1"/>
  <c r="T1419" i="1"/>
  <c r="V2751" i="1"/>
  <c r="T2751" i="1"/>
  <c r="V472" i="1"/>
  <c r="T472" i="1"/>
  <c r="V570" i="1"/>
  <c r="T570" i="1"/>
  <c r="V706" i="1"/>
  <c r="T706" i="1"/>
  <c r="V4021" i="1"/>
  <c r="T4021" i="1"/>
  <c r="V715" i="1"/>
  <c r="T715" i="1"/>
  <c r="V222" i="1"/>
  <c r="T222" i="1"/>
  <c r="V1712" i="1"/>
  <c r="T1712" i="1"/>
  <c r="V3968" i="1"/>
  <c r="T3968" i="1"/>
  <c r="V1244" i="1"/>
  <c r="T1244" i="1"/>
  <c r="V1101" i="1"/>
  <c r="T1101" i="1"/>
  <c r="V507" i="1"/>
  <c r="T507" i="1"/>
  <c r="V1865" i="1"/>
  <c r="T1865" i="1"/>
  <c r="V940" i="1"/>
  <c r="T940" i="1"/>
  <c r="V3120" i="1"/>
  <c r="T3120" i="1"/>
  <c r="V125" i="1"/>
  <c r="T125" i="1"/>
  <c r="V2685" i="1"/>
  <c r="T2685" i="1"/>
  <c r="V675" i="1"/>
  <c r="T675" i="1"/>
  <c r="V608" i="1"/>
  <c r="T608" i="1"/>
  <c r="V2594" i="1"/>
  <c r="T2594" i="1"/>
  <c r="V514" i="1"/>
  <c r="T514" i="1"/>
  <c r="V684" i="1"/>
  <c r="T684" i="1"/>
  <c r="V1173" i="1"/>
  <c r="T1173" i="1"/>
  <c r="V1088" i="1"/>
  <c r="T1088" i="1"/>
  <c r="V461" i="1"/>
  <c r="T461" i="1"/>
  <c r="V1988" i="1"/>
  <c r="T1988" i="1"/>
  <c r="V215" i="1"/>
  <c r="T215" i="1"/>
  <c r="V598" i="1"/>
  <c r="T598" i="1"/>
  <c r="V2687" i="1"/>
  <c r="T2687" i="1"/>
  <c r="V1876" i="1"/>
  <c r="T1876" i="1"/>
  <c r="V580" i="1"/>
  <c r="T580" i="1"/>
  <c r="V1442" i="1"/>
  <c r="T1442" i="1"/>
  <c r="V2943" i="1"/>
  <c r="T2943" i="1"/>
  <c r="V173" i="1"/>
  <c r="T173" i="1"/>
  <c r="V4103" i="1"/>
  <c r="T4103" i="1"/>
  <c r="V4025" i="1"/>
  <c r="T4025" i="1"/>
  <c r="V3923" i="1"/>
  <c r="T3923" i="1"/>
  <c r="V3804" i="1"/>
  <c r="T3804" i="1"/>
  <c r="V3145" i="1"/>
  <c r="T3145" i="1"/>
  <c r="V2945" i="1"/>
  <c r="T2945" i="1"/>
  <c r="V2774" i="1"/>
  <c r="T2774" i="1"/>
  <c r="V2579" i="1"/>
  <c r="T2579" i="1"/>
  <c r="V2510" i="1"/>
  <c r="T2510" i="1"/>
  <c r="V2400" i="1"/>
  <c r="T2400" i="1"/>
  <c r="V2360" i="1"/>
  <c r="T2360" i="1"/>
  <c r="V1984" i="1"/>
  <c r="T1984" i="1"/>
  <c r="V1723" i="1"/>
  <c r="T1723" i="1"/>
  <c r="V1571" i="1"/>
  <c r="T1571" i="1"/>
  <c r="V1460" i="1"/>
  <c r="T1460" i="1"/>
  <c r="V1411" i="1"/>
  <c r="T1411" i="1"/>
  <c r="V1161" i="1"/>
  <c r="T1161" i="1"/>
  <c r="V1065" i="1"/>
  <c r="T1065" i="1"/>
  <c r="V938" i="1"/>
  <c r="T938" i="1"/>
  <c r="V770" i="1"/>
  <c r="T770" i="1"/>
  <c r="V617" i="1"/>
  <c r="T617" i="1"/>
  <c r="V557" i="1"/>
  <c r="T557" i="1"/>
  <c r="V477" i="1"/>
  <c r="T477" i="1"/>
  <c r="V237" i="1"/>
  <c r="T237" i="1"/>
  <c r="V195" i="1"/>
  <c r="T195" i="1"/>
  <c r="V139" i="1"/>
  <c r="T139" i="1"/>
  <c r="W80" i="1"/>
  <c r="U80" i="1"/>
  <c r="X80" i="1"/>
  <c r="W2230" i="1"/>
  <c r="U2230" i="1"/>
  <c r="X2230" i="1"/>
  <c r="W2047" i="1"/>
  <c r="U2047" i="1"/>
  <c r="X2047" i="1"/>
  <c r="W1514" i="1"/>
  <c r="U1514" i="1"/>
  <c r="X1514" i="1"/>
  <c r="W2021" i="1"/>
  <c r="U2021" i="1"/>
  <c r="X2021" i="1"/>
  <c r="W1979" i="1"/>
  <c r="U1979" i="1"/>
  <c r="X1979" i="1"/>
  <c r="W2054" i="1"/>
  <c r="U2054" i="1"/>
  <c r="X2054" i="1"/>
  <c r="W2012" i="1"/>
  <c r="U2012" i="1"/>
  <c r="X2012" i="1"/>
  <c r="W3710" i="1"/>
  <c r="U3710" i="1"/>
  <c r="X3710" i="1"/>
  <c r="W320" i="1"/>
  <c r="U320" i="1"/>
  <c r="X320" i="1"/>
  <c r="W1632" i="1"/>
  <c r="U1632" i="1"/>
  <c r="X1632" i="1"/>
  <c r="W3654" i="1"/>
  <c r="U3654" i="1"/>
  <c r="X3654" i="1"/>
  <c r="W2014" i="1"/>
  <c r="U2014" i="1"/>
  <c r="X2014" i="1"/>
  <c r="W111" i="1"/>
  <c r="U111" i="1"/>
  <c r="X111" i="1"/>
  <c r="W2037" i="1"/>
  <c r="U2037" i="1"/>
  <c r="X2037" i="1"/>
  <c r="W1257" i="1"/>
  <c r="U1257" i="1"/>
  <c r="X1257" i="1"/>
  <c r="W83" i="1"/>
  <c r="U83" i="1"/>
  <c r="X83" i="1"/>
  <c r="W2621" i="1"/>
  <c r="U2621" i="1"/>
  <c r="X2621" i="1"/>
  <c r="W391" i="1"/>
  <c r="U391" i="1"/>
  <c r="X391" i="1"/>
  <c r="W289" i="1"/>
  <c r="U289" i="1"/>
  <c r="X289" i="1"/>
  <c r="W1883" i="1"/>
  <c r="U1883" i="1"/>
  <c r="X1883" i="1"/>
  <c r="W3295" i="1"/>
  <c r="U3295" i="1"/>
  <c r="X3295" i="1"/>
  <c r="W1266" i="1"/>
  <c r="U1266" i="1"/>
  <c r="X1266" i="1"/>
  <c r="W2025" i="1"/>
  <c r="U2025" i="1"/>
  <c r="X2025" i="1"/>
  <c r="W3012" i="1"/>
  <c r="U3012" i="1"/>
  <c r="X3012" i="1"/>
  <c r="W820" i="1"/>
  <c r="U820" i="1"/>
  <c r="X820" i="1"/>
  <c r="W2264" i="1"/>
  <c r="U2264" i="1"/>
  <c r="X2264" i="1"/>
  <c r="W802" i="1"/>
  <c r="U802" i="1"/>
  <c r="X802" i="1"/>
  <c r="W63" i="1"/>
  <c r="U63" i="1"/>
  <c r="X63" i="1"/>
  <c r="W2260" i="1"/>
  <c r="U2260" i="1"/>
  <c r="X2260" i="1"/>
  <c r="W1892" i="1"/>
  <c r="U1892" i="1"/>
  <c r="X1892" i="1"/>
  <c r="W1657" i="1"/>
  <c r="U1657" i="1"/>
  <c r="X1657" i="1"/>
  <c r="W2279" i="1"/>
  <c r="U2279" i="1"/>
  <c r="X2279" i="1"/>
  <c r="W2180" i="1"/>
  <c r="U2180" i="1"/>
  <c r="X2180" i="1"/>
  <c r="W819" i="1"/>
  <c r="U819" i="1"/>
  <c r="X819" i="1"/>
  <c r="W1541" i="1"/>
  <c r="U1541" i="1"/>
  <c r="X1541" i="1"/>
  <c r="W2303" i="1"/>
  <c r="U2303" i="1"/>
  <c r="X2303" i="1"/>
  <c r="W2802" i="1"/>
  <c r="U2802" i="1"/>
  <c r="X2802" i="1"/>
  <c r="W2038" i="1"/>
  <c r="U2038" i="1"/>
  <c r="X2038" i="1"/>
  <c r="W3567" i="1"/>
  <c r="U3567" i="1"/>
  <c r="X3567" i="1"/>
  <c r="W2819" i="1"/>
  <c r="U2819" i="1"/>
  <c r="X2819" i="1"/>
  <c r="W412" i="1"/>
  <c r="U412" i="1"/>
  <c r="X412" i="1"/>
  <c r="W3138" i="1"/>
  <c r="U3138" i="1"/>
  <c r="X3138" i="1"/>
  <c r="W3164" i="1"/>
  <c r="U3164" i="1"/>
  <c r="X3164" i="1"/>
  <c r="W3535" i="1"/>
  <c r="U3535" i="1"/>
  <c r="X3535" i="1"/>
  <c r="W3325" i="1"/>
  <c r="U3325" i="1"/>
  <c r="X3325" i="1"/>
  <c r="W400" i="1"/>
  <c r="U400" i="1"/>
  <c r="X400" i="1"/>
  <c r="W3498" i="1"/>
  <c r="U3498" i="1"/>
  <c r="X3498" i="1"/>
  <c r="W3411" i="1"/>
  <c r="U3411" i="1"/>
  <c r="X3411" i="1"/>
  <c r="W1357" i="1"/>
  <c r="U1357" i="1"/>
  <c r="X1357" i="1"/>
  <c r="W3812" i="1"/>
  <c r="U3812" i="1"/>
  <c r="X3812" i="1"/>
  <c r="W525" i="1"/>
  <c r="U525" i="1"/>
  <c r="X525" i="1"/>
  <c r="W2829" i="1"/>
  <c r="U2829" i="1"/>
  <c r="X2829" i="1"/>
  <c r="W93" i="1"/>
  <c r="U93" i="1"/>
  <c r="X93" i="1"/>
  <c r="W3349" i="1"/>
  <c r="U3349" i="1"/>
  <c r="X3349" i="1"/>
  <c r="W3235" i="1"/>
  <c r="U3235" i="1"/>
  <c r="X3235" i="1"/>
  <c r="W3296" i="1"/>
  <c r="U3296" i="1"/>
  <c r="X3296" i="1"/>
  <c r="W3149" i="1"/>
  <c r="U3149" i="1"/>
  <c r="X3149" i="1"/>
  <c r="W3278" i="1"/>
  <c r="U3278" i="1"/>
  <c r="X3278" i="1"/>
  <c r="W69" i="1"/>
  <c r="U69" i="1"/>
  <c r="X69" i="1"/>
  <c r="W2009" i="1"/>
  <c r="U2009" i="1"/>
  <c r="X2009" i="1"/>
  <c r="W91" i="1"/>
  <c r="U91" i="1"/>
  <c r="X91" i="1"/>
  <c r="W98" i="1"/>
  <c r="U98" i="1"/>
  <c r="X98" i="1"/>
  <c r="W3486" i="1"/>
  <c r="U3486" i="1"/>
  <c r="X3486" i="1"/>
  <c r="W246" i="1"/>
  <c r="U246" i="1"/>
  <c r="X246" i="1"/>
  <c r="W3471" i="1"/>
  <c r="U3471" i="1"/>
  <c r="X3471" i="1"/>
  <c r="W76" i="1"/>
  <c r="U76" i="1"/>
  <c r="X76" i="1"/>
  <c r="W3838" i="1"/>
  <c r="U3838" i="1"/>
  <c r="X3838" i="1"/>
  <c r="W3399" i="1"/>
  <c r="U3399" i="1"/>
  <c r="X3399" i="1"/>
  <c r="W1360" i="1"/>
  <c r="U1360" i="1"/>
  <c r="X1360" i="1"/>
  <c r="W2466" i="1"/>
  <c r="U2466" i="1"/>
  <c r="X2466" i="1"/>
  <c r="W3253" i="1"/>
  <c r="U3253" i="1"/>
  <c r="X3253" i="1"/>
  <c r="W3700" i="1"/>
  <c r="U3700" i="1"/>
  <c r="X3700" i="1"/>
  <c r="W371" i="1"/>
  <c r="U371" i="1"/>
  <c r="X371" i="1"/>
  <c r="W1027" i="1"/>
  <c r="U1027" i="1"/>
  <c r="X1027" i="1"/>
  <c r="W2205" i="1"/>
  <c r="U2205" i="1"/>
  <c r="X2205" i="1"/>
  <c r="W2982" i="1"/>
  <c r="U2982" i="1"/>
  <c r="X2982" i="1"/>
  <c r="W2721" i="1"/>
  <c r="U2721" i="1"/>
  <c r="X2721" i="1"/>
  <c r="W3279" i="1"/>
  <c r="U3279" i="1"/>
  <c r="X3279" i="1"/>
  <c r="W2086" i="1"/>
  <c r="U2086" i="1"/>
  <c r="X2086" i="1"/>
  <c r="W3321" i="1"/>
  <c r="U3321" i="1"/>
  <c r="X3321" i="1"/>
  <c r="W532" i="1"/>
  <c r="U532" i="1"/>
  <c r="X532" i="1"/>
  <c r="W49" i="1"/>
  <c r="U49" i="1"/>
  <c r="X49" i="1"/>
  <c r="W742" i="1"/>
  <c r="U742" i="1"/>
  <c r="X742" i="1"/>
  <c r="W3409" i="1"/>
  <c r="U3409" i="1"/>
  <c r="X3409" i="1"/>
  <c r="W2308" i="1"/>
  <c r="U2308" i="1"/>
  <c r="X2308" i="1"/>
  <c r="W351" i="1"/>
  <c r="U351" i="1"/>
  <c r="X351" i="1"/>
  <c r="W262" i="1"/>
  <c r="U262" i="1"/>
  <c r="X262" i="1"/>
  <c r="W3576" i="1"/>
  <c r="U3576" i="1"/>
  <c r="X3576" i="1"/>
  <c r="W378" i="1"/>
  <c r="U378" i="1"/>
  <c r="X378" i="1"/>
  <c r="W2642" i="1"/>
  <c r="U2642" i="1"/>
  <c r="X2642" i="1"/>
  <c r="W1187" i="1"/>
  <c r="U1187" i="1"/>
  <c r="X1187" i="1"/>
  <c r="W105" i="1"/>
  <c r="U105" i="1"/>
  <c r="X105" i="1"/>
  <c r="W812" i="1"/>
  <c r="U812" i="1"/>
  <c r="X812" i="1"/>
  <c r="W3568" i="1"/>
  <c r="U3568" i="1"/>
  <c r="X3568" i="1"/>
  <c r="W3370" i="1"/>
  <c r="U3370" i="1"/>
  <c r="X3370" i="1"/>
  <c r="W3352" i="1"/>
  <c r="U3352" i="1"/>
  <c r="X3352" i="1"/>
  <c r="W1618" i="1"/>
  <c r="U1618" i="1"/>
  <c r="X1618" i="1"/>
  <c r="W3367" i="1"/>
  <c r="U3367" i="1"/>
  <c r="X3367" i="1"/>
  <c r="W399" i="1"/>
  <c r="U399" i="1"/>
  <c r="X399" i="1"/>
  <c r="W756" i="1"/>
  <c r="U756" i="1"/>
  <c r="X756" i="1"/>
  <c r="W3561" i="1"/>
  <c r="U3561" i="1"/>
  <c r="X3561" i="1"/>
  <c r="W3755" i="1"/>
  <c r="U3755" i="1"/>
  <c r="X3755" i="1"/>
  <c r="W3537" i="1"/>
  <c r="U3537" i="1"/>
  <c r="X3537" i="1"/>
  <c r="W3360" i="1"/>
  <c r="U3360" i="1"/>
  <c r="X3360" i="1"/>
  <c r="W1758" i="1"/>
  <c r="U1758" i="1"/>
  <c r="X1758" i="1"/>
  <c r="W3284" i="1"/>
  <c r="U3284" i="1"/>
  <c r="X3284" i="1"/>
  <c r="W3717" i="1"/>
  <c r="U3717" i="1"/>
  <c r="X3717" i="1"/>
  <c r="W3500" i="1"/>
  <c r="U3500" i="1"/>
  <c r="X3500" i="1"/>
  <c r="W2337" i="1"/>
  <c r="U2337" i="1"/>
  <c r="X2337" i="1"/>
  <c r="W3839" i="1"/>
  <c r="U3839" i="1"/>
  <c r="X3839" i="1"/>
  <c r="W3551" i="1"/>
  <c r="U3551" i="1"/>
  <c r="X3551" i="1"/>
  <c r="W2550" i="1"/>
  <c r="U2550" i="1"/>
  <c r="X2550" i="1"/>
  <c r="W302" i="1"/>
  <c r="U302" i="1"/>
  <c r="X302" i="1"/>
  <c r="W409" i="1"/>
  <c r="U409" i="1"/>
  <c r="X409" i="1"/>
  <c r="W3346" i="1"/>
  <c r="U3346" i="1"/>
  <c r="X3346" i="1"/>
  <c r="W362" i="1"/>
  <c r="U362" i="1"/>
  <c r="X362" i="1"/>
  <c r="W3256" i="1"/>
  <c r="U3256" i="1"/>
  <c r="X3256" i="1"/>
  <c r="W284" i="1"/>
  <c r="U284" i="1"/>
  <c r="X284" i="1"/>
  <c r="W413" i="1"/>
  <c r="U413" i="1"/>
  <c r="X413" i="1"/>
  <c r="W1286" i="1"/>
  <c r="U1286" i="1"/>
  <c r="X1286" i="1"/>
  <c r="W3673" i="1"/>
  <c r="U3673" i="1"/>
  <c r="X3673" i="1"/>
  <c r="W3719" i="1"/>
  <c r="U3719" i="1"/>
  <c r="X3719" i="1"/>
  <c r="W3503" i="1"/>
  <c r="U3503" i="1"/>
  <c r="X3503" i="1"/>
  <c r="W3242" i="1"/>
  <c r="U3242" i="1"/>
  <c r="X3242" i="1"/>
  <c r="W3558" i="1"/>
  <c r="U3558" i="1"/>
  <c r="X3558" i="1"/>
  <c r="W344" i="1"/>
  <c r="U344" i="1"/>
  <c r="X344" i="1"/>
  <c r="W3789" i="1"/>
  <c r="U3789" i="1"/>
  <c r="X3789" i="1"/>
  <c r="W535" i="1"/>
  <c r="U535" i="1"/>
  <c r="X535" i="1"/>
  <c r="W2290" i="1"/>
  <c r="U2290" i="1"/>
  <c r="X2290" i="1"/>
  <c r="W1605" i="1"/>
  <c r="U1605" i="1"/>
  <c r="X1605" i="1"/>
  <c r="W3765" i="1"/>
  <c r="U3765" i="1"/>
  <c r="X3765" i="1"/>
  <c r="W3532" i="1"/>
  <c r="U3532" i="1"/>
  <c r="X3532" i="1"/>
  <c r="W3394" i="1"/>
  <c r="U3394" i="1"/>
  <c r="X3394" i="1"/>
  <c r="W2832" i="1"/>
  <c r="U2832" i="1"/>
  <c r="X2832" i="1"/>
  <c r="W1859" i="1"/>
  <c r="U1859" i="1"/>
  <c r="X1859" i="1"/>
  <c r="W784" i="1"/>
  <c r="U784" i="1"/>
  <c r="X784" i="1"/>
  <c r="W3799" i="1"/>
  <c r="U3799" i="1"/>
  <c r="X3799" i="1"/>
  <c r="W776" i="1"/>
  <c r="U776" i="1"/>
  <c r="X776" i="1"/>
  <c r="W1794" i="1"/>
  <c r="U1794" i="1"/>
  <c r="X1794" i="1"/>
  <c r="W4000" i="1"/>
  <c r="U4000" i="1"/>
  <c r="X4000" i="1"/>
  <c r="W2678" i="1"/>
  <c r="U2678" i="1"/>
  <c r="X2678" i="1"/>
  <c r="W1905" i="1"/>
  <c r="U1905" i="1"/>
  <c r="X1905" i="1"/>
  <c r="W1908" i="1"/>
  <c r="U1908" i="1"/>
  <c r="X1908" i="1"/>
  <c r="W878" i="1"/>
  <c r="U878" i="1"/>
  <c r="X878" i="1"/>
  <c r="W2323" i="1"/>
  <c r="U2323" i="1"/>
  <c r="X2323" i="1"/>
  <c r="W4037" i="1"/>
  <c r="U4037" i="1"/>
  <c r="X4037" i="1"/>
  <c r="W3985" i="1"/>
  <c r="U3985" i="1"/>
  <c r="X3985" i="1"/>
  <c r="W3900" i="1"/>
  <c r="U3900" i="1"/>
  <c r="X3900" i="1"/>
  <c r="W1492" i="1"/>
  <c r="U1492" i="1"/>
  <c r="X1492" i="1"/>
  <c r="W1593" i="1"/>
  <c r="U1593" i="1"/>
  <c r="X1593" i="1"/>
  <c r="W2675" i="1"/>
  <c r="U2675" i="1"/>
  <c r="X2675" i="1"/>
  <c r="W1702" i="1"/>
  <c r="U1702" i="1"/>
  <c r="X1702" i="1"/>
  <c r="W241" i="1"/>
  <c r="U241" i="1"/>
  <c r="X241" i="1"/>
  <c r="W1019" i="1"/>
  <c r="U1019" i="1"/>
  <c r="X1019" i="1"/>
  <c r="W4085" i="1"/>
  <c r="U4085" i="1"/>
  <c r="X4085" i="1"/>
  <c r="W2657" i="1"/>
  <c r="U2657" i="1"/>
  <c r="X2657" i="1"/>
  <c r="W3984" i="1"/>
  <c r="U3984" i="1"/>
  <c r="X3984" i="1"/>
  <c r="W2517" i="1"/>
  <c r="U2517" i="1"/>
  <c r="X2517" i="1"/>
  <c r="W4057" i="1"/>
  <c r="U4057" i="1"/>
  <c r="X4057" i="1"/>
  <c r="W3850" i="1"/>
  <c r="U3850" i="1"/>
  <c r="X3850" i="1"/>
  <c r="W681" i="1"/>
  <c r="U681" i="1"/>
  <c r="X681" i="1"/>
  <c r="W2422" i="1"/>
  <c r="U2422" i="1"/>
  <c r="X2422" i="1"/>
  <c r="W515" i="1"/>
  <c r="U515" i="1"/>
  <c r="X515" i="1"/>
  <c r="W1578" i="1"/>
  <c r="U1578" i="1"/>
  <c r="X1578" i="1"/>
  <c r="W950" i="1"/>
  <c r="U950" i="1"/>
  <c r="X950" i="1"/>
  <c r="W3199" i="1"/>
  <c r="U3199" i="1"/>
  <c r="X3199" i="1"/>
  <c r="W930" i="1"/>
  <c r="U930" i="1"/>
  <c r="X930" i="1"/>
  <c r="W2647" i="1"/>
  <c r="U2647" i="1"/>
  <c r="X2647" i="1"/>
  <c r="W3747" i="1"/>
  <c r="U3747" i="1"/>
  <c r="X3747" i="1"/>
  <c r="W440" i="1"/>
  <c r="U440" i="1"/>
  <c r="X440" i="1"/>
  <c r="W3910" i="1"/>
  <c r="U3910" i="1"/>
  <c r="X3910" i="1"/>
  <c r="V2187" i="1"/>
  <c r="T2187" i="1"/>
  <c r="V1963" i="1"/>
  <c r="T1963" i="1"/>
  <c r="V1946" i="1"/>
  <c r="T1946" i="1"/>
  <c r="V2196" i="1"/>
  <c r="T2196" i="1"/>
  <c r="V2256" i="1"/>
  <c r="T2256" i="1"/>
  <c r="V2036" i="1"/>
  <c r="T2036" i="1"/>
  <c r="V2709" i="1"/>
  <c r="T2709" i="1"/>
  <c r="V2635" i="1"/>
  <c r="T2635" i="1"/>
  <c r="V3451" i="1"/>
  <c r="T3451" i="1"/>
  <c r="V2491" i="1"/>
  <c r="T2491" i="1"/>
  <c r="V1667" i="1"/>
  <c r="T1667" i="1"/>
  <c r="V2271" i="1"/>
  <c r="T2271" i="1"/>
  <c r="V2194" i="1"/>
  <c r="T2194" i="1"/>
  <c r="V1217" i="1"/>
  <c r="T1217" i="1"/>
  <c r="V2238" i="1"/>
  <c r="T2238" i="1"/>
  <c r="V2996" i="1"/>
  <c r="T2996" i="1"/>
  <c r="V316" i="1"/>
  <c r="T316" i="1"/>
  <c r="V2301" i="1"/>
  <c r="T2301" i="1"/>
  <c r="V3355" i="1"/>
  <c r="T3355" i="1"/>
  <c r="T2341" i="1"/>
  <c r="V2341" i="1"/>
  <c r="V2073" i="1"/>
  <c r="T2073" i="1"/>
  <c r="V1967" i="1"/>
  <c r="T1967" i="1"/>
  <c r="V2008" i="1"/>
  <c r="T2008" i="1"/>
  <c r="V306" i="1"/>
  <c r="T306" i="1"/>
  <c r="V858" i="1"/>
  <c r="T858" i="1"/>
  <c r="V1977" i="1"/>
  <c r="T1977" i="1"/>
  <c r="V2730" i="1"/>
  <c r="T2730" i="1"/>
  <c r="V2547" i="1"/>
  <c r="T2547" i="1"/>
  <c r="V3709" i="1"/>
  <c r="T3709" i="1"/>
  <c r="V3539" i="1"/>
  <c r="T3539" i="1"/>
  <c r="V3593" i="1"/>
  <c r="T3593" i="1"/>
  <c r="V2614" i="1"/>
  <c r="T2614" i="1"/>
  <c r="V1642" i="1"/>
  <c r="T1642" i="1"/>
  <c r="V1890" i="1"/>
  <c r="T1890" i="1"/>
  <c r="V1190" i="1"/>
  <c r="T1190" i="1"/>
  <c r="T1517" i="1"/>
  <c r="V1517" i="1"/>
  <c r="V1210" i="1"/>
  <c r="T1210" i="1"/>
  <c r="V3714" i="1"/>
  <c r="T3714" i="1"/>
  <c r="V1250" i="1"/>
  <c r="T1250" i="1"/>
  <c r="V745" i="1"/>
  <c r="T745" i="1"/>
  <c r="V3773" i="1"/>
  <c r="T3773" i="1"/>
  <c r="V792" i="1"/>
  <c r="T792" i="1"/>
  <c r="V3" i="1"/>
  <c r="T3" i="1"/>
  <c r="V3816" i="1"/>
  <c r="T3816" i="1"/>
  <c r="V1944" i="1"/>
  <c r="T1944" i="1"/>
  <c r="V411" i="1"/>
  <c r="T411" i="1"/>
  <c r="V1197" i="1"/>
  <c r="T1197" i="1"/>
  <c r="V3161" i="1"/>
  <c r="T3161" i="1"/>
  <c r="V3753" i="1"/>
  <c r="T3753" i="1"/>
  <c r="V2714" i="1"/>
  <c r="T2714" i="1"/>
  <c r="T2053" i="1"/>
  <c r="V2053" i="1"/>
  <c r="V2980" i="1"/>
  <c r="T2980" i="1"/>
  <c r="V1971" i="1"/>
  <c r="T1971" i="1"/>
  <c r="V2445" i="1"/>
  <c r="T2445" i="1"/>
  <c r="V3274" i="1"/>
  <c r="T3274" i="1"/>
  <c r="V3291" i="1"/>
  <c r="T3291" i="1"/>
  <c r="V2840" i="1"/>
  <c r="T2840" i="1"/>
  <c r="V1945" i="1"/>
  <c r="T1945" i="1"/>
  <c r="V1980" i="1"/>
  <c r="T1980" i="1"/>
  <c r="V2263" i="1"/>
  <c r="T2263" i="1"/>
  <c r="V2329" i="1"/>
  <c r="T2329" i="1"/>
  <c r="V1467" i="1"/>
  <c r="T1467" i="1"/>
  <c r="V2741" i="1"/>
  <c r="T2741" i="1"/>
  <c r="V1947" i="1"/>
  <c r="T1947" i="1"/>
  <c r="V2005" i="1"/>
  <c r="T2005" i="1"/>
  <c r="V2043" i="1"/>
  <c r="T2043" i="1"/>
  <c r="V1933" i="1"/>
  <c r="T1933" i="1"/>
  <c r="V2077" i="1"/>
  <c r="T2077" i="1"/>
  <c r="V2189" i="1"/>
  <c r="T2189" i="1"/>
  <c r="V2272" i="1"/>
  <c r="T2272" i="1"/>
  <c r="V2184" i="1"/>
  <c r="T2184" i="1"/>
  <c r="V2195" i="1"/>
  <c r="T2195" i="1"/>
  <c r="V2203" i="1"/>
  <c r="T2203" i="1"/>
  <c r="V1978" i="1"/>
  <c r="T1978" i="1"/>
  <c r="V45" i="1"/>
  <c r="T45" i="1"/>
  <c r="V308" i="1"/>
  <c r="T308" i="1"/>
  <c r="V647" i="1"/>
  <c r="T647" i="1"/>
  <c r="V1754" i="1"/>
  <c r="T1754" i="1"/>
  <c r="V3026" i="1"/>
  <c r="T3026" i="1"/>
  <c r="V3820" i="1"/>
  <c r="T3820" i="1"/>
  <c r="V1509" i="1"/>
  <c r="T1509" i="1"/>
  <c r="V1968" i="1"/>
  <c r="T1968" i="1"/>
  <c r="V1752" i="1"/>
  <c r="T1752" i="1"/>
  <c r="V1964" i="1"/>
  <c r="T1964" i="1"/>
  <c r="V2284" i="1"/>
  <c r="T2284" i="1"/>
  <c r="V2266" i="1"/>
  <c r="T2266" i="1"/>
  <c r="V1681" i="1"/>
  <c r="T1681" i="1"/>
  <c r="V3345" i="1"/>
  <c r="T3345" i="1"/>
  <c r="V3523" i="1"/>
  <c r="T3523" i="1"/>
  <c r="V14" i="1"/>
  <c r="T14" i="1"/>
  <c r="V3837" i="1"/>
  <c r="T3837" i="1"/>
  <c r="V3015" i="1"/>
  <c r="T3015" i="1"/>
  <c r="V28" i="1"/>
  <c r="T28" i="1"/>
  <c r="V3351" i="1"/>
  <c r="T3351" i="1"/>
  <c r="V3787" i="1"/>
  <c r="T3787" i="1"/>
  <c r="V2119" i="1"/>
  <c r="T2119" i="1"/>
  <c r="V1619" i="1"/>
  <c r="T1619" i="1"/>
  <c r="V642" i="1"/>
  <c r="T642" i="1"/>
  <c r="V38" i="1"/>
  <c r="T38" i="1"/>
  <c r="V3677" i="1"/>
  <c r="T3677" i="1"/>
  <c r="V3671" i="1"/>
  <c r="T3671" i="1"/>
  <c r="V1389" i="1"/>
  <c r="T1389" i="1"/>
  <c r="V1823" i="1"/>
  <c r="T1823" i="1"/>
  <c r="V1862" i="1"/>
  <c r="T1862" i="1"/>
  <c r="V2101" i="1"/>
  <c r="T2101" i="1"/>
  <c r="V2080" i="1"/>
  <c r="T2080" i="1"/>
  <c r="V3608" i="1"/>
  <c r="T3608" i="1"/>
  <c r="V1214" i="1"/>
  <c r="T1214" i="1"/>
  <c r="V3533" i="1"/>
  <c r="T3533" i="1"/>
  <c r="V3591" i="1"/>
  <c r="T3591" i="1"/>
  <c r="V1965" i="1"/>
  <c r="T1965" i="1"/>
  <c r="V1943" i="1"/>
  <c r="T1943" i="1"/>
  <c r="V736" i="1"/>
  <c r="T736" i="1"/>
  <c r="V1291" i="1"/>
  <c r="T1291" i="1"/>
  <c r="V2825" i="1"/>
  <c r="T2825" i="1"/>
  <c r="V347" i="1"/>
  <c r="T347" i="1"/>
  <c r="V723" i="1"/>
  <c r="T723" i="1"/>
  <c r="V3708" i="1"/>
  <c r="T3708" i="1"/>
  <c r="V3007" i="1"/>
  <c r="T3007" i="1"/>
  <c r="V293" i="1"/>
  <c r="T293" i="1"/>
  <c r="V2549" i="1"/>
  <c r="T2549" i="1"/>
  <c r="V643" i="1"/>
  <c r="T643" i="1"/>
  <c r="V68" i="1"/>
  <c r="T68" i="1"/>
  <c r="V2722" i="1"/>
  <c r="T2722" i="1"/>
  <c r="V3014" i="1"/>
  <c r="T3014" i="1"/>
  <c r="V2801" i="1"/>
  <c r="T2801" i="1"/>
  <c r="V3315" i="1"/>
  <c r="T3315" i="1"/>
  <c r="V3586" i="1"/>
  <c r="T3586" i="1"/>
  <c r="V2064" i="1"/>
  <c r="T2064" i="1"/>
  <c r="V1896" i="1"/>
  <c r="T1896" i="1"/>
  <c r="V3713" i="1"/>
  <c r="T3713" i="1"/>
  <c r="V1394" i="1"/>
  <c r="T1394" i="1"/>
  <c r="V3016" i="1"/>
  <c r="T3016" i="1"/>
  <c r="V3606" i="1"/>
  <c r="T3606" i="1"/>
  <c r="V2708" i="1"/>
  <c r="T2708" i="1"/>
  <c r="V314" i="1"/>
  <c r="T314" i="1"/>
  <c r="V1223" i="1"/>
  <c r="T1223" i="1"/>
  <c r="V3570" i="1"/>
  <c r="T3570" i="1"/>
  <c r="V1941" i="1"/>
  <c r="T1941" i="1"/>
  <c r="V279" i="1"/>
  <c r="T279" i="1"/>
  <c r="V40" i="1"/>
  <c r="T40" i="1"/>
  <c r="V3623" i="1"/>
  <c r="T3623" i="1"/>
  <c r="V3588" i="1"/>
  <c r="T3588" i="1"/>
  <c r="V3424" i="1"/>
  <c r="T3424" i="1"/>
  <c r="V821" i="1"/>
  <c r="T821" i="1"/>
  <c r="V3004" i="1"/>
  <c r="T3004" i="1"/>
  <c r="V2046" i="1"/>
  <c r="T2046" i="1"/>
  <c r="V50" i="1"/>
  <c r="T50" i="1"/>
  <c r="V2816" i="1"/>
  <c r="T2816" i="1"/>
  <c r="V3354" i="1"/>
  <c r="T3354" i="1"/>
  <c r="V58" i="1"/>
  <c r="T58" i="1"/>
  <c r="V830" i="1"/>
  <c r="T830" i="1"/>
  <c r="V2013" i="1"/>
  <c r="T2013" i="1"/>
  <c r="V1378" i="1"/>
  <c r="T1378" i="1"/>
  <c r="V2293" i="1"/>
  <c r="T2293" i="1"/>
  <c r="V3035" i="1"/>
  <c r="T3035" i="1"/>
  <c r="V1481" i="1"/>
  <c r="T1481" i="1"/>
  <c r="V3254" i="1"/>
  <c r="T3254" i="1"/>
  <c r="V335" i="1"/>
  <c r="T335" i="1"/>
  <c r="V3470" i="1"/>
  <c r="T3470" i="1"/>
  <c r="V3483" i="1"/>
  <c r="T3483" i="1"/>
  <c r="V524" i="1"/>
  <c r="T524" i="1"/>
  <c r="V2723" i="1"/>
  <c r="T2723" i="1"/>
  <c r="V2737" i="1"/>
  <c r="T2737" i="1"/>
  <c r="V2204" i="1"/>
  <c r="T2204" i="1"/>
  <c r="V2338" i="1"/>
  <c r="T2338" i="1"/>
  <c r="V2312" i="1"/>
  <c r="T2312" i="1"/>
  <c r="V2003" i="1"/>
  <c r="T2003" i="1"/>
  <c r="V1032" i="1"/>
  <c r="T1032" i="1"/>
  <c r="V1839" i="1"/>
  <c r="T1839" i="1"/>
  <c r="V2216" i="1"/>
  <c r="T2216" i="1"/>
  <c r="V1506" i="1"/>
  <c r="T1506" i="1"/>
  <c r="V1966" i="1"/>
  <c r="T1966" i="1"/>
  <c r="V2739" i="1"/>
  <c r="T2739" i="1"/>
  <c r="V2032" i="1"/>
  <c r="T2032" i="1"/>
  <c r="V3473" i="1"/>
  <c r="T3473" i="1"/>
  <c r="V385" i="1"/>
  <c r="T385" i="1"/>
  <c r="T2027" i="1"/>
  <c r="V2027" i="1"/>
  <c r="V2022" i="1"/>
  <c r="T2022" i="1"/>
  <c r="V2283" i="1"/>
  <c r="T2283" i="1"/>
  <c r="V3510" i="1"/>
  <c r="T3510" i="1"/>
  <c r="V2975" i="1"/>
  <c r="T2975" i="1"/>
  <c r="V2978" i="1"/>
  <c r="T2978" i="1"/>
  <c r="V2251" i="1"/>
  <c r="T2251" i="1"/>
  <c r="V3267" i="1"/>
  <c r="T3267" i="1"/>
  <c r="V734" i="1"/>
  <c r="T734" i="1"/>
  <c r="V1961" i="1"/>
  <c r="T1961" i="1"/>
  <c r="V852" i="1"/>
  <c r="T852" i="1"/>
  <c r="V3538" i="1"/>
  <c r="T3538" i="1"/>
  <c r="V280" i="1"/>
  <c r="T280" i="1"/>
  <c r="V1465" i="1"/>
  <c r="T1465" i="1"/>
  <c r="V1293" i="1"/>
  <c r="T1293" i="1"/>
  <c r="V3298" i="1"/>
  <c r="T3298" i="1"/>
  <c r="T44" i="1"/>
  <c r="V44" i="1"/>
  <c r="V3425" i="1"/>
  <c r="T3425" i="1"/>
  <c r="V3342" i="1"/>
  <c r="T3342" i="1"/>
  <c r="V1894" i="1"/>
  <c r="T1894" i="1"/>
  <c r="V1532" i="1"/>
  <c r="T1532" i="1"/>
  <c r="V2481" i="1"/>
  <c r="T2481" i="1"/>
  <c r="V1660" i="1"/>
  <c r="T1660" i="1"/>
  <c r="V3234" i="1"/>
  <c r="T3234" i="1"/>
  <c r="V1305" i="1"/>
  <c r="T1305" i="1"/>
  <c r="V2923" i="1"/>
  <c r="T2923" i="1"/>
  <c r="V3270" i="1"/>
  <c r="T3270" i="1"/>
  <c r="V3492" i="1"/>
  <c r="T3492" i="1"/>
  <c r="V2069" i="1"/>
  <c r="T2069" i="1"/>
  <c r="V2178" i="1"/>
  <c r="T2178" i="1"/>
  <c r="V87" i="1"/>
  <c r="T87" i="1"/>
  <c r="V342" i="1"/>
  <c r="T342" i="1"/>
  <c r="V1374" i="1"/>
  <c r="T1374" i="1"/>
  <c r="V805" i="1"/>
  <c r="T805" i="1"/>
  <c r="V1606" i="1"/>
  <c r="T1606" i="1"/>
  <c r="V3021" i="1"/>
  <c r="T3021" i="1"/>
  <c r="V735" i="1"/>
  <c r="T735" i="1"/>
  <c r="V3782" i="1"/>
  <c r="T3782" i="1"/>
  <c r="V3011" i="1"/>
  <c r="T3011" i="1"/>
  <c r="V1267" i="1"/>
  <c r="T1267" i="1"/>
  <c r="V3597" i="1"/>
  <c r="T3597" i="1"/>
  <c r="V265" i="1"/>
  <c r="T265" i="1"/>
  <c r="V2010" i="1"/>
  <c r="T2010" i="1"/>
  <c r="V841" i="1"/>
  <c r="T841" i="1"/>
  <c r="V3219" i="1"/>
  <c r="T3219" i="1"/>
  <c r="V2798" i="1"/>
  <c r="T2798" i="1"/>
  <c r="V1981" i="1"/>
  <c r="T1981" i="1"/>
  <c r="V3549" i="1"/>
  <c r="T3549" i="1"/>
  <c r="V3293" i="1"/>
  <c r="T3293" i="1"/>
  <c r="V1285" i="1"/>
  <c r="T1285" i="1"/>
  <c r="V1474" i="1"/>
  <c r="T1474" i="1"/>
  <c r="V1469" i="1"/>
  <c r="T1469" i="1"/>
  <c r="V644" i="1"/>
  <c r="T644" i="1"/>
  <c r="V2252" i="1"/>
  <c r="T2252" i="1"/>
  <c r="V1956" i="1"/>
  <c r="T1956" i="1"/>
  <c r="V2082" i="1"/>
  <c r="T2082" i="1"/>
  <c r="V2449" i="1"/>
  <c r="T2449" i="1"/>
  <c r="V2269" i="1"/>
  <c r="T2269" i="1"/>
  <c r="T3728" i="1"/>
  <c r="V3728" i="1"/>
  <c r="V248" i="1"/>
  <c r="T248" i="1"/>
  <c r="V1194" i="1"/>
  <c r="T1194" i="1"/>
  <c r="V2254" i="1"/>
  <c r="T2254" i="1"/>
  <c r="V1975" i="1"/>
  <c r="T1975" i="1"/>
  <c r="V2226" i="1"/>
  <c r="T2226" i="1"/>
  <c r="V1955" i="1"/>
  <c r="T1955" i="1"/>
  <c r="V389" i="1"/>
  <c r="T389" i="1"/>
  <c r="V1022" i="1"/>
  <c r="T1022" i="1"/>
  <c r="V1952" i="1"/>
  <c r="T1952" i="1"/>
  <c r="V3458" i="1"/>
  <c r="T3458" i="1"/>
  <c r="V2192" i="1"/>
  <c r="T2192" i="1"/>
  <c r="V3009" i="1"/>
  <c r="T3009" i="1"/>
  <c r="V3656" i="1"/>
  <c r="T3656" i="1"/>
  <c r="V2613" i="1"/>
  <c r="T2613" i="1"/>
  <c r="V2275" i="1"/>
  <c r="T2275" i="1"/>
  <c r="V2050" i="1"/>
  <c r="T2050" i="1"/>
  <c r="V3455" i="1"/>
  <c r="T3455" i="1"/>
  <c r="V758" i="1"/>
  <c r="T758" i="1"/>
  <c r="V2282" i="1"/>
  <c r="T2282" i="1"/>
  <c r="V1519" i="1"/>
  <c r="T1519" i="1"/>
  <c r="V376" i="1"/>
  <c r="T376" i="1"/>
  <c r="V2465" i="1"/>
  <c r="T2465" i="1"/>
  <c r="V2245" i="1"/>
  <c r="T2245" i="1"/>
  <c r="V2626" i="1"/>
  <c r="T2626" i="1"/>
  <c r="V2199" i="1"/>
  <c r="T2199" i="1"/>
  <c r="V1478" i="1"/>
  <c r="T1478" i="1"/>
  <c r="V2191" i="1"/>
  <c r="T2191" i="1"/>
  <c r="V2040" i="1"/>
  <c r="T2040" i="1"/>
  <c r="V2246" i="1"/>
  <c r="T2246" i="1"/>
  <c r="V2235" i="1"/>
  <c r="T2235" i="1"/>
  <c r="V2034" i="1"/>
  <c r="T2034" i="1"/>
  <c r="V2081" i="1"/>
  <c r="T2081" i="1"/>
  <c r="V2280" i="1"/>
  <c r="T2280" i="1"/>
  <c r="V2330" i="1"/>
  <c r="T2330" i="1"/>
  <c r="V1289" i="1"/>
  <c r="T1289" i="1"/>
  <c r="V3832" i="1"/>
  <c r="T3832" i="1"/>
  <c r="T3039" i="1"/>
  <c r="V3039" i="1"/>
  <c r="V1841" i="1"/>
  <c r="T1841" i="1"/>
  <c r="V1252" i="1"/>
  <c r="T1252" i="1"/>
  <c r="V260" i="1"/>
  <c r="T260" i="1"/>
  <c r="V3607" i="1"/>
  <c r="T3607" i="1"/>
  <c r="V825" i="1"/>
  <c r="T825" i="1"/>
  <c r="V1527" i="1"/>
  <c r="T1527" i="1"/>
  <c r="V2231" i="1"/>
  <c r="T2231" i="1"/>
  <c r="V2448" i="1"/>
  <c r="T2448" i="1"/>
  <c r="V3167" i="1"/>
  <c r="T3167" i="1"/>
  <c r="V3485" i="1"/>
  <c r="T3485" i="1"/>
  <c r="V2217" i="1"/>
  <c r="T2217" i="1"/>
  <c r="V1276" i="1"/>
  <c r="T1276" i="1"/>
  <c r="V2237" i="1"/>
  <c r="T2237" i="1"/>
  <c r="V2796" i="1"/>
  <c r="T2796" i="1"/>
  <c r="V271" i="1"/>
  <c r="T271" i="1"/>
  <c r="T1391" i="1"/>
  <c r="V1391" i="1"/>
  <c r="V722" i="1"/>
  <c r="T722" i="1"/>
  <c r="V1652" i="1"/>
  <c r="T1652" i="1"/>
  <c r="V3684" i="1"/>
  <c r="T3684" i="1"/>
  <c r="V1254" i="1"/>
  <c r="T1254" i="1"/>
  <c r="V2041" i="1"/>
  <c r="T2041" i="1"/>
  <c r="V2120" i="1"/>
  <c r="T2120" i="1"/>
  <c r="V1621" i="1"/>
  <c r="T1621" i="1"/>
  <c r="V724" i="1"/>
  <c r="T724" i="1"/>
  <c r="V836" i="1"/>
  <c r="T836" i="1"/>
  <c r="V3602" i="1"/>
  <c r="T3602" i="1"/>
  <c r="V3785" i="1"/>
  <c r="T3785" i="1"/>
  <c r="T2473" i="1"/>
  <c r="V2473" i="1"/>
  <c r="V3244" i="1"/>
  <c r="T3244" i="1"/>
  <c r="V650" i="1"/>
  <c r="T650" i="1"/>
  <c r="V733" i="1"/>
  <c r="T733" i="1"/>
  <c r="V1637" i="1"/>
  <c r="T1637" i="1"/>
  <c r="V2494" i="1"/>
  <c r="T2494" i="1"/>
  <c r="V73" i="1"/>
  <c r="T73" i="1"/>
  <c r="V325" i="1"/>
  <c r="T325" i="1"/>
  <c r="V848" i="1"/>
  <c r="T848" i="1"/>
  <c r="V3292" i="1"/>
  <c r="T3292" i="1"/>
  <c r="V2091" i="1"/>
  <c r="T2091" i="1"/>
  <c r="V3625" i="1"/>
  <c r="T3625" i="1"/>
  <c r="V2193" i="1"/>
  <c r="T2193" i="1"/>
  <c r="V1265" i="1"/>
  <c r="T1265" i="1"/>
  <c r="V25" i="1"/>
  <c r="T25" i="1"/>
  <c r="V1258" i="1"/>
  <c r="T1258" i="1"/>
  <c r="V1248" i="1"/>
  <c r="T1248" i="1"/>
  <c r="V2716" i="1"/>
  <c r="T2716" i="1"/>
  <c r="V1759" i="1"/>
  <c r="T1759" i="1"/>
  <c r="V3479" i="1"/>
  <c r="T3479" i="1"/>
  <c r="V3178" i="1"/>
  <c r="T3178" i="1"/>
  <c r="V379" i="1"/>
  <c r="T379" i="1"/>
  <c r="V528" i="1"/>
  <c r="T528" i="1"/>
  <c r="V2979" i="1"/>
  <c r="T2979" i="1"/>
  <c r="V2017" i="1"/>
  <c r="T2017" i="1"/>
  <c r="V3682" i="1"/>
  <c r="T3682" i="1"/>
  <c r="V3265" i="1"/>
  <c r="T3265" i="1"/>
  <c r="V1031" i="1"/>
  <c r="T1031" i="1"/>
  <c r="V1479" i="1"/>
  <c r="T1479" i="1"/>
  <c r="V3685" i="1"/>
  <c r="T3685" i="1"/>
  <c r="V2535" i="1"/>
  <c r="T2535" i="1"/>
  <c r="V3774" i="1"/>
  <c r="T3774" i="1"/>
  <c r="V3348" i="1"/>
  <c r="T3348" i="1"/>
  <c r="V3783" i="1"/>
  <c r="T3783" i="1"/>
  <c r="V1902" i="1"/>
  <c r="T1902" i="1"/>
  <c r="V3185" i="1"/>
  <c r="T3185" i="1"/>
  <c r="V526" i="1"/>
  <c r="T526" i="1"/>
  <c r="V2228" i="1"/>
  <c r="T2228" i="1"/>
  <c r="V3428" i="1"/>
  <c r="T3428" i="1"/>
  <c r="V2443" i="1"/>
  <c r="T2443" i="1"/>
  <c r="V2321" i="1"/>
  <c r="T2321" i="1"/>
  <c r="V2607" i="1"/>
  <c r="T2607" i="1"/>
  <c r="V2530" i="1"/>
  <c r="T2530" i="1"/>
  <c r="V2965" i="1"/>
  <c r="T2965" i="1"/>
  <c r="V3309" i="1"/>
  <c r="T3309" i="1"/>
  <c r="V2554" i="1"/>
  <c r="T2554" i="1"/>
  <c r="V99" i="1"/>
  <c r="T99" i="1"/>
  <c r="V2972" i="1"/>
  <c r="T2972" i="1"/>
  <c r="V645" i="1"/>
  <c r="T645" i="1"/>
  <c r="V3501" i="1"/>
  <c r="T3501" i="1"/>
  <c r="V405" i="1"/>
  <c r="T405" i="1"/>
  <c r="V1375" i="1"/>
  <c r="T1375" i="1"/>
  <c r="V2115" i="1"/>
  <c r="T2115" i="1"/>
  <c r="V3834" i="1"/>
  <c r="T3834" i="1"/>
  <c r="V660" i="1"/>
  <c r="T660" i="1"/>
  <c r="V2733" i="1"/>
  <c r="T2733" i="1"/>
  <c r="V1352" i="1"/>
  <c r="T1352" i="1"/>
  <c r="V114" i="1"/>
  <c r="T114" i="1"/>
  <c r="V2537" i="1"/>
  <c r="T2537" i="1"/>
  <c r="V2544" i="1"/>
  <c r="T2544" i="1"/>
  <c r="V3280" i="1"/>
  <c r="T3280" i="1"/>
  <c r="V3237" i="1"/>
  <c r="T3237" i="1"/>
  <c r="V3266" i="1"/>
  <c r="T3266" i="1"/>
  <c r="V1035" i="1"/>
  <c r="T1035" i="1"/>
  <c r="V1616" i="1"/>
  <c r="T1616" i="1"/>
  <c r="V2270" i="1"/>
  <c r="T2270" i="1"/>
  <c r="V2095" i="1"/>
  <c r="T2095" i="1"/>
  <c r="V3760" i="1"/>
  <c r="T3760" i="1"/>
  <c r="V3188" i="1"/>
  <c r="T3188" i="1"/>
  <c r="V3474" i="1"/>
  <c r="T3474" i="1"/>
  <c r="V757" i="1"/>
  <c r="T757" i="1"/>
  <c r="V3288" i="1"/>
  <c r="T3288" i="1"/>
  <c r="V3286" i="1"/>
  <c r="T3286" i="1"/>
  <c r="V3271" i="1"/>
  <c r="T3271" i="1"/>
  <c r="V1643" i="1"/>
  <c r="T1643" i="1"/>
  <c r="V1201" i="1"/>
  <c r="T1201" i="1"/>
  <c r="V3453" i="1"/>
  <c r="T3453" i="1"/>
  <c r="V3176" i="1"/>
  <c r="T3176" i="1"/>
  <c r="V3439" i="1"/>
  <c r="T3439" i="1"/>
  <c r="V3184" i="1"/>
  <c r="T3184" i="1"/>
  <c r="V3701" i="1"/>
  <c r="T3701" i="1"/>
  <c r="V2306" i="1"/>
  <c r="T2306" i="1"/>
  <c r="V834" i="1"/>
  <c r="T834" i="1"/>
  <c r="V12" i="1"/>
  <c r="T12" i="1"/>
  <c r="V3153" i="1"/>
  <c r="T3153" i="1"/>
  <c r="V2527" i="1"/>
  <c r="T2527" i="1"/>
  <c r="V419" i="1"/>
  <c r="T419" i="1"/>
  <c r="V2248" i="1"/>
  <c r="T2248" i="1"/>
  <c r="V3604" i="1"/>
  <c r="T3604" i="1"/>
  <c r="V3830" i="1"/>
  <c r="T3830" i="1"/>
  <c r="V3581" i="1"/>
  <c r="T3581" i="1"/>
  <c r="V3444" i="1"/>
  <c r="T3444" i="1"/>
  <c r="V2992" i="1"/>
  <c r="T2992" i="1"/>
  <c r="V2209" i="1"/>
  <c r="T2209" i="1"/>
  <c r="V855" i="1"/>
  <c r="T855" i="1"/>
  <c r="V52" i="1"/>
  <c r="T52" i="1"/>
  <c r="V1007" i="1"/>
  <c r="T1007" i="1"/>
  <c r="V1025" i="1"/>
  <c r="T1025" i="1"/>
  <c r="V1609" i="1"/>
  <c r="T1609" i="1"/>
  <c r="V1284" i="1"/>
  <c r="T1284" i="1"/>
  <c r="V1255" i="1"/>
  <c r="T1255" i="1"/>
  <c r="V2244" i="1"/>
  <c r="T2244" i="1"/>
  <c r="V2227" i="1"/>
  <c r="T2227" i="1"/>
  <c r="V2603" i="1"/>
  <c r="T2603" i="1"/>
  <c r="V1403" i="1"/>
  <c r="T1403" i="1"/>
  <c r="V1536" i="1"/>
  <c r="T1536" i="1"/>
  <c r="V1976" i="1"/>
  <c r="T1976" i="1"/>
  <c r="V3813" i="1"/>
  <c r="T3813" i="1"/>
  <c r="V2611" i="1"/>
  <c r="T2611" i="1"/>
  <c r="V3584" i="1"/>
  <c r="T3584" i="1"/>
  <c r="V2242" i="1"/>
  <c r="T2242" i="1"/>
  <c r="V1212" i="1"/>
  <c r="T1212" i="1"/>
  <c r="V1925" i="1"/>
  <c r="T1925" i="1"/>
  <c r="V2610" i="1"/>
  <c r="T2610" i="1"/>
  <c r="V1260" i="1"/>
  <c r="T1260" i="1"/>
  <c r="V1351" i="1"/>
  <c r="T1351" i="1"/>
  <c r="V2215" i="1"/>
  <c r="T2215" i="1"/>
  <c r="V3048" i="1"/>
  <c r="T3048" i="1"/>
  <c r="V3397" i="1"/>
  <c r="T3397" i="1"/>
  <c r="V747" i="1"/>
  <c r="T747" i="1"/>
  <c r="V359" i="1"/>
  <c r="T359" i="1"/>
  <c r="V1942" i="1"/>
  <c r="T1942" i="1"/>
  <c r="V1959" i="1"/>
  <c r="T1959" i="1"/>
  <c r="V2224" i="1"/>
  <c r="T2224" i="1"/>
  <c r="V3311" i="1"/>
  <c r="T3311" i="1"/>
  <c r="V3536" i="1"/>
  <c r="T3536" i="1"/>
  <c r="V1280" i="1"/>
  <c r="T1280" i="1"/>
  <c r="V3454" i="1"/>
  <c r="T3454" i="1"/>
  <c r="V1948" i="1"/>
  <c r="T1948" i="1"/>
  <c r="V2201" i="1"/>
  <c r="T2201" i="1"/>
  <c r="V840" i="1"/>
  <c r="T840" i="1"/>
  <c r="V2622" i="1"/>
  <c r="T2622" i="1"/>
  <c r="V382" i="1"/>
  <c r="T382" i="1"/>
  <c r="V258" i="1"/>
  <c r="T258" i="1"/>
  <c r="V3407" i="1"/>
  <c r="T3407" i="1"/>
  <c r="V3302" i="1"/>
  <c r="T3302" i="1"/>
  <c r="V2253" i="1"/>
  <c r="T2253" i="1"/>
  <c r="V27" i="1"/>
  <c r="T27" i="1"/>
  <c r="V3531" i="1"/>
  <c r="T3531" i="1"/>
  <c r="V41" i="1"/>
  <c r="T41" i="1"/>
  <c r="V3579" i="1"/>
  <c r="T3579" i="1"/>
  <c r="V3678" i="1"/>
  <c r="T3678" i="1"/>
  <c r="V755" i="1"/>
  <c r="T755" i="1"/>
  <c r="V816" i="1"/>
  <c r="T816" i="1"/>
  <c r="V3038" i="1"/>
  <c r="T3038" i="1"/>
  <c r="V11" i="1"/>
  <c r="T11" i="1"/>
  <c r="V1359" i="1"/>
  <c r="T1359" i="1"/>
  <c r="V1347" i="1"/>
  <c r="T1347" i="1"/>
  <c r="V2007" i="1"/>
  <c r="T2007" i="1"/>
  <c r="V3542" i="1"/>
  <c r="T3542" i="1"/>
  <c r="V3406" i="1"/>
  <c r="T3406" i="1"/>
  <c r="V1623" i="1"/>
  <c r="T1623" i="1"/>
  <c r="V847" i="1"/>
  <c r="T847" i="1"/>
  <c r="V2784" i="1"/>
  <c r="T2784" i="1"/>
  <c r="V2789" i="1"/>
  <c r="T2789" i="1"/>
  <c r="V3534" i="1"/>
  <c r="T3534" i="1"/>
  <c r="V1746" i="1"/>
  <c r="T1746" i="1"/>
  <c r="V1962" i="1"/>
  <c r="T1962" i="1"/>
  <c r="V1854" i="1"/>
  <c r="T1854" i="1"/>
  <c r="V1887" i="1"/>
  <c r="T1887" i="1"/>
  <c r="V1940" i="1"/>
  <c r="T1940" i="1"/>
  <c r="V1678" i="1"/>
  <c r="T1678" i="1"/>
  <c r="V352" i="1"/>
  <c r="T352" i="1"/>
  <c r="V2214" i="1"/>
  <c r="T2214" i="1"/>
  <c r="V2969" i="1"/>
  <c r="T2969" i="1"/>
  <c r="V65" i="1"/>
  <c r="T65" i="1"/>
  <c r="X1258" i="1"/>
  <c r="V2488" i="1"/>
  <c r="T2488" i="1"/>
  <c r="V2075" i="1"/>
  <c r="T2075" i="1"/>
  <c r="V3273" i="1"/>
  <c r="T3273" i="1"/>
  <c r="V3389" i="1"/>
  <c r="T3389" i="1"/>
  <c r="V1014" i="1"/>
  <c r="T1014" i="1"/>
  <c r="V2274" i="1"/>
  <c r="T2274" i="1"/>
  <c r="V2018" i="1"/>
  <c r="T2018" i="1"/>
  <c r="V2629" i="1"/>
  <c r="T2629" i="1"/>
  <c r="V2234" i="1"/>
  <c r="T2234" i="1"/>
  <c r="V2190" i="1"/>
  <c r="T2190" i="1"/>
  <c r="V1969" i="1"/>
  <c r="T1969" i="1"/>
  <c r="V2262" i="1"/>
  <c r="T2262" i="1"/>
  <c r="V540" i="1"/>
  <c r="T540" i="1"/>
  <c r="V2257" i="1"/>
  <c r="T2257" i="1"/>
  <c r="V1198" i="1"/>
  <c r="T1198" i="1"/>
  <c r="V2107" i="1"/>
  <c r="T2107" i="1"/>
  <c r="T264" i="1"/>
  <c r="V264" i="1"/>
  <c r="V3393" i="1"/>
  <c r="T3393" i="1"/>
  <c r="V1953" i="1"/>
  <c r="T1953" i="1"/>
  <c r="V790" i="1"/>
  <c r="T790" i="1"/>
  <c r="V1204" i="1"/>
  <c r="T1204" i="1"/>
  <c r="V3462" i="1"/>
  <c r="T3462" i="1"/>
  <c r="V39" i="1"/>
  <c r="T39" i="1"/>
  <c r="V301" i="1"/>
  <c r="T301" i="1"/>
  <c r="V66" i="1"/>
  <c r="T66" i="1"/>
  <c r="V2670" i="1"/>
  <c r="T2670" i="1"/>
  <c r="V1402" i="1"/>
  <c r="T1402" i="1"/>
  <c r="V2971" i="1"/>
  <c r="T2971" i="1"/>
  <c r="V2668" i="1"/>
  <c r="T2668" i="1"/>
  <c r="V282" i="1"/>
  <c r="T282" i="1"/>
  <c r="V64" i="1"/>
  <c r="T64" i="1"/>
  <c r="V2183" i="1"/>
  <c r="T2183" i="1"/>
  <c r="T2298" i="1"/>
  <c r="V2298" i="1"/>
  <c r="V657" i="1"/>
  <c r="T657" i="1"/>
  <c r="V1040" i="1"/>
  <c r="T1040" i="1"/>
  <c r="V2061" i="1"/>
  <c r="T2061" i="1"/>
  <c r="V655" i="1"/>
  <c r="T655" i="1"/>
  <c r="V3686" i="1"/>
  <c r="T3686" i="1"/>
  <c r="V305" i="1"/>
  <c r="T305" i="1"/>
  <c r="V1354" i="1"/>
  <c r="T1354" i="1"/>
  <c r="V826" i="1"/>
  <c r="T826" i="1"/>
  <c r="V2803" i="1"/>
  <c r="T2803" i="1"/>
  <c r="V261" i="1"/>
  <c r="T261" i="1"/>
  <c r="V2929" i="1"/>
  <c r="T2929" i="1"/>
  <c r="V3431" i="1"/>
  <c r="T3431" i="1"/>
  <c r="V2495" i="1"/>
  <c r="T2495" i="1"/>
  <c r="V3693" i="1"/>
  <c r="T3693" i="1"/>
  <c r="V3594" i="1"/>
  <c r="T3594" i="1"/>
  <c r="T3589" i="1"/>
  <c r="V3589" i="1"/>
  <c r="V1363" i="1"/>
  <c r="T1363" i="1"/>
  <c r="V1650" i="1"/>
  <c r="T1650" i="1"/>
  <c r="V1525" i="1"/>
  <c r="T1525" i="1"/>
  <c r="V3013" i="1"/>
  <c r="T3013" i="1"/>
  <c r="V6" i="1"/>
  <c r="T6" i="1"/>
  <c r="V1296" i="1"/>
  <c r="T1296" i="1"/>
  <c r="V2048" i="1"/>
  <c r="T2048" i="1"/>
  <c r="V2033" i="1"/>
  <c r="T2033" i="1"/>
  <c r="V2169" i="1"/>
  <c r="T2169" i="1"/>
  <c r="V3541" i="1"/>
  <c r="T3541" i="1"/>
  <c r="V311" i="1"/>
  <c r="T311" i="1"/>
  <c r="V2559" i="1"/>
  <c r="T2559" i="1"/>
  <c r="V1542" i="1"/>
  <c r="T1542" i="1"/>
  <c r="V256" i="1"/>
  <c r="T256" i="1"/>
  <c r="V3189" i="1"/>
  <c r="T3189" i="1"/>
  <c r="V3305" i="1"/>
  <c r="T3305" i="1"/>
  <c r="V3243" i="1"/>
  <c r="T3243" i="1"/>
  <c r="V1272" i="1"/>
  <c r="T1272" i="1"/>
  <c r="V3572" i="1"/>
  <c r="T3572" i="1"/>
  <c r="V3582" i="1"/>
  <c r="T3582" i="1"/>
  <c r="V244" i="1"/>
  <c r="T244" i="1"/>
  <c r="V3621" i="1"/>
  <c r="T3621" i="1"/>
  <c r="V2255" i="1"/>
  <c r="T2255" i="1"/>
  <c r="V386" i="1"/>
  <c r="T386" i="1"/>
  <c r="V3385" i="1"/>
  <c r="T3385" i="1"/>
  <c r="V3248" i="1"/>
  <c r="T3248" i="1"/>
  <c r="V1647" i="1"/>
  <c r="T1647" i="1"/>
  <c r="V3595" i="1"/>
  <c r="T3595" i="1"/>
  <c r="V1648" i="1"/>
  <c r="T1648" i="1"/>
  <c r="X2199" i="1"/>
  <c r="X1478" i="1"/>
  <c r="X2191" i="1"/>
  <c r="X2040" i="1"/>
  <c r="X2246" i="1"/>
  <c r="X2280" i="1"/>
  <c r="X2330" i="1"/>
  <c r="X1289" i="1"/>
  <c r="X3832" i="1"/>
  <c r="X3039" i="1"/>
  <c r="X3607" i="1"/>
  <c r="X825" i="1"/>
  <c r="X1527" i="1"/>
  <c r="X2231" i="1"/>
  <c r="X2448" i="1"/>
  <c r="X1276" i="1"/>
  <c r="X2237" i="1"/>
  <c r="X2796" i="1"/>
  <c r="X271" i="1"/>
  <c r="X1391" i="1"/>
  <c r="X1254" i="1"/>
  <c r="X2041" i="1"/>
  <c r="X2120" i="1"/>
  <c r="X1621" i="1"/>
  <c r="X724" i="1"/>
  <c r="X2473" i="1"/>
  <c r="X3244" i="1"/>
  <c r="X650" i="1"/>
  <c r="X733" i="1"/>
  <c r="X1637" i="1"/>
  <c r="X848" i="1"/>
  <c r="X3292" i="1"/>
  <c r="X2091" i="1"/>
  <c r="X3625" i="1"/>
  <c r="X2193" i="1"/>
  <c r="X1248" i="1"/>
  <c r="X2716" i="1"/>
  <c r="X1759" i="1"/>
  <c r="X3479" i="1"/>
  <c r="X3178" i="1"/>
  <c r="X2017" i="1"/>
  <c r="X3682" i="1"/>
  <c r="X3265" i="1"/>
  <c r="X1031" i="1"/>
  <c r="X1479" i="1"/>
  <c r="X3348" i="1"/>
  <c r="X3783" i="1"/>
  <c r="X1902" i="1"/>
  <c r="X3185" i="1"/>
  <c r="X526" i="1"/>
  <c r="X2321" i="1"/>
  <c r="X2607" i="1"/>
  <c r="X2530" i="1"/>
  <c r="X2965" i="1"/>
  <c r="X3309" i="1"/>
  <c r="X645" i="1"/>
  <c r="X3501" i="1"/>
  <c r="X405" i="1"/>
  <c r="X1375" i="1"/>
  <c r="X2115" i="1"/>
  <c r="X3474" i="1"/>
  <c r="X3453" i="1"/>
  <c r="X2992" i="1"/>
  <c r="X1962" i="1"/>
  <c r="V646" i="1"/>
  <c r="T646" i="1"/>
  <c r="V37" i="1"/>
  <c r="T37" i="1"/>
  <c r="V2104" i="1"/>
  <c r="T2104" i="1"/>
  <c r="V106" i="1"/>
  <c r="T106" i="1"/>
  <c r="V2016" i="1"/>
  <c r="T2016" i="1"/>
  <c r="V1662" i="1"/>
  <c r="T1662" i="1"/>
  <c r="V1764" i="1"/>
  <c r="T1764" i="1"/>
  <c r="V2259" i="1"/>
  <c r="T2259" i="1"/>
  <c r="V2015" i="1"/>
  <c r="T2015" i="1"/>
  <c r="V2277" i="1"/>
  <c r="T2277" i="1"/>
  <c r="V2031" i="1"/>
  <c r="T2031" i="1"/>
  <c r="V2604" i="1"/>
  <c r="T2604" i="1"/>
  <c r="V3027" i="1"/>
  <c r="T3027" i="1"/>
  <c r="V3294" i="1"/>
  <c r="T3294" i="1"/>
  <c r="V656" i="1"/>
  <c r="T656" i="1"/>
  <c r="V1199" i="1"/>
  <c r="T1199" i="1"/>
  <c r="V3720" i="1"/>
  <c r="T3720" i="1"/>
  <c r="V2258" i="1"/>
  <c r="T2258" i="1"/>
  <c r="V1385" i="1"/>
  <c r="T1385" i="1"/>
  <c r="V1380" i="1"/>
  <c r="T1380" i="1"/>
  <c r="V2067" i="1"/>
  <c r="T2067" i="1"/>
  <c r="V1376" i="1"/>
  <c r="T1376" i="1"/>
  <c r="V1358" i="1"/>
  <c r="T1358" i="1"/>
  <c r="V2035" i="1"/>
  <c r="T2035" i="1"/>
  <c r="V1362" i="1"/>
  <c r="T1362" i="1"/>
  <c r="V3605" i="1"/>
  <c r="T3605" i="1"/>
  <c r="V2057" i="1"/>
  <c r="T2057" i="1"/>
  <c r="V3612" i="1"/>
  <c r="T3612" i="1"/>
  <c r="V1221" i="1"/>
  <c r="T1221" i="1"/>
  <c r="V276" i="1"/>
  <c r="T276" i="1"/>
  <c r="V2455" i="1"/>
  <c r="T2455" i="1"/>
  <c r="V3829" i="1"/>
  <c r="T3829" i="1"/>
  <c r="V3049" i="1"/>
  <c r="T3049" i="1"/>
  <c r="V2168" i="1"/>
  <c r="T2168" i="1"/>
  <c r="V21" i="1"/>
  <c r="T21" i="1"/>
  <c r="V3822" i="1"/>
  <c r="T3822" i="1"/>
  <c r="V2612" i="1"/>
  <c r="T2612" i="1"/>
  <c r="V3463" i="1"/>
  <c r="T3463" i="1"/>
  <c r="V1677" i="1"/>
  <c r="T1677" i="1"/>
  <c r="V3613" i="1"/>
  <c r="T3613" i="1"/>
  <c r="V249" i="1"/>
  <c r="T249" i="1"/>
  <c r="V783" i="1"/>
  <c r="T783" i="1"/>
  <c r="V648" i="1"/>
  <c r="T648" i="1"/>
  <c r="V112" i="1"/>
  <c r="T112" i="1"/>
  <c r="V3415" i="1"/>
  <c r="T3415" i="1"/>
  <c r="V3540" i="1"/>
  <c r="T3540" i="1"/>
  <c r="V2805" i="1"/>
  <c r="T2805" i="1"/>
  <c r="V3034" i="1"/>
  <c r="T3034" i="1"/>
  <c r="V1368" i="1"/>
  <c r="T1368" i="1"/>
  <c r="V2232" i="1"/>
  <c r="T2232" i="1"/>
  <c r="V2297" i="1"/>
  <c r="T2297" i="1"/>
  <c r="V3618" i="1"/>
  <c r="T3618" i="1"/>
  <c r="V1511" i="1"/>
  <c r="T1511" i="1"/>
  <c r="V2738" i="1"/>
  <c r="T2738" i="1"/>
  <c r="V2964" i="1"/>
  <c r="T2964" i="1"/>
  <c r="V2320" i="1"/>
  <c r="T2320" i="1"/>
  <c r="V2197" i="1"/>
  <c r="T2197" i="1"/>
  <c r="V1757" i="1"/>
  <c r="T1757" i="1"/>
  <c r="V3418" i="1"/>
  <c r="T3418" i="1"/>
  <c r="V3619" i="1"/>
  <c r="T3619" i="1"/>
  <c r="V1680" i="1"/>
  <c r="T1680" i="1"/>
  <c r="V2788" i="1"/>
  <c r="T2788" i="1"/>
  <c r="V2826" i="1"/>
  <c r="T2826" i="1"/>
  <c r="V3657" i="1"/>
  <c r="T3657" i="1"/>
  <c r="X2626" i="1"/>
  <c r="X2979" i="1"/>
  <c r="V3157" i="1"/>
  <c r="T3157" i="1"/>
  <c r="V1645" i="1"/>
  <c r="T1645" i="1"/>
  <c r="X2244" i="1"/>
  <c r="X65" i="1"/>
  <c r="V738" i="1"/>
  <c r="T738" i="1"/>
  <c r="V1259" i="1"/>
  <c r="T1259" i="1"/>
  <c r="V2023" i="1"/>
  <c r="T2023" i="1"/>
  <c r="V1835" i="1"/>
  <c r="T1835" i="1"/>
  <c r="V2042" i="1"/>
  <c r="T2042" i="1"/>
  <c r="V2710" i="1"/>
  <c r="T2710" i="1"/>
  <c r="V3364" i="1"/>
  <c r="T3364" i="1"/>
  <c r="V3721" i="1"/>
  <c r="T3721" i="1"/>
  <c r="V3464" i="1"/>
  <c r="T3464" i="1"/>
  <c r="V1928" i="1"/>
  <c r="T1928" i="1"/>
  <c r="V2837" i="1"/>
  <c r="T2837" i="1"/>
  <c r="V787" i="1"/>
  <c r="T787" i="1"/>
  <c r="V3308" i="1"/>
  <c r="T3308" i="1"/>
  <c r="V2998" i="1"/>
  <c r="T2998" i="1"/>
  <c r="V2836" i="1"/>
  <c r="T2836" i="1"/>
  <c r="V2639" i="1"/>
  <c r="T2639" i="1"/>
  <c r="V1668" i="1"/>
  <c r="T1668" i="1"/>
  <c r="V281" i="1"/>
  <c r="T281" i="1"/>
  <c r="V1627" i="1"/>
  <c r="T1627" i="1"/>
  <c r="V2281" i="1"/>
  <c r="T2281" i="1"/>
  <c r="V814" i="1"/>
  <c r="T814" i="1"/>
  <c r="V2065" i="1"/>
  <c r="T2065" i="1"/>
  <c r="V2296" i="1"/>
  <c r="T2296" i="1"/>
  <c r="V3614" i="1"/>
  <c r="T3614" i="1"/>
  <c r="V3482" i="1"/>
  <c r="T3482" i="1"/>
  <c r="V3459" i="1"/>
  <c r="T3459" i="1"/>
  <c r="V3373" i="1"/>
  <c r="T3373" i="1"/>
  <c r="V1923" i="1"/>
  <c r="T1923" i="1"/>
  <c r="V1302" i="1"/>
  <c r="T1302" i="1"/>
  <c r="V2028" i="1"/>
  <c r="T2028" i="1"/>
  <c r="V3047" i="1"/>
  <c r="T3047" i="1"/>
  <c r="V97" i="1"/>
  <c r="T97" i="1"/>
  <c r="V531" i="1"/>
  <c r="T531" i="1"/>
  <c r="V2106" i="1"/>
  <c r="T2106" i="1"/>
  <c r="V3258" i="1"/>
  <c r="T3258" i="1"/>
  <c r="V2631" i="1"/>
  <c r="T2631" i="1"/>
  <c r="V1932" i="1"/>
  <c r="T1932" i="1"/>
  <c r="V390" i="1"/>
  <c r="T390" i="1"/>
  <c r="V1202" i="1"/>
  <c r="T1202" i="1"/>
  <c r="V2671" i="1"/>
  <c r="T2671" i="1"/>
  <c r="V364" i="1"/>
  <c r="T364" i="1"/>
  <c r="V1751" i="1"/>
  <c r="T1751" i="1"/>
  <c r="V3310" i="1"/>
  <c r="T3310" i="1"/>
  <c r="V2170" i="1"/>
  <c r="T2170" i="1"/>
  <c r="V1475" i="1"/>
  <c r="T1475" i="1"/>
  <c r="V418" i="1"/>
  <c r="T418" i="1"/>
  <c r="V2289" i="1"/>
  <c r="T2289" i="1"/>
  <c r="V3818" i="1"/>
  <c r="T3818" i="1"/>
  <c r="V3369" i="1"/>
  <c r="T3369" i="1"/>
  <c r="V2734" i="1"/>
  <c r="T2734" i="1"/>
  <c r="V1030" i="1"/>
  <c r="T1030" i="1"/>
  <c r="V3769" i="1"/>
  <c r="T3769" i="1"/>
  <c r="V3169" i="1"/>
  <c r="T3169" i="1"/>
  <c r="V2265" i="1"/>
  <c r="T2265" i="1"/>
  <c r="V3174" i="1"/>
  <c r="T3174" i="1"/>
  <c r="V2618" i="1"/>
  <c r="T2618" i="1"/>
  <c r="V3181" i="1"/>
  <c r="T3181" i="1"/>
  <c r="V1262" i="1"/>
  <c r="T1262" i="1"/>
  <c r="V2085" i="1"/>
  <c r="T2085" i="1"/>
  <c r="V251" i="1"/>
  <c r="T251" i="1"/>
  <c r="V1038" i="1"/>
  <c r="T1038" i="1"/>
  <c r="V3683" i="1"/>
  <c r="T3683" i="1"/>
  <c r="V803" i="1"/>
  <c r="T803" i="1"/>
  <c r="V363" i="1"/>
  <c r="T363" i="1"/>
  <c r="V1283" i="1"/>
  <c r="T1283" i="1"/>
  <c r="V1529" i="1"/>
  <c r="T1529" i="1"/>
  <c r="V3600" i="1"/>
  <c r="T3600" i="1"/>
  <c r="V7" i="1"/>
  <c r="T7" i="1"/>
  <c r="V3225" i="1"/>
  <c r="T3225" i="1"/>
  <c r="V23" i="1"/>
  <c r="T23" i="1"/>
  <c r="V3569" i="1"/>
  <c r="T3569" i="1"/>
  <c r="V3432" i="1"/>
  <c r="T3432" i="1"/>
  <c r="V3711" i="1"/>
  <c r="T3711" i="1"/>
  <c r="V2451" i="1"/>
  <c r="T2451" i="1"/>
  <c r="V275" i="1"/>
  <c r="T275" i="1"/>
  <c r="V2735" i="1"/>
  <c r="T2735" i="1"/>
  <c r="V2557" i="1"/>
  <c r="T2557" i="1"/>
  <c r="V649" i="1"/>
  <c r="T649" i="1"/>
  <c r="V257" i="1"/>
  <c r="T257" i="1"/>
  <c r="V1761" i="1"/>
  <c r="T1761" i="1"/>
  <c r="V2334" i="1"/>
  <c r="T2334" i="1"/>
  <c r="V3833" i="1"/>
  <c r="T3833" i="1"/>
  <c r="V2331" i="1"/>
  <c r="T2331" i="1"/>
  <c r="V252" i="1"/>
  <c r="T252" i="1"/>
  <c r="V2620" i="1"/>
  <c r="T2620" i="1"/>
  <c r="V2934" i="1"/>
  <c r="T2934" i="1"/>
  <c r="V854" i="1"/>
  <c r="T854" i="1"/>
  <c r="V383" i="1"/>
  <c r="T383" i="1"/>
  <c r="V3335" i="1"/>
  <c r="T3335" i="1"/>
  <c r="V327" i="1"/>
  <c r="T327" i="1"/>
  <c r="V48" i="1"/>
  <c r="T48" i="1"/>
  <c r="V2319" i="1"/>
  <c r="T2319" i="1"/>
  <c r="V793" i="1"/>
  <c r="T793" i="1"/>
  <c r="V1631" i="1"/>
  <c r="T1631" i="1"/>
  <c r="V3210" i="1"/>
  <c r="T3210" i="1"/>
  <c r="V1929" i="1"/>
  <c r="T1929" i="1"/>
  <c r="V406" i="1"/>
  <c r="T406" i="1"/>
  <c r="V1206" i="1"/>
  <c r="T1206" i="1"/>
  <c r="V795" i="1"/>
  <c r="T795" i="1"/>
  <c r="V1664" i="1"/>
  <c r="T1664" i="1"/>
  <c r="V3680" i="1"/>
  <c r="T3680" i="1"/>
  <c r="V3392" i="1"/>
  <c r="T3392" i="1"/>
  <c r="V2461" i="1"/>
  <c r="T2461" i="1"/>
  <c r="V1039" i="1"/>
  <c r="T1039" i="1"/>
  <c r="V2616" i="1"/>
  <c r="T2616" i="1"/>
  <c r="V332" i="1"/>
  <c r="T332" i="1"/>
  <c r="V3326" i="1"/>
  <c r="T3326" i="1"/>
  <c r="V3162" i="1"/>
  <c r="T3162" i="1"/>
  <c r="V3664" i="1"/>
  <c r="T3664" i="1"/>
  <c r="V42" i="1"/>
  <c r="T42" i="1"/>
  <c r="V3329" i="1"/>
  <c r="T3329" i="1"/>
  <c r="V3010" i="1"/>
  <c r="T3010" i="1"/>
  <c r="V3762" i="1"/>
  <c r="T3762" i="1"/>
  <c r="V16" i="1"/>
  <c r="T16" i="1"/>
  <c r="V2552" i="1"/>
  <c r="T2552" i="1"/>
  <c r="V1653" i="1"/>
  <c r="T1653" i="1"/>
  <c r="V1829" i="1"/>
  <c r="T1829" i="1"/>
  <c r="V653" i="1"/>
  <c r="T653" i="1"/>
  <c r="V1290" i="1"/>
  <c r="T1290" i="1"/>
  <c r="V2112" i="1"/>
  <c r="T2112" i="1"/>
  <c r="V1367" i="1"/>
  <c r="T1367" i="1"/>
  <c r="V388" i="1"/>
  <c r="T388" i="1"/>
  <c r="V3312" i="1"/>
  <c r="T3312" i="1"/>
  <c r="V3378" i="1"/>
  <c r="T3378" i="1"/>
  <c r="V3668" i="1"/>
  <c r="T3668" i="1"/>
  <c r="V3518" i="1"/>
  <c r="T3518" i="1"/>
  <c r="V3343" i="1"/>
  <c r="T3343" i="1"/>
  <c r="V2637" i="1"/>
  <c r="T2637" i="1"/>
  <c r="V1691" i="1"/>
  <c r="T1691" i="1"/>
  <c r="V392" i="1"/>
  <c r="T392" i="1"/>
  <c r="V981" i="1"/>
  <c r="T981" i="1"/>
  <c r="V3125" i="1"/>
  <c r="T3125" i="1"/>
  <c r="V4041" i="1"/>
  <c r="T4041" i="1"/>
  <c r="V218" i="1"/>
  <c r="T218" i="1"/>
  <c r="V1339" i="1"/>
  <c r="T1339" i="1"/>
  <c r="V2703" i="1"/>
  <c r="T2703" i="1"/>
  <c r="V3107" i="1"/>
  <c r="T3107" i="1"/>
  <c r="V236" i="1"/>
  <c r="T236" i="1"/>
  <c r="V961" i="1"/>
  <c r="T961" i="1"/>
  <c r="V2913" i="1"/>
  <c r="T2913" i="1"/>
  <c r="V2704" i="1"/>
  <c r="T2704" i="1"/>
  <c r="V2887" i="1"/>
  <c r="T2887" i="1"/>
  <c r="V881" i="1"/>
  <c r="T881" i="1"/>
  <c r="V4077" i="1"/>
  <c r="T4077" i="1"/>
  <c r="V2920" i="1"/>
  <c r="T2920" i="1"/>
  <c r="V682" i="1"/>
  <c r="T682" i="1"/>
  <c r="V3957" i="1"/>
  <c r="T3957" i="1"/>
  <c r="V3136" i="1"/>
  <c r="T3136" i="1"/>
  <c r="V3895" i="1"/>
  <c r="T3895" i="1"/>
  <c r="V2326" i="1"/>
  <c r="T2326" i="1"/>
  <c r="V3109" i="1"/>
  <c r="T3109" i="1"/>
  <c r="V1417" i="1"/>
  <c r="T1417" i="1"/>
  <c r="V628" i="1"/>
  <c r="T628" i="1"/>
  <c r="V3849" i="1"/>
  <c r="T3849" i="1"/>
  <c r="V1789" i="1"/>
  <c r="T1789" i="1"/>
  <c r="V934" i="1"/>
  <c r="T934" i="1"/>
  <c r="V433" i="1"/>
  <c r="T433" i="1"/>
  <c r="V4093" i="1"/>
  <c r="T4093" i="1"/>
  <c r="V473" i="1"/>
  <c r="T473" i="1"/>
  <c r="V4039" i="1"/>
  <c r="T4039" i="1"/>
  <c r="V1580" i="1"/>
  <c r="T1580" i="1"/>
  <c r="V2758" i="1"/>
  <c r="T2758" i="1"/>
  <c r="V895" i="1"/>
  <c r="T895" i="1"/>
  <c r="V1584" i="1"/>
  <c r="T1584" i="1"/>
  <c r="V1045" i="1"/>
  <c r="T1045" i="1"/>
  <c r="V2918" i="1"/>
  <c r="T2918" i="1"/>
  <c r="V1100" i="1"/>
  <c r="T1100" i="1"/>
  <c r="V915" i="1"/>
  <c r="T915" i="1"/>
  <c r="V1775" i="1"/>
  <c r="T1775" i="1"/>
  <c r="V2698" i="1"/>
  <c r="T2698" i="1"/>
  <c r="V1104" i="1"/>
  <c r="T1104" i="1"/>
  <c r="V2888" i="1"/>
  <c r="T2888" i="1"/>
  <c r="V3114" i="1"/>
  <c r="T3114" i="1"/>
  <c r="V1985" i="1"/>
  <c r="T1985" i="1"/>
  <c r="V3801" i="1"/>
  <c r="T3801" i="1"/>
  <c r="V1770" i="1"/>
  <c r="T1770" i="1"/>
  <c r="V1812" i="1"/>
  <c r="T1812" i="1"/>
  <c r="V509" i="1"/>
  <c r="T509" i="1"/>
  <c r="V619" i="1"/>
  <c r="T619" i="1"/>
  <c r="V2661" i="1"/>
  <c r="T2661" i="1"/>
  <c r="V1081" i="1"/>
  <c r="T1081" i="1"/>
  <c r="V897" i="1"/>
  <c r="T897" i="1"/>
  <c r="V451" i="1"/>
  <c r="T451" i="1"/>
  <c r="V1821" i="1"/>
  <c r="T1821" i="1"/>
  <c r="V959" i="1"/>
  <c r="T959" i="1"/>
  <c r="V2516" i="1"/>
  <c r="T2516" i="1"/>
  <c r="V1105" i="1"/>
  <c r="T1105" i="1"/>
  <c r="V2431" i="1"/>
  <c r="T2431" i="1"/>
  <c r="V1075" i="1"/>
  <c r="T1075" i="1"/>
  <c r="V2387" i="1"/>
  <c r="T2387" i="1"/>
  <c r="V965" i="1"/>
  <c r="T965" i="1"/>
  <c r="V4070" i="1"/>
  <c r="T4070" i="1"/>
  <c r="V2601" i="1"/>
  <c r="T2601" i="1"/>
  <c r="V2682" i="1"/>
  <c r="T2682" i="1"/>
  <c r="V1085" i="1"/>
  <c r="T1085" i="1"/>
  <c r="V452" i="1"/>
  <c r="T452" i="1"/>
  <c r="V155" i="1"/>
  <c r="T155" i="1"/>
  <c r="V4067" i="1"/>
  <c r="T4067" i="1"/>
  <c r="V2582" i="1"/>
  <c r="T2582" i="1"/>
  <c r="V166" i="1"/>
  <c r="T166" i="1"/>
  <c r="V921" i="1"/>
  <c r="T921" i="1"/>
  <c r="V2864" i="1"/>
  <c r="T2864" i="1"/>
  <c r="V1740" i="1"/>
  <c r="T1740" i="1"/>
  <c r="V665" i="1"/>
  <c r="T665" i="1"/>
  <c r="V872" i="1"/>
  <c r="T872" i="1"/>
  <c r="V3105" i="1"/>
  <c r="T3105" i="1"/>
  <c r="V1488" i="1"/>
  <c r="T1488" i="1"/>
  <c r="V2132" i="1"/>
  <c r="T2132" i="1"/>
  <c r="V579" i="1"/>
  <c r="T579" i="1"/>
  <c r="V2588" i="1"/>
  <c r="T2588" i="1"/>
  <c r="V1994" i="1"/>
  <c r="T1994" i="1"/>
  <c r="V1131" i="1"/>
  <c r="T1131" i="1"/>
  <c r="V1130" i="1"/>
  <c r="T1130" i="1"/>
  <c r="V4051" i="1"/>
  <c r="T4051" i="1"/>
  <c r="V1141" i="1"/>
  <c r="T1141" i="1"/>
  <c r="V1869" i="1"/>
  <c r="T1869" i="1"/>
  <c r="V1092" i="1"/>
  <c r="T1092" i="1"/>
  <c r="V2427" i="1"/>
  <c r="T2427" i="1"/>
  <c r="V2420" i="1"/>
  <c r="T2420" i="1"/>
  <c r="V214" i="1"/>
  <c r="T214" i="1"/>
  <c r="V2911" i="1"/>
  <c r="T2911" i="1"/>
  <c r="V4008" i="1"/>
  <c r="T4008" i="1"/>
  <c r="V2916" i="1"/>
  <c r="T2916" i="1"/>
  <c r="V161" i="1"/>
  <c r="T161" i="1"/>
  <c r="V4102" i="1"/>
  <c r="T4102" i="1"/>
  <c r="V4016" i="1"/>
  <c r="T4016" i="1"/>
  <c r="V3918" i="1"/>
  <c r="T3918" i="1"/>
  <c r="V3793" i="1"/>
  <c r="T3793" i="1"/>
  <c r="V3140" i="1"/>
  <c r="T3140" i="1"/>
  <c r="V2901" i="1"/>
  <c r="T2901" i="1"/>
  <c r="V2773" i="1"/>
  <c r="T2773" i="1"/>
  <c r="V2578" i="1"/>
  <c r="T2578" i="1"/>
  <c r="V2509" i="1"/>
  <c r="T2509" i="1"/>
  <c r="V2399" i="1"/>
  <c r="T2399" i="1"/>
  <c r="V2359" i="1"/>
  <c r="T2359" i="1"/>
  <c r="V1880" i="1"/>
  <c r="T1880" i="1"/>
  <c r="V1714" i="1"/>
  <c r="T1714" i="1"/>
  <c r="V1564" i="1"/>
  <c r="T1564" i="1"/>
  <c r="V1459" i="1"/>
  <c r="T1459" i="1"/>
  <c r="V1342" i="1"/>
  <c r="T1342" i="1"/>
  <c r="V1158" i="1"/>
  <c r="T1158" i="1"/>
  <c r="V1063" i="1"/>
  <c r="T1063" i="1"/>
  <c r="V931" i="1"/>
  <c r="T931" i="1"/>
  <c r="V768" i="1"/>
  <c r="T768" i="1"/>
  <c r="V616" i="1"/>
  <c r="T616" i="1"/>
  <c r="V554" i="1"/>
  <c r="T554" i="1"/>
  <c r="V471" i="1"/>
  <c r="T471" i="1"/>
  <c r="V235" i="1"/>
  <c r="T235" i="1"/>
  <c r="V190" i="1"/>
  <c r="T190" i="1"/>
  <c r="V138" i="1"/>
  <c r="T138" i="1"/>
  <c r="W2247" i="1"/>
  <c r="U2247" i="1"/>
  <c r="X2247" i="1"/>
  <c r="W2236" i="1"/>
  <c r="U2236" i="1"/>
  <c r="X2236" i="1"/>
  <c r="W2243" i="1"/>
  <c r="U2243" i="1"/>
  <c r="X2243" i="1"/>
  <c r="W2078" i="1"/>
  <c r="U2078" i="1"/>
  <c r="X2078" i="1"/>
  <c r="W1534" i="1"/>
  <c r="U1534" i="1"/>
  <c r="X1534" i="1"/>
  <c r="W1957" i="1"/>
  <c r="U1957" i="1"/>
  <c r="X1957" i="1"/>
  <c r="W2239" i="1"/>
  <c r="U2239" i="1"/>
  <c r="X2239" i="1"/>
  <c r="W3003" i="1"/>
  <c r="U3003" i="1"/>
  <c r="X3003" i="1"/>
  <c r="W2267" i="1"/>
  <c r="U2267" i="1"/>
  <c r="X2267" i="1"/>
  <c r="W2273" i="1"/>
  <c r="U2273" i="1"/>
  <c r="X2273" i="1"/>
  <c r="W2717" i="1"/>
  <c r="U2717" i="1"/>
  <c r="X2717" i="1"/>
  <c r="W1538" i="1"/>
  <c r="U1538" i="1"/>
  <c r="X1538" i="1"/>
  <c r="W2006" i="1"/>
  <c r="U2006" i="1"/>
  <c r="X2006" i="1"/>
  <c r="W1388" i="1"/>
  <c r="U1388" i="1"/>
  <c r="X1388" i="1"/>
  <c r="W3410" i="1"/>
  <c r="U3410" i="1"/>
  <c r="X3410" i="1"/>
  <c r="W2059" i="1"/>
  <c r="U2059" i="1"/>
  <c r="X2059" i="1"/>
  <c r="W2062" i="1"/>
  <c r="U2062" i="1"/>
  <c r="X2062" i="1"/>
  <c r="W2638" i="1"/>
  <c r="U2638" i="1"/>
  <c r="X2638" i="1"/>
  <c r="W2458" i="1"/>
  <c r="U2458" i="1"/>
  <c r="X2458" i="1"/>
  <c r="W1533" i="1"/>
  <c r="U1533" i="1"/>
  <c r="X1533" i="1"/>
  <c r="W1935" i="1"/>
  <c r="U1935" i="1"/>
  <c r="X1935" i="1"/>
  <c r="W2732" i="1"/>
  <c r="U2732" i="1"/>
  <c r="X2732" i="1"/>
  <c r="W3050" i="1"/>
  <c r="U3050" i="1"/>
  <c r="X3050" i="1"/>
  <c r="W2181" i="1"/>
  <c r="U2181" i="1"/>
  <c r="X2181" i="1"/>
  <c r="W2632" i="1"/>
  <c r="U2632" i="1"/>
  <c r="X2632" i="1"/>
  <c r="W2555" i="1"/>
  <c r="U2555" i="1"/>
  <c r="X2555" i="1"/>
  <c r="W1857" i="1"/>
  <c r="U1857" i="1"/>
  <c r="X1857" i="1"/>
  <c r="W3452" i="1"/>
  <c r="U3452" i="1"/>
  <c r="X3452" i="1"/>
  <c r="W785" i="1"/>
  <c r="U785" i="1"/>
  <c r="X785" i="1"/>
  <c r="W3330" i="1"/>
  <c r="U3330" i="1"/>
  <c r="X3330" i="1"/>
  <c r="W2727" i="1"/>
  <c r="U2727" i="1"/>
  <c r="X2727" i="1"/>
  <c r="W1834" i="1"/>
  <c r="U1834" i="1"/>
  <c r="X1834" i="1"/>
  <c r="W115" i="1"/>
  <c r="U115" i="1"/>
  <c r="X115" i="1"/>
  <c r="W2167" i="1"/>
  <c r="U2167" i="1"/>
  <c r="X2167" i="1"/>
  <c r="W2634" i="1"/>
  <c r="U2634" i="1"/>
  <c r="X2634" i="1"/>
  <c r="W2474" i="1"/>
  <c r="U2474" i="1"/>
  <c r="X2474" i="1"/>
  <c r="W1355" i="1"/>
  <c r="U1355" i="1"/>
  <c r="X1355" i="1"/>
  <c r="W2200" i="1"/>
  <c r="U2200" i="1"/>
  <c r="X2200" i="1"/>
  <c r="W269" i="1"/>
  <c r="U269" i="1"/>
  <c r="X269" i="1"/>
  <c r="W36" i="1"/>
  <c r="U36" i="1"/>
  <c r="X36" i="1"/>
  <c r="W1750" i="1"/>
  <c r="U1750" i="1"/>
  <c r="X1750" i="1"/>
  <c r="W1041" i="1"/>
  <c r="U1041" i="1"/>
  <c r="X1041" i="1"/>
  <c r="W3489" i="1"/>
  <c r="U3489" i="1"/>
  <c r="X3489" i="1"/>
  <c r="W3468" i="1"/>
  <c r="U3468" i="1"/>
  <c r="X3468" i="1"/>
  <c r="W3461" i="1"/>
  <c r="U3461" i="1"/>
  <c r="X3461" i="1"/>
  <c r="W3212" i="1"/>
  <c r="U3212" i="1"/>
  <c r="X3212" i="1"/>
  <c r="W2024" i="1"/>
  <c r="U2024" i="1"/>
  <c r="X2024" i="1"/>
  <c r="W3460" i="1"/>
  <c r="U3460" i="1"/>
  <c r="X3460" i="1"/>
  <c r="W2087" i="1"/>
  <c r="U2087" i="1"/>
  <c r="X2087" i="1"/>
  <c r="W1666" i="1"/>
  <c r="U1666" i="1"/>
  <c r="X1666" i="1"/>
  <c r="W2987" i="1"/>
  <c r="U2987" i="1"/>
  <c r="X2987" i="1"/>
  <c r="W283" i="1"/>
  <c r="U283" i="1"/>
  <c r="X283" i="1"/>
  <c r="W1247" i="1"/>
  <c r="U1247" i="1"/>
  <c r="X1247" i="1"/>
  <c r="W47" i="1"/>
  <c r="U47" i="1"/>
  <c r="X47" i="1"/>
  <c r="W3211" i="1"/>
  <c r="U3211" i="1"/>
  <c r="X3211" i="1"/>
  <c r="W303" i="1"/>
  <c r="U303" i="1"/>
  <c r="X303" i="1"/>
  <c r="W1611" i="1"/>
  <c r="U1611" i="1"/>
  <c r="X1611" i="1"/>
  <c r="W1682" i="1"/>
  <c r="U1682" i="1"/>
  <c r="X1682" i="1"/>
  <c r="W338" i="1"/>
  <c r="U338" i="1"/>
  <c r="X338" i="1"/>
  <c r="W54" i="1"/>
  <c r="U54" i="1"/>
  <c r="X54" i="1"/>
  <c r="W530" i="1"/>
  <c r="U530" i="1"/>
  <c r="X530" i="1"/>
  <c r="W2092" i="1"/>
  <c r="U2092" i="1"/>
  <c r="X2092" i="1"/>
  <c r="W2633" i="1"/>
  <c r="U2633" i="1"/>
  <c r="X2633" i="1"/>
  <c r="W373" i="1"/>
  <c r="U373" i="1"/>
  <c r="X373" i="1"/>
  <c r="W2485" i="1"/>
  <c r="U2485" i="1"/>
  <c r="X2485" i="1"/>
  <c r="W3477" i="1"/>
  <c r="U3477" i="1"/>
  <c r="X3477" i="1"/>
  <c r="W328" i="1"/>
  <c r="U328" i="1"/>
  <c r="X328" i="1"/>
  <c r="W3327" i="1"/>
  <c r="U3327" i="1"/>
  <c r="X3327" i="1"/>
  <c r="W2628" i="1"/>
  <c r="U2628" i="1"/>
  <c r="X2628" i="1"/>
  <c r="W1381" i="1"/>
  <c r="U1381" i="1"/>
  <c r="X1381" i="1"/>
  <c r="W267" i="1"/>
  <c r="U267" i="1"/>
  <c r="X267" i="1"/>
  <c r="W2084" i="1"/>
  <c r="U2084" i="1"/>
  <c r="X2084" i="1"/>
  <c r="W3043" i="1"/>
  <c r="U3043" i="1"/>
  <c r="X3043" i="1"/>
  <c r="W340" i="1"/>
  <c r="U340" i="1"/>
  <c r="X340" i="1"/>
  <c r="W3232" i="1"/>
  <c r="U3232" i="1"/>
  <c r="X3232" i="1"/>
  <c r="W3672" i="1"/>
  <c r="U3672" i="1"/>
  <c r="X3672" i="1"/>
  <c r="W1404" i="1"/>
  <c r="U1404" i="1"/>
  <c r="X1404" i="1"/>
  <c r="W3173" i="1"/>
  <c r="U3173" i="1"/>
  <c r="X3173" i="1"/>
  <c r="W2446" i="1"/>
  <c r="U2446" i="1"/>
  <c r="X2446" i="1"/>
  <c r="W1288" i="1"/>
  <c r="U1288" i="1"/>
  <c r="X1288" i="1"/>
  <c r="W3135" i="1"/>
  <c r="U3135" i="1"/>
  <c r="X3135" i="1"/>
  <c r="W2838" i="1"/>
  <c r="U2838" i="1"/>
  <c r="X2838" i="1"/>
  <c r="W2794" i="1"/>
  <c r="U2794" i="1"/>
  <c r="X2794" i="1"/>
  <c r="W263" i="1"/>
  <c r="U263" i="1"/>
  <c r="X263" i="1"/>
  <c r="W1383" i="1"/>
  <c r="U1383" i="1"/>
  <c r="X1383" i="1"/>
  <c r="W1188" i="1"/>
  <c r="U1188" i="1"/>
  <c r="X1188" i="1"/>
  <c r="W333" i="1"/>
  <c r="U333" i="1"/>
  <c r="X333" i="1"/>
  <c r="W3511" i="1"/>
  <c r="U3511" i="1"/>
  <c r="X3511" i="1"/>
  <c r="W2173" i="1"/>
  <c r="U2173" i="1"/>
  <c r="X2173" i="1"/>
  <c r="W3154" i="1"/>
  <c r="U3154" i="1"/>
  <c r="X3154" i="1"/>
  <c r="W2218" i="1"/>
  <c r="U2218" i="1"/>
  <c r="X2218" i="1"/>
  <c r="W3827" i="1"/>
  <c r="U3827" i="1"/>
  <c r="X3827" i="1"/>
  <c r="W809" i="1"/>
  <c r="U809" i="1"/>
  <c r="X809" i="1"/>
  <c r="W807" i="1"/>
  <c r="U807" i="1"/>
  <c r="X807" i="1"/>
  <c r="W3285" i="1"/>
  <c r="U3285" i="1"/>
  <c r="X3285" i="1"/>
  <c r="W89" i="1"/>
  <c r="U89" i="1"/>
  <c r="X89" i="1"/>
  <c r="W1278" i="1"/>
  <c r="U1278" i="1"/>
  <c r="X1278" i="1"/>
  <c r="W1209" i="1"/>
  <c r="U1209" i="1"/>
  <c r="X1209" i="1"/>
  <c r="W3151" i="1"/>
  <c r="U3151" i="1"/>
  <c r="X3151" i="1"/>
  <c r="W3371" i="1"/>
  <c r="U3371" i="1"/>
  <c r="W2999" i="1"/>
  <c r="U2999" i="1"/>
  <c r="X2999" i="1"/>
  <c r="W3416" i="1"/>
  <c r="U3416" i="1"/>
  <c r="X3416" i="1"/>
  <c r="W2827" i="1"/>
  <c r="U2827" i="1"/>
  <c r="X2827" i="1"/>
  <c r="W1930" i="1"/>
  <c r="U1930" i="1"/>
  <c r="W2176" i="1"/>
  <c r="U2176" i="1"/>
  <c r="X2176" i="1"/>
  <c r="W2551" i="1"/>
  <c r="U2551" i="1"/>
  <c r="X2551" i="1"/>
  <c r="W2799" i="1"/>
  <c r="U2799" i="1"/>
  <c r="X2799" i="1"/>
  <c r="W3726" i="1"/>
  <c r="U3726" i="1"/>
  <c r="X3726" i="1"/>
  <c r="W2332" i="1"/>
  <c r="U2332" i="1"/>
  <c r="X2332" i="1"/>
  <c r="W743" i="1"/>
  <c r="U743" i="1"/>
  <c r="X743" i="1"/>
  <c r="W3269" i="1"/>
  <c r="U3269" i="1"/>
  <c r="X3269" i="1"/>
  <c r="W3528" i="1"/>
  <c r="U3528" i="1"/>
  <c r="X3528" i="1"/>
  <c r="W3553" i="1"/>
  <c r="U3553" i="1"/>
  <c r="X3553" i="1"/>
  <c r="W1897" i="1"/>
  <c r="U1897" i="1"/>
  <c r="X1897" i="1"/>
  <c r="W2452" i="1"/>
  <c r="U2452" i="1"/>
  <c r="X2452" i="1"/>
  <c r="W410" i="1"/>
  <c r="U410" i="1"/>
  <c r="X410" i="1"/>
  <c r="W3521" i="1"/>
  <c r="U3521" i="1"/>
  <c r="X3521" i="1"/>
  <c r="W3841" i="1"/>
  <c r="U3841" i="1"/>
  <c r="X3841" i="1"/>
  <c r="W1628" i="1"/>
  <c r="U1628" i="1"/>
  <c r="X1628" i="1"/>
  <c r="W1512" i="1"/>
  <c r="U1512" i="1"/>
  <c r="X1512" i="1"/>
  <c r="W56" i="1"/>
  <c r="U56" i="1"/>
  <c r="X56" i="1"/>
  <c r="W2285" i="1"/>
  <c r="U2285" i="1"/>
  <c r="X2285" i="1"/>
  <c r="W3522" i="1"/>
  <c r="U3522" i="1"/>
  <c r="X3522" i="1"/>
  <c r="W1654" i="1"/>
  <c r="U1654" i="1"/>
  <c r="X1654" i="1"/>
  <c r="W661" i="1"/>
  <c r="U661" i="1"/>
  <c r="X661" i="1"/>
  <c r="W3263" i="1"/>
  <c r="U3263" i="1"/>
  <c r="X3263" i="1"/>
  <c r="W2986" i="1"/>
  <c r="U2986" i="1"/>
  <c r="X2986" i="1"/>
  <c r="W3277" i="1"/>
  <c r="U3277" i="1"/>
  <c r="X3277" i="1"/>
  <c r="W22" i="1"/>
  <c r="U22" i="1"/>
  <c r="X22" i="1"/>
  <c r="W3624" i="1"/>
  <c r="U3624" i="1"/>
  <c r="X3624" i="1"/>
  <c r="W801" i="1"/>
  <c r="U801" i="1"/>
  <c r="X801" i="1"/>
  <c r="W3763" i="1"/>
  <c r="U3763" i="1"/>
  <c r="X3763" i="1"/>
  <c r="W3524" i="1"/>
  <c r="U3524" i="1"/>
  <c r="X3524" i="1"/>
  <c r="W3387" i="1"/>
  <c r="U3387" i="1"/>
  <c r="X3387" i="1"/>
  <c r="W2824" i="1"/>
  <c r="U2824" i="1"/>
  <c r="X2824" i="1"/>
  <c r="W1847" i="1"/>
  <c r="U1847" i="1"/>
  <c r="X1847" i="1"/>
  <c r="W533" i="1"/>
  <c r="U533" i="1"/>
  <c r="X533" i="1"/>
  <c r="W3939" i="1"/>
  <c r="U3939" i="1"/>
  <c r="X3939" i="1"/>
  <c r="W4024" i="1"/>
  <c r="U4024" i="1"/>
  <c r="X4024" i="1"/>
  <c r="W2917" i="1"/>
  <c r="U2917" i="1"/>
  <c r="X2917" i="1"/>
  <c r="W1772" i="1"/>
  <c r="U1772" i="1"/>
  <c r="X1772" i="1"/>
  <c r="W485" i="1"/>
  <c r="U485" i="1"/>
  <c r="X485" i="1"/>
  <c r="W699" i="1"/>
  <c r="U699" i="1"/>
  <c r="X699" i="1"/>
  <c r="W1719" i="1"/>
  <c r="U1719" i="1"/>
  <c r="X1719" i="1"/>
  <c r="W894" i="1"/>
  <c r="U894" i="1"/>
  <c r="X894" i="1"/>
  <c r="W3104" i="1"/>
  <c r="U3104" i="1"/>
  <c r="X3104" i="1"/>
  <c r="W556" i="1"/>
  <c r="U556" i="1"/>
  <c r="X556" i="1"/>
  <c r="W974" i="1"/>
  <c r="U974" i="1"/>
  <c r="X974" i="1"/>
  <c r="W481" i="1"/>
  <c r="U481" i="1"/>
  <c r="X481" i="1"/>
  <c r="W704" i="1"/>
  <c r="U704" i="1"/>
  <c r="X704" i="1"/>
  <c r="W1548" i="1"/>
  <c r="U1548" i="1"/>
  <c r="X1548" i="1"/>
  <c r="W4104" i="1"/>
  <c r="U4104" i="1"/>
  <c r="X4104" i="1"/>
  <c r="W1069" i="1"/>
  <c r="U1069" i="1"/>
  <c r="X1069" i="1"/>
  <c r="W3961" i="1"/>
  <c r="U3961" i="1"/>
  <c r="X3961" i="1"/>
  <c r="W3095" i="1"/>
  <c r="U3095" i="1"/>
  <c r="X3095" i="1"/>
  <c r="W674" i="1"/>
  <c r="U674" i="1"/>
  <c r="X674" i="1"/>
  <c r="W3137" i="1"/>
  <c r="U3137" i="1"/>
  <c r="X3137" i="1"/>
  <c r="W3634" i="1"/>
  <c r="U3634" i="1"/>
  <c r="X3634" i="1"/>
  <c r="W1096" i="1"/>
  <c r="U1096" i="1"/>
  <c r="X1096" i="1"/>
  <c r="W3899" i="1"/>
  <c r="U3899" i="1"/>
  <c r="X3899" i="1"/>
  <c r="W3856" i="1"/>
  <c r="U3856" i="1"/>
  <c r="X3856" i="1"/>
  <c r="W3734" i="1"/>
  <c r="U3734" i="1"/>
  <c r="X3734" i="1"/>
  <c r="W968" i="1"/>
  <c r="U968" i="1"/>
  <c r="X968" i="1"/>
  <c r="W3101" i="1"/>
  <c r="U3101" i="1"/>
  <c r="X3101" i="1"/>
  <c r="W224" i="1"/>
  <c r="U224" i="1"/>
  <c r="X224" i="1"/>
  <c r="W3068" i="1"/>
  <c r="U3068" i="1"/>
  <c r="X3068" i="1"/>
  <c r="W2658" i="1"/>
  <c r="U2658" i="1"/>
  <c r="X2658" i="1"/>
  <c r="W1811" i="1"/>
  <c r="U1811" i="1"/>
  <c r="X1811" i="1"/>
  <c r="W1713" i="1"/>
  <c r="U1713" i="1"/>
  <c r="X1713" i="1"/>
  <c r="W3732" i="1"/>
  <c r="U3732" i="1"/>
  <c r="X3732" i="1"/>
  <c r="X2389" i="1"/>
  <c r="X2581" i="1"/>
  <c r="X2363" i="1"/>
  <c r="X897" i="1"/>
  <c r="V2241" i="1"/>
  <c r="T2241" i="1"/>
  <c r="V2815" i="1"/>
  <c r="T2815" i="1"/>
  <c r="V81" i="1"/>
  <c r="T81" i="1"/>
  <c r="V1401" i="1"/>
  <c r="T1401" i="1"/>
  <c r="V3320" i="1"/>
  <c r="T3320" i="1"/>
  <c r="V1613" i="1"/>
  <c r="T1613" i="1"/>
  <c r="V1386" i="1"/>
  <c r="T1386" i="1"/>
  <c r="V3705" i="1"/>
  <c r="T3705" i="1"/>
  <c r="V1249" i="1"/>
  <c r="T1249" i="1"/>
  <c r="V2492" i="1"/>
  <c r="T2492" i="1"/>
  <c r="V539" i="1"/>
  <c r="T539" i="1"/>
  <c r="V2051" i="1"/>
  <c r="T2051" i="1"/>
  <c r="V1656" i="1"/>
  <c r="T1656" i="1"/>
  <c r="V3828" i="1"/>
  <c r="T3828" i="1"/>
  <c r="V1366" i="1"/>
  <c r="T1366" i="1"/>
  <c r="V856" i="1"/>
  <c r="T856" i="1"/>
  <c r="V837" i="1"/>
  <c r="T837" i="1"/>
  <c r="V3835" i="1"/>
  <c r="T3835" i="1"/>
  <c r="V1379" i="1"/>
  <c r="T1379" i="1"/>
  <c r="V2090" i="1"/>
  <c r="T2090" i="1"/>
  <c r="V2806" i="1"/>
  <c r="T2806" i="1"/>
  <c r="V3391" i="1"/>
  <c r="T3391" i="1"/>
  <c r="V1617" i="1"/>
  <c r="T1617" i="1"/>
  <c r="V118" i="1"/>
  <c r="T118" i="1"/>
  <c r="V2814" i="1"/>
  <c r="T2814" i="1"/>
  <c r="V2483" i="1"/>
  <c r="T2483" i="1"/>
  <c r="V3240" i="1"/>
  <c r="T3240" i="1"/>
  <c r="V396" i="1"/>
  <c r="T396" i="1"/>
  <c r="V2841" i="1"/>
  <c r="T2841" i="1"/>
  <c r="V3400" i="1"/>
  <c r="T3400" i="1"/>
  <c r="V744" i="1"/>
  <c r="T744" i="1"/>
  <c r="V1387" i="1"/>
  <c r="T1387" i="1"/>
  <c r="V2608" i="1"/>
  <c r="T2608" i="1"/>
  <c r="V3404" i="1"/>
  <c r="T3404" i="1"/>
  <c r="V1646" i="1"/>
  <c r="T1646" i="1"/>
  <c r="V1686" i="1"/>
  <c r="T1686" i="1"/>
  <c r="V3037" i="1"/>
  <c r="T3037" i="1"/>
  <c r="V1464" i="1"/>
  <c r="T1464" i="1"/>
  <c r="V1603" i="1"/>
  <c r="T1603" i="1"/>
  <c r="V1755" i="1"/>
  <c r="T1755" i="1"/>
  <c r="V3008" i="1"/>
  <c r="T3008" i="1"/>
  <c r="V799" i="1"/>
  <c r="T799" i="1"/>
  <c r="V2110" i="1"/>
  <c r="T2110" i="1"/>
  <c r="V2108" i="1"/>
  <c r="T2108" i="1"/>
  <c r="V259" i="1"/>
  <c r="T259" i="1"/>
  <c r="V17" i="1"/>
  <c r="T17" i="1"/>
  <c r="V3502" i="1"/>
  <c r="T3502" i="1"/>
  <c r="V2636" i="1"/>
  <c r="T2636" i="1"/>
  <c r="V3241" i="1"/>
  <c r="T3241" i="1"/>
  <c r="V310" i="1"/>
  <c r="T310" i="1"/>
  <c r="V2974" i="1"/>
  <c r="T2974" i="1"/>
  <c r="V415" i="1"/>
  <c r="T415" i="1"/>
  <c r="V2997" i="1"/>
  <c r="T2997" i="1"/>
  <c r="V2477" i="1"/>
  <c r="T2477" i="1"/>
  <c r="V121" i="1"/>
  <c r="T121" i="1"/>
  <c r="V1384" i="1"/>
  <c r="T1384" i="1"/>
  <c r="V312" i="1"/>
  <c r="T312" i="1"/>
  <c r="V1895" i="1"/>
  <c r="T1895" i="1"/>
  <c r="V1473" i="1"/>
  <c r="T1473" i="1"/>
  <c r="V1372" i="1"/>
  <c r="T1372" i="1"/>
  <c r="V1275" i="1"/>
  <c r="T1275" i="1"/>
  <c r="V829" i="1"/>
  <c r="T829" i="1"/>
  <c r="V360" i="1"/>
  <c r="T360" i="1"/>
  <c r="V3246" i="1"/>
  <c r="T3246" i="1"/>
  <c r="V337" i="1"/>
  <c r="T337" i="1"/>
  <c r="V2166" i="1"/>
  <c r="T2166" i="1"/>
  <c r="V2793" i="1"/>
  <c r="T2793" i="1"/>
  <c r="V2811" i="1"/>
  <c r="T2811" i="1"/>
  <c r="V2020" i="1"/>
  <c r="T2020" i="1"/>
  <c r="V522" i="1"/>
  <c r="T522" i="1"/>
  <c r="V760" i="1"/>
  <c r="T760" i="1"/>
  <c r="V3628" i="1"/>
  <c r="T3628" i="1"/>
  <c r="V3272" i="1"/>
  <c r="T3272" i="1"/>
  <c r="V1832" i="1"/>
  <c r="T1832" i="1"/>
  <c r="V1683" i="1"/>
  <c r="T1683" i="1"/>
  <c r="V804" i="1"/>
  <c r="T804" i="1"/>
  <c r="V2302" i="1"/>
  <c r="T2302" i="1"/>
  <c r="V3005" i="1"/>
  <c r="T3005" i="1"/>
  <c r="V2615" i="1"/>
  <c r="T2615" i="1"/>
  <c r="V838" i="1"/>
  <c r="T838" i="1"/>
  <c r="V2456" i="1"/>
  <c r="T2456" i="1"/>
  <c r="V3384" i="1"/>
  <c r="T3384" i="1"/>
  <c r="V3457" i="1"/>
  <c r="T3457" i="1"/>
  <c r="V3655" i="1"/>
  <c r="T3655" i="1"/>
  <c r="V794" i="1"/>
  <c r="T794" i="1"/>
  <c r="V727" i="1"/>
  <c r="T727" i="1"/>
  <c r="V3290" i="1"/>
  <c r="T3290" i="1"/>
  <c r="V1830" i="1"/>
  <c r="T1830" i="1"/>
  <c r="V1853" i="1"/>
  <c r="T1853" i="1"/>
  <c r="V84" i="1"/>
  <c r="T84" i="1"/>
  <c r="V3662" i="1"/>
  <c r="T3662" i="1"/>
  <c r="V3514" i="1"/>
  <c r="T3514" i="1"/>
  <c r="V3338" i="1"/>
  <c r="T3338" i="1"/>
  <c r="V2532" i="1"/>
  <c r="T2532" i="1"/>
  <c r="V1644" i="1"/>
  <c r="T1644" i="1"/>
  <c r="V296" i="1"/>
  <c r="T296" i="1"/>
  <c r="V701" i="1"/>
  <c r="T701" i="1"/>
  <c r="V1799" i="1"/>
  <c r="T1799" i="1"/>
  <c r="V168" i="1"/>
  <c r="T168" i="1"/>
  <c r="V3204" i="1"/>
  <c r="T3204" i="1"/>
  <c r="V1554" i="1"/>
  <c r="T1554" i="1"/>
  <c r="V962" i="1"/>
  <c r="T962" i="1"/>
  <c r="V963" i="1"/>
  <c r="T963" i="1"/>
  <c r="V885" i="1"/>
  <c r="T885" i="1"/>
  <c r="V1797" i="1"/>
  <c r="T1797" i="1"/>
  <c r="V3637" i="1"/>
  <c r="T3637" i="1"/>
  <c r="V4071" i="1"/>
  <c r="T4071" i="1"/>
  <c r="V3987" i="1"/>
  <c r="T3987" i="1"/>
  <c r="V1016" i="1"/>
  <c r="T1016" i="1"/>
  <c r="V4112" i="1"/>
  <c r="T4112" i="1"/>
  <c r="V3890" i="1"/>
  <c r="T3890" i="1"/>
  <c r="V1783" i="1"/>
  <c r="T1783" i="1"/>
  <c r="V4012" i="1"/>
  <c r="T4012" i="1"/>
  <c r="V1332" i="1"/>
  <c r="T1332" i="1"/>
  <c r="V671" i="1"/>
  <c r="T671" i="1"/>
  <c r="V1167" i="1"/>
  <c r="T1167" i="1"/>
  <c r="V1337" i="1"/>
  <c r="T1337" i="1"/>
  <c r="V862" i="1"/>
  <c r="T862" i="1"/>
  <c r="V942" i="1"/>
  <c r="T942" i="1"/>
  <c r="V1005" i="1"/>
  <c r="T1005" i="1"/>
  <c r="V1320" i="1"/>
  <c r="T1320" i="1"/>
  <c r="V1134" i="1"/>
  <c r="T1134" i="1"/>
  <c r="V1570" i="1"/>
  <c r="T1570" i="1"/>
  <c r="V988" i="1"/>
  <c r="T988" i="1"/>
  <c r="V871" i="1"/>
  <c r="T871" i="1"/>
  <c r="V1310" i="1"/>
  <c r="T1310" i="1"/>
  <c r="V4090" i="1"/>
  <c r="T4090" i="1"/>
  <c r="V199" i="1"/>
  <c r="T199" i="1"/>
  <c r="V1436" i="1"/>
  <c r="T1436" i="1"/>
  <c r="V1082" i="1"/>
  <c r="T1082" i="1"/>
  <c r="V3803" i="1"/>
  <c r="T3803" i="1"/>
  <c r="V1091" i="1"/>
  <c r="T1091" i="1"/>
  <c r="V1410" i="1"/>
  <c r="T1410" i="1"/>
  <c r="V1441" i="1"/>
  <c r="T1441" i="1"/>
  <c r="V483" i="1"/>
  <c r="T483" i="1"/>
  <c r="V430" i="1"/>
  <c r="T430" i="1"/>
  <c r="V2746" i="1"/>
  <c r="T2746" i="1"/>
  <c r="V2133" i="1"/>
  <c r="T2133" i="1"/>
  <c r="V4088" i="1"/>
  <c r="T4088" i="1"/>
  <c r="V2949" i="1"/>
  <c r="T2949" i="1"/>
  <c r="V3802" i="1"/>
  <c r="T3802" i="1"/>
  <c r="V3100" i="1"/>
  <c r="T3100" i="1"/>
  <c r="V774" i="1"/>
  <c r="T774" i="1"/>
  <c r="V1987" i="1"/>
  <c r="T1987" i="1"/>
  <c r="V513" i="1"/>
  <c r="T513" i="1"/>
  <c r="V551" i="1"/>
  <c r="T551" i="1"/>
  <c r="V977" i="1"/>
  <c r="T977" i="1"/>
  <c r="V2589" i="1"/>
  <c r="T2589" i="1"/>
  <c r="V863" i="1"/>
  <c r="T863" i="1"/>
  <c r="V975" i="1"/>
  <c r="T975" i="1"/>
  <c r="V978" i="1"/>
  <c r="T978" i="1"/>
  <c r="V1801" i="1"/>
  <c r="T1801" i="1"/>
  <c r="V2866" i="1"/>
  <c r="T2866" i="1"/>
  <c r="V937" i="1"/>
  <c r="T937" i="1"/>
  <c r="V428" i="1"/>
  <c r="T428" i="1"/>
  <c r="V3866" i="1"/>
  <c r="T3866" i="1"/>
  <c r="V424" i="1"/>
  <c r="T424" i="1"/>
  <c r="V3929" i="1"/>
  <c r="T3929" i="1"/>
  <c r="V707" i="1"/>
  <c r="T707" i="1"/>
  <c r="V228" i="1"/>
  <c r="T228" i="1"/>
  <c r="V456" i="1"/>
  <c r="T456" i="1"/>
  <c r="V2905" i="1"/>
  <c r="T2905" i="1"/>
  <c r="V2403" i="1"/>
  <c r="T2403" i="1"/>
  <c r="V1563" i="1"/>
  <c r="T1563" i="1"/>
  <c r="V2508" i="1"/>
  <c r="T2508" i="1"/>
  <c r="V693" i="1"/>
  <c r="T693" i="1"/>
  <c r="V555" i="1"/>
  <c r="T555" i="1"/>
  <c r="V577" i="1"/>
  <c r="T577" i="1"/>
  <c r="V1172" i="1"/>
  <c r="T1172" i="1"/>
  <c r="V864" i="1"/>
  <c r="T864" i="1"/>
  <c r="V719" i="1"/>
  <c r="T719" i="1"/>
  <c r="V1010" i="1"/>
  <c r="T1010" i="1"/>
  <c r="V1121" i="1"/>
  <c r="T1121" i="1"/>
  <c r="V4115" i="1"/>
  <c r="T4115" i="1"/>
  <c r="V511" i="1"/>
  <c r="T511" i="1"/>
  <c r="V2587" i="1"/>
  <c r="T2587" i="1"/>
  <c r="V1117" i="1"/>
  <c r="T1117" i="1"/>
  <c r="V1424" i="1"/>
  <c r="T1424" i="1"/>
  <c r="V484" i="1"/>
  <c r="T484" i="1"/>
  <c r="V2909" i="1"/>
  <c r="T2909" i="1"/>
  <c r="V601" i="1"/>
  <c r="T601" i="1"/>
  <c r="V1696" i="1"/>
  <c r="T1696" i="1"/>
  <c r="V2438" i="1"/>
  <c r="T2438" i="1"/>
  <c r="V455" i="1"/>
  <c r="T455" i="1"/>
  <c r="V2148" i="1"/>
  <c r="T2148" i="1"/>
  <c r="V1449" i="1"/>
  <c r="T1449" i="1"/>
  <c r="V585" i="1"/>
  <c r="T585" i="1"/>
  <c r="V3914" i="1"/>
  <c r="T3914" i="1"/>
  <c r="V1136" i="1"/>
  <c r="T1136" i="1"/>
  <c r="V194" i="1"/>
  <c r="T194" i="1"/>
  <c r="V4100" i="1"/>
  <c r="T4100" i="1"/>
  <c r="V4014" i="1"/>
  <c r="T4014" i="1"/>
  <c r="V3905" i="1"/>
  <c r="T3905" i="1"/>
  <c r="V3792" i="1"/>
  <c r="T3792" i="1"/>
  <c r="V3129" i="1"/>
  <c r="T3129" i="1"/>
  <c r="V2896" i="1"/>
  <c r="T2896" i="1"/>
  <c r="V2767" i="1"/>
  <c r="T2767" i="1"/>
  <c r="V2577" i="1"/>
  <c r="T2577" i="1"/>
  <c r="V2507" i="1"/>
  <c r="T2507" i="1"/>
  <c r="V2397" i="1"/>
  <c r="T2397" i="1"/>
  <c r="V2358" i="1"/>
  <c r="T2358" i="1"/>
  <c r="V1879" i="1"/>
  <c r="T1879" i="1"/>
  <c r="V1710" i="1"/>
  <c r="T1710" i="1"/>
  <c r="V1557" i="1"/>
  <c r="T1557" i="1"/>
  <c r="V1455" i="1"/>
  <c r="T1455" i="1"/>
  <c r="V1335" i="1"/>
  <c r="T1335" i="1"/>
  <c r="V1153" i="1"/>
  <c r="T1153" i="1"/>
  <c r="V1061" i="1"/>
  <c r="T1061" i="1"/>
  <c r="V929" i="1"/>
  <c r="T929" i="1"/>
  <c r="V766" i="1"/>
  <c r="T766" i="1"/>
  <c r="V614" i="1"/>
  <c r="T614" i="1"/>
  <c r="V549" i="1"/>
  <c r="T549" i="1"/>
  <c r="V470" i="1"/>
  <c r="T470" i="1"/>
  <c r="V233" i="1"/>
  <c r="T233" i="1"/>
  <c r="V188" i="1"/>
  <c r="T188" i="1"/>
  <c r="V136" i="1"/>
  <c r="T136" i="1"/>
  <c r="W2261" i="1"/>
  <c r="U2261" i="1"/>
  <c r="X2261" i="1"/>
  <c r="W1972" i="1"/>
  <c r="U1972" i="1"/>
  <c r="X1972" i="1"/>
  <c r="W1950" i="1"/>
  <c r="U1950" i="1"/>
  <c r="X1950" i="1"/>
  <c r="W2202" i="1"/>
  <c r="U2202" i="1"/>
  <c r="X2202" i="1"/>
  <c r="W2052" i="1"/>
  <c r="U2052" i="1"/>
  <c r="X2052" i="1"/>
  <c r="W79" i="1"/>
  <c r="U79" i="1"/>
  <c r="X79" i="1"/>
  <c r="W1023" i="1"/>
  <c r="U1023" i="1"/>
  <c r="X1023" i="1"/>
  <c r="W2072" i="1"/>
  <c r="U2072" i="1"/>
  <c r="X2072" i="1"/>
  <c r="W2726" i="1"/>
  <c r="U2726" i="1"/>
  <c r="X2726" i="1"/>
  <c r="W1530" i="1"/>
  <c r="U1530" i="1"/>
  <c r="X1530" i="1"/>
  <c r="W1973" i="1"/>
  <c r="U1973" i="1"/>
  <c r="X1973" i="1"/>
  <c r="W2177" i="1"/>
  <c r="U2177" i="1"/>
  <c r="X2177" i="1"/>
  <c r="W833" i="1"/>
  <c r="U833" i="1"/>
  <c r="X833" i="1"/>
  <c r="W2068" i="1"/>
  <c r="U2068" i="1"/>
  <c r="X2068" i="1"/>
  <c r="W3316" i="1"/>
  <c r="U3316" i="1"/>
  <c r="X3316" i="1"/>
  <c r="W3601" i="1"/>
  <c r="U3601" i="1"/>
  <c r="X3601" i="1"/>
  <c r="W2213" i="1"/>
  <c r="U2213" i="1"/>
  <c r="X2213" i="1"/>
  <c r="W1939" i="1"/>
  <c r="U1939" i="1"/>
  <c r="X1939" i="1"/>
  <c r="W2172" i="1"/>
  <c r="U2172" i="1"/>
  <c r="X2172" i="1"/>
  <c r="W2315" i="1"/>
  <c r="U2315" i="1"/>
  <c r="X2315" i="1"/>
  <c r="W1220" i="1"/>
  <c r="U1220" i="1"/>
  <c r="X1220" i="1"/>
  <c r="W348" i="1"/>
  <c r="U348" i="1"/>
  <c r="X348" i="1"/>
  <c r="W1503" i="1"/>
  <c r="U1503" i="1"/>
  <c r="X1503" i="1"/>
  <c r="W3233" i="1"/>
  <c r="U3233" i="1"/>
  <c r="X3233" i="1"/>
  <c r="W2229" i="1"/>
  <c r="U2229" i="1"/>
  <c r="X2229" i="1"/>
  <c r="W729" i="1"/>
  <c r="U729" i="1"/>
  <c r="X729" i="1"/>
  <c r="W2712" i="1"/>
  <c r="U2712" i="1"/>
  <c r="X2712" i="1"/>
  <c r="W2207" i="1"/>
  <c r="U2207" i="1"/>
  <c r="X2207" i="1"/>
  <c r="W1748" i="1"/>
  <c r="U1748" i="1"/>
  <c r="X1748" i="1"/>
  <c r="W2105" i="1"/>
  <c r="U2105" i="1"/>
  <c r="X2105" i="1"/>
  <c r="W1900" i="1"/>
  <c r="U1900" i="1"/>
  <c r="X1900" i="1"/>
  <c r="W788" i="1"/>
  <c r="U788" i="1"/>
  <c r="X788" i="1"/>
  <c r="W117" i="1"/>
  <c r="U117" i="1"/>
  <c r="X117" i="1"/>
  <c r="W3336" i="1"/>
  <c r="U3336" i="1"/>
  <c r="X3336" i="1"/>
  <c r="W2" i="1"/>
  <c r="U2" i="1"/>
  <c r="X2" i="1"/>
  <c r="W1886" i="1"/>
  <c r="U1886" i="1"/>
  <c r="X1886" i="1"/>
  <c r="W2454" i="1"/>
  <c r="U2454" i="1"/>
  <c r="X2454" i="1"/>
  <c r="W2206" i="1"/>
  <c r="U2206" i="1"/>
  <c r="X2206" i="1"/>
  <c r="W3029" i="1"/>
  <c r="U3029" i="1"/>
  <c r="X3029" i="1"/>
  <c r="W853" i="1"/>
  <c r="U853" i="1"/>
  <c r="X853" i="1"/>
  <c r="W3757" i="1"/>
  <c r="U3757" i="1"/>
  <c r="X3757" i="1"/>
  <c r="W1675" i="1"/>
  <c r="U1675" i="1"/>
  <c r="X1675" i="1"/>
  <c r="W104" i="1"/>
  <c r="U104" i="1"/>
  <c r="X104" i="1"/>
  <c r="W3727" i="1"/>
  <c r="U3727" i="1"/>
  <c r="X3727" i="1"/>
  <c r="W2030" i="1"/>
  <c r="U2030" i="1"/>
  <c r="X2030" i="1"/>
  <c r="W659" i="1"/>
  <c r="U659" i="1"/>
  <c r="X659" i="1"/>
  <c r="W1472" i="1"/>
  <c r="U1472" i="1"/>
  <c r="X1472" i="1"/>
  <c r="W3170" i="1"/>
  <c r="U3170" i="1"/>
  <c r="X3170" i="1"/>
  <c r="W2044" i="1"/>
  <c r="U2044" i="1"/>
  <c r="X2044" i="1"/>
  <c r="W739" i="1"/>
  <c r="U739" i="1"/>
  <c r="X739" i="1"/>
  <c r="W3283" i="1"/>
  <c r="U3283" i="1"/>
  <c r="X3283" i="1"/>
  <c r="W2096" i="1"/>
  <c r="U2096" i="1"/>
  <c r="X2096" i="1"/>
  <c r="W2029" i="1"/>
  <c r="U2029" i="1"/>
  <c r="X2029" i="1"/>
  <c r="W2718" i="1"/>
  <c r="U2718" i="1"/>
  <c r="X2718" i="1"/>
  <c r="W2486" i="1"/>
  <c r="U2486" i="1"/>
  <c r="X2486" i="1"/>
  <c r="W298" i="1"/>
  <c r="U298" i="1"/>
  <c r="X298" i="1"/>
  <c r="W538" i="1"/>
  <c r="U538" i="1"/>
  <c r="X538" i="1"/>
  <c r="W3179" i="1"/>
  <c r="U3179" i="1"/>
  <c r="X3179" i="1"/>
  <c r="W3331" i="1"/>
  <c r="U3331" i="1"/>
  <c r="X3331" i="1"/>
  <c r="W3301" i="1"/>
  <c r="U3301" i="1"/>
  <c r="X3301" i="1"/>
  <c r="W1924" i="1"/>
  <c r="U1924" i="1"/>
  <c r="X1924" i="1"/>
  <c r="W3786" i="1"/>
  <c r="U3786" i="1"/>
  <c r="X3786" i="1"/>
  <c r="W2083" i="1"/>
  <c r="U2083" i="1"/>
  <c r="X2083" i="1"/>
  <c r="W789" i="1"/>
  <c r="U789" i="1"/>
  <c r="X789" i="1"/>
  <c r="W2471" i="1"/>
  <c r="U2471" i="1"/>
  <c r="X2471" i="1"/>
  <c r="W2502" i="1"/>
  <c r="U2502" i="1"/>
  <c r="X2502" i="1"/>
  <c r="W3156" i="1"/>
  <c r="U3156" i="1"/>
  <c r="X3156" i="1"/>
  <c r="W652" i="1"/>
  <c r="U652" i="1"/>
  <c r="X652" i="1"/>
  <c r="W1311" i="1"/>
  <c r="U1311" i="1"/>
  <c r="X1311" i="1"/>
  <c r="W349" i="1"/>
  <c r="U349" i="1"/>
  <c r="X349" i="1"/>
  <c r="W748" i="1"/>
  <c r="U748" i="1"/>
  <c r="X748" i="1"/>
  <c r="W2074" i="1"/>
  <c r="U2074" i="1"/>
  <c r="X2074" i="1"/>
  <c r="W395" i="1"/>
  <c r="U395" i="1"/>
  <c r="X395" i="1"/>
  <c r="W3681" i="1"/>
  <c r="U3681" i="1"/>
  <c r="X3681" i="1"/>
  <c r="W3313" i="1"/>
  <c r="U3313" i="1"/>
  <c r="X3313" i="1"/>
  <c r="W1299" i="1"/>
  <c r="U1299" i="1"/>
  <c r="X1299" i="1"/>
  <c r="W288" i="1"/>
  <c r="U288" i="1"/>
  <c r="X288" i="1"/>
  <c r="W26" i="1"/>
  <c r="U26" i="1"/>
  <c r="X26" i="1"/>
  <c r="W1292" i="1"/>
  <c r="U1292" i="1"/>
  <c r="X1292" i="1"/>
  <c r="W2835" i="1"/>
  <c r="U2835" i="1"/>
  <c r="X2835" i="1"/>
  <c r="W2936" i="1"/>
  <c r="U2936" i="1"/>
  <c r="X2936" i="1"/>
  <c r="W1191" i="1"/>
  <c r="U1191" i="1"/>
  <c r="X1191" i="1"/>
  <c r="W3505" i="1"/>
  <c r="U3505" i="1"/>
  <c r="X3505" i="1"/>
  <c r="W1850" i="1"/>
  <c r="U1850" i="1"/>
  <c r="X1850" i="1"/>
  <c r="W1373" i="1"/>
  <c r="U1373" i="1"/>
  <c r="X1373" i="1"/>
  <c r="W740" i="1"/>
  <c r="U740" i="1"/>
  <c r="X740" i="1"/>
  <c r="W1891" i="1"/>
  <c r="U1891" i="1"/>
  <c r="X1891" i="1"/>
  <c r="W20" i="1"/>
  <c r="U20" i="1"/>
  <c r="X20" i="1"/>
  <c r="W2820" i="1"/>
  <c r="U2820" i="1"/>
  <c r="X2820" i="1"/>
  <c r="W3366" i="1"/>
  <c r="U3366" i="1"/>
  <c r="X3366" i="1"/>
  <c r="W2500" i="1"/>
  <c r="U2500" i="1"/>
  <c r="X2500" i="1"/>
  <c r="W3504" i="1"/>
  <c r="U3504" i="1"/>
  <c r="X3504" i="1"/>
  <c r="W3163" i="1"/>
  <c r="U3163" i="1"/>
  <c r="X3163" i="1"/>
  <c r="W4" i="1"/>
  <c r="U4" i="1"/>
  <c r="X4" i="1"/>
  <c r="W315" i="1"/>
  <c r="U315" i="1"/>
  <c r="X315" i="1"/>
  <c r="W2665" i="1"/>
  <c r="U2665" i="1"/>
  <c r="X2665" i="1"/>
  <c r="W3509" i="1"/>
  <c r="U3509" i="1"/>
  <c r="X3509" i="1"/>
  <c r="W3228" i="1"/>
  <c r="U3228" i="1"/>
  <c r="X3228" i="1"/>
  <c r="W2842" i="1"/>
  <c r="U2842" i="1"/>
  <c r="X2842" i="1"/>
  <c r="W5" i="1"/>
  <c r="U5" i="1"/>
  <c r="X5" i="1"/>
  <c r="W247" i="1"/>
  <c r="U247" i="1"/>
  <c r="X247" i="1"/>
  <c r="W3374" i="1"/>
  <c r="U3374" i="1"/>
  <c r="X3374" i="1"/>
  <c r="W2742" i="1"/>
  <c r="U2742" i="1"/>
  <c r="X2742" i="1"/>
  <c r="W1029" i="1"/>
  <c r="U1029" i="1"/>
  <c r="X1029" i="1"/>
  <c r="W3427" i="1"/>
  <c r="U3427" i="1"/>
  <c r="X3427" i="1"/>
  <c r="W3575" i="1"/>
  <c r="U3575" i="1"/>
  <c r="X3575" i="1"/>
  <c r="W1670" i="1"/>
  <c r="U1670" i="1"/>
  <c r="X1670" i="1"/>
  <c r="W1663" i="1"/>
  <c r="U1663" i="1"/>
  <c r="X1663" i="1"/>
  <c r="W3563" i="1"/>
  <c r="U3563" i="1"/>
  <c r="X3563" i="1"/>
  <c r="W3383" i="1"/>
  <c r="U3383" i="1"/>
  <c r="X3383" i="1"/>
  <c r="W3220" i="1"/>
  <c r="U3220" i="1"/>
  <c r="X3220" i="1"/>
  <c r="W2976" i="1"/>
  <c r="U2976" i="1"/>
  <c r="X2976" i="1"/>
  <c r="W2804" i="1"/>
  <c r="U2804" i="1"/>
  <c r="X2804" i="1"/>
  <c r="W3344" i="1"/>
  <c r="U3344" i="1"/>
  <c r="X3344" i="1"/>
  <c r="W3674" i="1"/>
  <c r="U3674" i="1"/>
  <c r="X3674" i="1"/>
  <c r="W3688" i="1"/>
  <c r="U3688" i="1"/>
  <c r="X3688" i="1"/>
  <c r="W798" i="1"/>
  <c r="U798" i="1"/>
  <c r="X798" i="1"/>
  <c r="W3811" i="1"/>
  <c r="U3811" i="1"/>
  <c r="X3811" i="1"/>
  <c r="W339" i="1"/>
  <c r="U339" i="1"/>
  <c r="X339" i="1"/>
  <c r="W2055" i="1"/>
  <c r="U2055" i="1"/>
  <c r="X2055" i="1"/>
  <c r="W3815" i="1"/>
  <c r="U3815" i="1"/>
  <c r="X3815" i="1"/>
  <c r="W529" i="1"/>
  <c r="U529" i="1"/>
  <c r="X529" i="1"/>
  <c r="W2121" i="1"/>
  <c r="U2121" i="1"/>
  <c r="X2121" i="1"/>
  <c r="W19" i="1"/>
  <c r="U19" i="1"/>
  <c r="X19" i="1"/>
  <c r="W3512" i="1"/>
  <c r="U3512" i="1"/>
  <c r="X3512" i="1"/>
  <c r="W3752" i="1"/>
  <c r="U3752" i="1"/>
  <c r="X3752" i="1"/>
  <c r="W3217" i="1"/>
  <c r="U3217" i="1"/>
  <c r="X3217" i="1"/>
  <c r="W2813" i="1"/>
  <c r="U2813" i="1"/>
  <c r="X2813" i="1"/>
  <c r="W1604" i="1"/>
  <c r="U1604" i="1"/>
  <c r="X1604" i="1"/>
  <c r="W3318" i="1"/>
  <c r="U3318" i="1"/>
  <c r="X3318" i="1"/>
  <c r="W3580" i="1"/>
  <c r="U3580" i="1"/>
  <c r="X3580" i="1"/>
  <c r="W3676" i="1"/>
  <c r="U3676" i="1"/>
  <c r="X3676" i="1"/>
  <c r="W3519" i="1"/>
  <c r="U3519" i="1"/>
  <c r="X3519" i="1"/>
  <c r="W3377" i="1"/>
  <c r="U3377" i="1"/>
  <c r="X3377" i="1"/>
  <c r="W2823" i="1"/>
  <c r="U2823" i="1"/>
  <c r="X2823" i="1"/>
  <c r="W1824" i="1"/>
  <c r="U1824" i="1"/>
  <c r="X1824" i="1"/>
  <c r="W527" i="1"/>
  <c r="U527" i="1"/>
  <c r="X527" i="1"/>
  <c r="W1338" i="1"/>
  <c r="U1338" i="1"/>
  <c r="X1338" i="1"/>
  <c r="W1730" i="1"/>
  <c r="U1730" i="1"/>
  <c r="X1730" i="1"/>
  <c r="W4069" i="1"/>
  <c r="U4069" i="1"/>
  <c r="X4069" i="1"/>
  <c r="W980" i="1"/>
  <c r="U980" i="1"/>
  <c r="X980" i="1"/>
  <c r="W2857" i="1"/>
  <c r="U2857" i="1"/>
  <c r="X2857" i="1"/>
  <c r="W3209" i="1"/>
  <c r="U3209" i="1"/>
  <c r="X3209" i="1"/>
  <c r="W1989" i="1"/>
  <c r="U1989" i="1"/>
  <c r="X1989" i="1"/>
  <c r="W1317" i="1"/>
  <c r="U1317" i="1"/>
  <c r="X1317" i="1"/>
  <c r="W2600" i="1"/>
  <c r="U2600" i="1"/>
  <c r="X2600" i="1"/>
  <c r="W4096" i="1"/>
  <c r="U4096" i="1"/>
  <c r="X4096" i="1"/>
  <c r="W1015" i="1"/>
  <c r="U1015" i="1"/>
  <c r="X1015" i="1"/>
  <c r="W3893" i="1"/>
  <c r="U3893" i="1"/>
  <c r="X3893" i="1"/>
  <c r="W1805" i="1"/>
  <c r="U1805" i="1"/>
  <c r="X1805" i="1"/>
  <c r="W2129" i="1"/>
  <c r="U2129" i="1"/>
  <c r="X2129" i="1"/>
  <c r="W547" i="1"/>
  <c r="U547" i="1"/>
  <c r="X547" i="1"/>
  <c r="W1307" i="1"/>
  <c r="U1307" i="1"/>
  <c r="X1307" i="1"/>
  <c r="W876" i="1"/>
  <c r="U876" i="1"/>
  <c r="X876" i="1"/>
  <c r="W2407" i="1"/>
  <c r="U2407" i="1"/>
  <c r="X2407" i="1"/>
  <c r="W469" i="1"/>
  <c r="U469" i="1"/>
  <c r="X469" i="1"/>
  <c r="W2898" i="1"/>
  <c r="U2898" i="1"/>
  <c r="X2898" i="1"/>
  <c r="W181" i="1"/>
  <c r="U181" i="1"/>
  <c r="X181" i="1"/>
  <c r="W868" i="1"/>
  <c r="U868" i="1"/>
  <c r="X868" i="1"/>
  <c r="W2679" i="1"/>
  <c r="U2679" i="1"/>
  <c r="X2679" i="1"/>
  <c r="W207" i="1"/>
  <c r="U207" i="1"/>
  <c r="X207" i="1"/>
  <c r="W700" i="1"/>
  <c r="U700" i="1"/>
  <c r="X700" i="1"/>
  <c r="W2361" i="1"/>
  <c r="U2361" i="1"/>
  <c r="X2361" i="1"/>
  <c r="W1803" i="1"/>
  <c r="U1803" i="1"/>
  <c r="X1803" i="1"/>
  <c r="W2140" i="1"/>
  <c r="U2140" i="1"/>
  <c r="X2140" i="1"/>
  <c r="W219" i="1"/>
  <c r="U219" i="1"/>
  <c r="X219" i="1"/>
  <c r="W4098" i="1"/>
  <c r="U4098" i="1"/>
  <c r="X4098" i="1"/>
  <c r="W2879" i="1"/>
  <c r="U2879" i="1"/>
  <c r="X2879" i="1"/>
  <c r="W1457" i="1"/>
  <c r="U1457" i="1"/>
  <c r="X1457" i="1"/>
  <c r="W2125" i="1"/>
  <c r="U2125" i="1"/>
  <c r="X2125" i="1"/>
  <c r="W3730" i="1"/>
  <c r="U3730" i="1"/>
  <c r="X3730" i="1"/>
  <c r="W1550" i="1"/>
  <c r="U1550" i="1"/>
  <c r="X1550" i="1"/>
  <c r="W1716" i="1"/>
  <c r="U1716" i="1"/>
  <c r="X1716" i="1"/>
  <c r="W3731" i="1"/>
  <c r="U3731" i="1"/>
  <c r="X3731" i="1"/>
  <c r="W1341" i="1"/>
  <c r="U1341" i="1"/>
  <c r="X1341" i="1"/>
  <c r="W987" i="1"/>
  <c r="U987" i="1"/>
  <c r="X987" i="1"/>
  <c r="W957" i="1"/>
  <c r="U957" i="1"/>
  <c r="X957" i="1"/>
  <c r="W1181" i="1"/>
  <c r="U1181" i="1"/>
  <c r="X1181" i="1"/>
  <c r="W2906" i="1"/>
  <c r="U2906" i="1"/>
  <c r="X2906" i="1"/>
  <c r="W4091" i="1"/>
  <c r="U4091" i="1"/>
  <c r="X4091" i="1"/>
  <c r="W2385" i="1"/>
  <c r="U2385" i="1"/>
  <c r="X2385" i="1"/>
  <c r="W3193" i="1"/>
  <c r="U3193" i="1"/>
  <c r="X3193" i="1"/>
  <c r="W3132" i="1"/>
  <c r="U3132" i="1"/>
  <c r="X3132" i="1"/>
  <c r="W3139" i="1"/>
  <c r="U3139" i="1"/>
  <c r="X3139" i="1"/>
  <c r="W905" i="1"/>
  <c r="U905" i="1"/>
  <c r="X905" i="1"/>
  <c r="W1440" i="1"/>
  <c r="U1440" i="1"/>
  <c r="X1440" i="1"/>
  <c r="W1422" i="1"/>
  <c r="U1422" i="1"/>
  <c r="X1422" i="1"/>
  <c r="W607" i="1"/>
  <c r="U607" i="1"/>
  <c r="X607" i="1"/>
  <c r="W3087" i="1"/>
  <c r="U3087" i="1"/>
  <c r="X3087" i="1"/>
  <c r="W3931" i="1"/>
  <c r="U3931" i="1"/>
  <c r="X3931" i="1"/>
  <c r="W1483" i="1"/>
  <c r="U1483" i="1"/>
  <c r="X1483" i="1"/>
  <c r="W4110" i="1"/>
  <c r="U4110" i="1"/>
  <c r="X4110" i="1"/>
  <c r="W2861" i="1"/>
  <c r="U2861" i="1"/>
  <c r="X2861" i="1"/>
  <c r="W998" i="1"/>
  <c r="U998" i="1"/>
  <c r="X998" i="1"/>
  <c r="W2649" i="1"/>
  <c r="U2649" i="1"/>
  <c r="X2649" i="1"/>
  <c r="V1958" i="1"/>
  <c r="T1958" i="1"/>
  <c r="V1224" i="1"/>
  <c r="T1224" i="1"/>
  <c r="V1200" i="1"/>
  <c r="T1200" i="1"/>
  <c r="V110" i="1"/>
  <c r="T110" i="1"/>
  <c r="V287" i="1"/>
  <c r="T287" i="1"/>
  <c r="V2004" i="1"/>
  <c r="T2004" i="1"/>
  <c r="V1526" i="1"/>
  <c r="T1526" i="1"/>
  <c r="V1676" i="1"/>
  <c r="T1676" i="1"/>
  <c r="V846" i="1"/>
  <c r="T846" i="1"/>
  <c r="V3445" i="1"/>
  <c r="T3445" i="1"/>
  <c r="V2467" i="1"/>
  <c r="T2467" i="1"/>
  <c r="V3257" i="1"/>
  <c r="T3257" i="1"/>
  <c r="V3180" i="1"/>
  <c r="T3180" i="1"/>
  <c r="V2617" i="1"/>
  <c r="T2617" i="1"/>
  <c r="V1762" i="1"/>
  <c r="T1762" i="1"/>
  <c r="V3168" i="1"/>
  <c r="T3168" i="1"/>
  <c r="V2316" i="1"/>
  <c r="T2316" i="1"/>
  <c r="V3488" i="1"/>
  <c r="T3488" i="1"/>
  <c r="V2058" i="1"/>
  <c r="T2058" i="1"/>
  <c r="V2211" i="1"/>
  <c r="T2211" i="1"/>
  <c r="V2740" i="1"/>
  <c r="T2740" i="1"/>
  <c r="V2623" i="1"/>
  <c r="T2623" i="1"/>
  <c r="V2333" i="1"/>
  <c r="T2333" i="1"/>
  <c r="V3396" i="1"/>
  <c r="T3396" i="1"/>
  <c r="V2725" i="1"/>
  <c r="T2725" i="1"/>
  <c r="V3484" i="1"/>
  <c r="T3484" i="1"/>
  <c r="V2102" i="1"/>
  <c r="T2102" i="1"/>
  <c r="V1192" i="1"/>
  <c r="T1192" i="1"/>
  <c r="V3303" i="1"/>
  <c r="T3303" i="1"/>
  <c r="V1537" i="1"/>
  <c r="T1537" i="1"/>
  <c r="V3268" i="1"/>
  <c r="T3268" i="1"/>
  <c r="V307" i="1"/>
  <c r="T307" i="1"/>
  <c r="V3695" i="1"/>
  <c r="T3695" i="1"/>
  <c r="V53" i="1"/>
  <c r="T53" i="1"/>
  <c r="V2497" i="1"/>
  <c r="T2497" i="1"/>
  <c r="V2175" i="1"/>
  <c r="T2175" i="1"/>
  <c r="V2534" i="1"/>
  <c r="T2534" i="1"/>
  <c r="V253" i="1"/>
  <c r="T253" i="1"/>
  <c r="V2019" i="1"/>
  <c r="T2019" i="1"/>
  <c r="V1845" i="1"/>
  <c r="T1845" i="1"/>
  <c r="V31" i="1"/>
  <c r="T31" i="1"/>
  <c r="V1396" i="1"/>
  <c r="T1396" i="1"/>
  <c r="V2287" i="1"/>
  <c r="T2287" i="1"/>
  <c r="V13" i="1"/>
  <c r="T13" i="1"/>
  <c r="V2719" i="1"/>
  <c r="T2719" i="1"/>
  <c r="V851" i="1"/>
  <c r="T851" i="1"/>
  <c r="V824" i="1"/>
  <c r="T824" i="1"/>
  <c r="V1026" i="1"/>
  <c r="T1026" i="1"/>
  <c r="V266" i="1"/>
  <c r="T266" i="1"/>
  <c r="V24" i="1"/>
  <c r="T24" i="1"/>
  <c r="V1270" i="1"/>
  <c r="T1270" i="1"/>
  <c r="V381" i="1"/>
  <c r="T381" i="1"/>
  <c r="V2079" i="1"/>
  <c r="T2079" i="1"/>
  <c r="V1208" i="1"/>
  <c r="T1208" i="1"/>
  <c r="V2785" i="1"/>
  <c r="T2785" i="1"/>
  <c r="V1747" i="1"/>
  <c r="T1747" i="1"/>
  <c r="V3525" i="1"/>
  <c r="T3525" i="1"/>
  <c r="V2103" i="1"/>
  <c r="T2103" i="1"/>
  <c r="V3480" i="1"/>
  <c r="T3480" i="1"/>
  <c r="V402" i="1"/>
  <c r="T402" i="1"/>
  <c r="V1397" i="1"/>
  <c r="T1397" i="1"/>
  <c r="V2212" i="1"/>
  <c r="T2212" i="1"/>
  <c r="V3663" i="1"/>
  <c r="T3663" i="1"/>
  <c r="V2464" i="1"/>
  <c r="T2464" i="1"/>
  <c r="V2989" i="1"/>
  <c r="T2989" i="1"/>
  <c r="V3520" i="1"/>
  <c r="T3520" i="1"/>
  <c r="V3450" i="1"/>
  <c r="T3450" i="1"/>
  <c r="V2523" i="1"/>
  <c r="T2523" i="1"/>
  <c r="V1392" i="1"/>
  <c r="T1392" i="1"/>
  <c r="V1744" i="1"/>
  <c r="T1744" i="1"/>
  <c r="V3759" i="1"/>
  <c r="T3759" i="1"/>
  <c r="V2295" i="1"/>
  <c r="T2295" i="1"/>
  <c r="V1665" i="1"/>
  <c r="T1665" i="1"/>
  <c r="V2828" i="1"/>
  <c r="T2828" i="1"/>
  <c r="V67" i="1"/>
  <c r="T67" i="1"/>
  <c r="V1398" i="1"/>
  <c r="T1398" i="1"/>
  <c r="V2543" i="1"/>
  <c r="T2543" i="1"/>
  <c r="V343" i="1"/>
  <c r="T343" i="1"/>
  <c r="V322" i="1"/>
  <c r="T322" i="1"/>
  <c r="V3259" i="1"/>
  <c r="T3259" i="1"/>
  <c r="V101" i="1"/>
  <c r="T101" i="1"/>
  <c r="V3438" i="1"/>
  <c r="T3438" i="1"/>
  <c r="V730" i="1"/>
  <c r="T730" i="1"/>
  <c r="V1371" i="1"/>
  <c r="T1371" i="1"/>
  <c r="V2300" i="1"/>
  <c r="T2300" i="1"/>
  <c r="V1749" i="1"/>
  <c r="T1749" i="1"/>
  <c r="V1649" i="1"/>
  <c r="T1649" i="1"/>
  <c r="V3823" i="1"/>
  <c r="T3823" i="1"/>
  <c r="V3603" i="1"/>
  <c r="T3603" i="1"/>
  <c r="V1189" i="1"/>
  <c r="T1189" i="1"/>
  <c r="V1837" i="1"/>
  <c r="T1837" i="1"/>
  <c r="V403" i="1"/>
  <c r="T403" i="1"/>
  <c r="V3381" i="1"/>
  <c r="T3381" i="1"/>
  <c r="V1522" i="1"/>
  <c r="T1522" i="1"/>
  <c r="V116" i="1"/>
  <c r="T116" i="1"/>
  <c r="V3264" i="1"/>
  <c r="T3264" i="1"/>
  <c r="V60" i="1"/>
  <c r="T60" i="1"/>
  <c r="V2935" i="1"/>
  <c r="T2935" i="1"/>
  <c r="V1540" i="1"/>
  <c r="T1540" i="1"/>
  <c r="V2790" i="1"/>
  <c r="T2790" i="1"/>
  <c r="V1470" i="1"/>
  <c r="T1470" i="1"/>
  <c r="V2715" i="1"/>
  <c r="T2715" i="1"/>
  <c r="V35" i="1"/>
  <c r="T35" i="1"/>
  <c r="V1297" i="1"/>
  <c r="T1297" i="1"/>
  <c r="V3255" i="1"/>
  <c r="T3255" i="1"/>
  <c r="V2098" i="1"/>
  <c r="T2098" i="1"/>
  <c r="V1852" i="1"/>
  <c r="T1852" i="1"/>
  <c r="V3365" i="1"/>
  <c r="T3365" i="1"/>
  <c r="V365" i="1"/>
  <c r="T365" i="1"/>
  <c r="V1858" i="1"/>
  <c r="T1858" i="1"/>
  <c r="V2791" i="1"/>
  <c r="T2791" i="1"/>
  <c r="V2496" i="1"/>
  <c r="T2496" i="1"/>
  <c r="V1630" i="1"/>
  <c r="T1630" i="1"/>
  <c r="V3222" i="1"/>
  <c r="T3222" i="1"/>
  <c r="V255" i="1"/>
  <c r="T255" i="1"/>
  <c r="V541" i="1"/>
  <c r="T541" i="1"/>
  <c r="V3590" i="1"/>
  <c r="T3590" i="1"/>
  <c r="V421" i="1"/>
  <c r="T421" i="1"/>
  <c r="V30" i="1"/>
  <c r="T30" i="1"/>
  <c r="V3435" i="1"/>
  <c r="T3435" i="1"/>
  <c r="V2973" i="1"/>
  <c r="T2973" i="1"/>
  <c r="V3299" i="1"/>
  <c r="T3299" i="1"/>
  <c r="V3386" i="1"/>
  <c r="T3386" i="1"/>
  <c r="V3652" i="1"/>
  <c r="T3652" i="1"/>
  <c r="V3506" i="1"/>
  <c r="T3506" i="1"/>
  <c r="V3334" i="1"/>
  <c r="T3334" i="1"/>
  <c r="V2524" i="1"/>
  <c r="T2524" i="1"/>
  <c r="V1641" i="1"/>
  <c r="T1641" i="1"/>
  <c r="V141" i="1"/>
  <c r="T141" i="1"/>
  <c r="V1006" i="1"/>
  <c r="T1006" i="1"/>
  <c r="V879" i="1"/>
  <c r="T879" i="1"/>
  <c r="V3073" i="1"/>
  <c r="T3073" i="1"/>
  <c r="V4058" i="1"/>
  <c r="T4058" i="1"/>
  <c r="V1816" i="1"/>
  <c r="T1816" i="1"/>
  <c r="V1776" i="1"/>
  <c r="T1776" i="1"/>
  <c r="V2870" i="1"/>
  <c r="T2870" i="1"/>
  <c r="V898" i="1"/>
  <c r="T898" i="1"/>
  <c r="V1071" i="1"/>
  <c r="T1071" i="1"/>
  <c r="V1807" i="1"/>
  <c r="T1807" i="1"/>
  <c r="V3853" i="1"/>
  <c r="T3853" i="1"/>
  <c r="V3960" i="1"/>
  <c r="T3960" i="1"/>
  <c r="V2147" i="1"/>
  <c r="T2147" i="1"/>
  <c r="V2364" i="1"/>
  <c r="T2364" i="1"/>
  <c r="V467" i="1"/>
  <c r="T467" i="1"/>
  <c r="V4035" i="1"/>
  <c r="T4035" i="1"/>
  <c r="V3969" i="1"/>
  <c r="T3969" i="1"/>
  <c r="V171" i="1"/>
  <c r="T171" i="1"/>
  <c r="V3739" i="1"/>
  <c r="T3739" i="1"/>
  <c r="V1596" i="1"/>
  <c r="T1596" i="1"/>
  <c r="V2859" i="1"/>
  <c r="T2859" i="1"/>
  <c r="V3982" i="1"/>
  <c r="T3982" i="1"/>
  <c r="V3099" i="1"/>
  <c r="T3099" i="1"/>
  <c r="V4032" i="1"/>
  <c r="T4032" i="1"/>
  <c r="V3909" i="1"/>
  <c r="T3909" i="1"/>
  <c r="V2770" i="1"/>
  <c r="T2770" i="1"/>
  <c r="V1800" i="1"/>
  <c r="T1800" i="1"/>
  <c r="V3869" i="1"/>
  <c r="T3869" i="1"/>
  <c r="V2131" i="1"/>
  <c r="T2131" i="1"/>
  <c r="V2673" i="1"/>
  <c r="T2673" i="1"/>
  <c r="V143" i="1"/>
  <c r="T143" i="1"/>
  <c r="V2126" i="1"/>
  <c r="T2126" i="1"/>
  <c r="V1326" i="1"/>
  <c r="T1326" i="1"/>
  <c r="V2894" i="1"/>
  <c r="T2894" i="1"/>
  <c r="V2921" i="1"/>
  <c r="T2921" i="1"/>
  <c r="V1997" i="1"/>
  <c r="T1997" i="1"/>
  <c r="V890" i="1"/>
  <c r="T890" i="1"/>
  <c r="V2160" i="1"/>
  <c r="T2160" i="1"/>
  <c r="V2706" i="1"/>
  <c r="T2706" i="1"/>
  <c r="V1722" i="1"/>
  <c r="T1722" i="1"/>
  <c r="V3859" i="1"/>
  <c r="T3859" i="1"/>
  <c r="V1574" i="1"/>
  <c r="T1574" i="1"/>
  <c r="V763" i="1"/>
  <c r="T763" i="1"/>
  <c r="V3636" i="1"/>
  <c r="T3636" i="1"/>
  <c r="V1559" i="1"/>
  <c r="T1559" i="1"/>
  <c r="V1793" i="1"/>
  <c r="T1793" i="1"/>
  <c r="V594" i="1"/>
  <c r="T594" i="1"/>
  <c r="V2324" i="1"/>
  <c r="T2324" i="1"/>
  <c r="V882" i="1"/>
  <c r="T882" i="1"/>
  <c r="V1771" i="1"/>
  <c r="T1771" i="1"/>
  <c r="V2503" i="1"/>
  <c r="T2503" i="1"/>
  <c r="V1327" i="1"/>
  <c r="T1327" i="1"/>
  <c r="V1487" i="1"/>
  <c r="T1487" i="1"/>
  <c r="V2646" i="1"/>
  <c r="T2646" i="1"/>
  <c r="V948" i="1"/>
  <c r="T948" i="1"/>
  <c r="V2593" i="1"/>
  <c r="T2593" i="1"/>
  <c r="V2135" i="1"/>
  <c r="T2135" i="1"/>
  <c r="V4065" i="1"/>
  <c r="T4065" i="1"/>
  <c r="V1915" i="1"/>
  <c r="T1915" i="1"/>
  <c r="V1904" i="1"/>
  <c r="T1904" i="1"/>
  <c r="V2750" i="1"/>
  <c r="T2750" i="1"/>
  <c r="V3796" i="1"/>
  <c r="T3796" i="1"/>
  <c r="V610" i="1"/>
  <c r="T610" i="1"/>
  <c r="V1456" i="1"/>
  <c r="T1456" i="1"/>
  <c r="V1331" i="1"/>
  <c r="T1331" i="1"/>
  <c r="V1438" i="1"/>
  <c r="T1438" i="1"/>
  <c r="V576" i="1"/>
  <c r="T576" i="1"/>
  <c r="V499" i="1"/>
  <c r="T499" i="1"/>
  <c r="V919" i="1"/>
  <c r="T919" i="1"/>
  <c r="V1918" i="1"/>
  <c r="T1918" i="1"/>
  <c r="V2437" i="1"/>
  <c r="T2437" i="1"/>
  <c r="V597" i="1"/>
  <c r="T597" i="1"/>
  <c r="V780" i="1"/>
  <c r="T780" i="1"/>
  <c r="V3097" i="1"/>
  <c r="T3097" i="1"/>
  <c r="V1324" i="1"/>
  <c r="T1324" i="1"/>
  <c r="V159" i="1"/>
  <c r="T159" i="1"/>
  <c r="V1413" i="1"/>
  <c r="T1413" i="1"/>
  <c r="V4006" i="1"/>
  <c r="T4006" i="1"/>
  <c r="V1703" i="1"/>
  <c r="T1703" i="1"/>
  <c r="V2154" i="1"/>
  <c r="T2154" i="1"/>
  <c r="V2436" i="1"/>
  <c r="T2436" i="1"/>
  <c r="V992" i="1"/>
  <c r="T992" i="1"/>
  <c r="V445" i="1"/>
  <c r="T445" i="1"/>
  <c r="V150" i="1"/>
  <c r="T150" i="1"/>
  <c r="V593" i="1"/>
  <c r="T593" i="1"/>
  <c r="V1049" i="1"/>
  <c r="T1049" i="1"/>
  <c r="V1118" i="1"/>
  <c r="T1118" i="1"/>
  <c r="V773" i="1"/>
  <c r="T773" i="1"/>
  <c r="V636" i="1"/>
  <c r="T636" i="1"/>
  <c r="V4017" i="1"/>
  <c r="T4017" i="1"/>
  <c r="V1453" i="1"/>
  <c r="T1453" i="1"/>
  <c r="V1499" i="1"/>
  <c r="T1499" i="1"/>
  <c r="V668" i="1"/>
  <c r="T668" i="1"/>
  <c r="V498" i="1"/>
  <c r="T498" i="1"/>
  <c r="V4099" i="1"/>
  <c r="T4099" i="1"/>
  <c r="V3999" i="1"/>
  <c r="T3999" i="1"/>
  <c r="V3894" i="1"/>
  <c r="T3894" i="1"/>
  <c r="V3746" i="1"/>
  <c r="T3746" i="1"/>
  <c r="V3127" i="1"/>
  <c r="T3127" i="1"/>
  <c r="V2890" i="1"/>
  <c r="T2890" i="1"/>
  <c r="V2762" i="1"/>
  <c r="T2762" i="1"/>
  <c r="V2576" i="1"/>
  <c r="T2576" i="1"/>
  <c r="V2506" i="1"/>
  <c r="T2506" i="1"/>
  <c r="V2394" i="1"/>
  <c r="T2394" i="1"/>
  <c r="V2355" i="1"/>
  <c r="T2355" i="1"/>
  <c r="V1878" i="1"/>
  <c r="T1878" i="1"/>
  <c r="V1708" i="1"/>
  <c r="T1708" i="1"/>
  <c r="V1556" i="1"/>
  <c r="T1556" i="1"/>
  <c r="V1454" i="1"/>
  <c r="T1454" i="1"/>
  <c r="V1334" i="1"/>
  <c r="T1334" i="1"/>
  <c r="V1149" i="1"/>
  <c r="T1149" i="1"/>
  <c r="V1060" i="1"/>
  <c r="T1060" i="1"/>
  <c r="V928" i="1"/>
  <c r="T928" i="1"/>
  <c r="V764" i="1"/>
  <c r="T764" i="1"/>
  <c r="V613" i="1"/>
  <c r="T613" i="1"/>
  <c r="V520" i="1"/>
  <c r="T520" i="1"/>
  <c r="V464" i="1"/>
  <c r="T464" i="1"/>
  <c r="V231" i="1"/>
  <c r="T231" i="1"/>
  <c r="V184" i="1"/>
  <c r="T184" i="1"/>
  <c r="V135" i="1"/>
  <c r="T135" i="1"/>
  <c r="W2187" i="1"/>
  <c r="U2187" i="1"/>
  <c r="X2187" i="1"/>
  <c r="W1963" i="1"/>
  <c r="U1963" i="1"/>
  <c r="X1963" i="1"/>
  <c r="W1946" i="1"/>
  <c r="U1946" i="1"/>
  <c r="X1946" i="1"/>
  <c r="W2196" i="1"/>
  <c r="U2196" i="1"/>
  <c r="X2196" i="1"/>
  <c r="W2256" i="1"/>
  <c r="U2256" i="1"/>
  <c r="X2256" i="1"/>
  <c r="W2036" i="1"/>
  <c r="U2036" i="1"/>
  <c r="X2036" i="1"/>
  <c r="W2709" i="1"/>
  <c r="U2709" i="1"/>
  <c r="X2709" i="1"/>
  <c r="W738" i="1"/>
  <c r="U738" i="1"/>
  <c r="X738" i="1"/>
  <c r="W1259" i="1"/>
  <c r="U1259" i="1"/>
  <c r="X1259" i="1"/>
  <c r="W2023" i="1"/>
  <c r="U2023" i="1"/>
  <c r="X2023" i="1"/>
  <c r="W1835" i="1"/>
  <c r="U1835" i="1"/>
  <c r="X1835" i="1"/>
  <c r="W2042" i="1"/>
  <c r="U2042" i="1"/>
  <c r="X2042" i="1"/>
  <c r="W2710" i="1"/>
  <c r="U2710" i="1"/>
  <c r="X2710" i="1"/>
  <c r="W3364" i="1"/>
  <c r="U3364" i="1"/>
  <c r="X3364" i="1"/>
  <c r="W3721" i="1"/>
  <c r="U3721" i="1"/>
  <c r="X3721" i="1"/>
  <c r="W3464" i="1"/>
  <c r="U3464" i="1"/>
  <c r="X3464" i="1"/>
  <c r="W1928" i="1"/>
  <c r="U1928" i="1"/>
  <c r="X1928" i="1"/>
  <c r="W2837" i="1"/>
  <c r="U2837" i="1"/>
  <c r="X2837" i="1"/>
  <c r="W787" i="1"/>
  <c r="U787" i="1"/>
  <c r="X787" i="1"/>
  <c r="W3308" i="1"/>
  <c r="U3308" i="1"/>
  <c r="X3308" i="1"/>
  <c r="W2998" i="1"/>
  <c r="U2998" i="1"/>
  <c r="X2998" i="1"/>
  <c r="W2836" i="1"/>
  <c r="U2836" i="1"/>
  <c r="X2836" i="1"/>
  <c r="W2639" i="1"/>
  <c r="U2639" i="1"/>
  <c r="X2639" i="1"/>
  <c r="W1668" i="1"/>
  <c r="U1668" i="1"/>
  <c r="X1668" i="1"/>
  <c r="W281" i="1"/>
  <c r="U281" i="1"/>
  <c r="X281" i="1"/>
  <c r="W1627" i="1"/>
  <c r="U1627" i="1"/>
  <c r="X1627" i="1"/>
  <c r="W2281" i="1"/>
  <c r="U2281" i="1"/>
  <c r="X2281" i="1"/>
  <c r="W814" i="1"/>
  <c r="U814" i="1"/>
  <c r="X814" i="1"/>
  <c r="W2065" i="1"/>
  <c r="U2065" i="1"/>
  <c r="X2065" i="1"/>
  <c r="W2296" i="1"/>
  <c r="U2296" i="1"/>
  <c r="X2296" i="1"/>
  <c r="W3614" i="1"/>
  <c r="U3614" i="1"/>
  <c r="X3614" i="1"/>
  <c r="W3482" i="1"/>
  <c r="U3482" i="1"/>
  <c r="X3482" i="1"/>
  <c r="W3459" i="1"/>
  <c r="U3459" i="1"/>
  <c r="X3459" i="1"/>
  <c r="W3373" i="1"/>
  <c r="U3373" i="1"/>
  <c r="X3373" i="1"/>
  <c r="W1923" i="1"/>
  <c r="U1923" i="1"/>
  <c r="X1923" i="1"/>
  <c r="W1302" i="1"/>
  <c r="U1302" i="1"/>
  <c r="X1302" i="1"/>
  <c r="W2028" i="1"/>
  <c r="U2028" i="1"/>
  <c r="X2028" i="1"/>
  <c r="W3047" i="1"/>
  <c r="U3047" i="1"/>
  <c r="X3047" i="1"/>
  <c r="W97" i="1"/>
  <c r="U97" i="1"/>
  <c r="X97" i="1"/>
  <c r="W531" i="1"/>
  <c r="U531" i="1"/>
  <c r="X531" i="1"/>
  <c r="W2106" i="1"/>
  <c r="U2106" i="1"/>
  <c r="X2106" i="1"/>
  <c r="W3258" i="1"/>
  <c r="U3258" i="1"/>
  <c r="X3258" i="1"/>
  <c r="W2631" i="1"/>
  <c r="U2631" i="1"/>
  <c r="X2631" i="1"/>
  <c r="W1932" i="1"/>
  <c r="U1932" i="1"/>
  <c r="X1932" i="1"/>
  <c r="W390" i="1"/>
  <c r="U390" i="1"/>
  <c r="X390" i="1"/>
  <c r="W1202" i="1"/>
  <c r="U1202" i="1"/>
  <c r="X1202" i="1"/>
  <c r="W2671" i="1"/>
  <c r="U2671" i="1"/>
  <c r="X2671" i="1"/>
  <c r="W364" i="1"/>
  <c r="U364" i="1"/>
  <c r="X364" i="1"/>
  <c r="W1751" i="1"/>
  <c r="U1751" i="1"/>
  <c r="X1751" i="1"/>
  <c r="W3310" i="1"/>
  <c r="U3310" i="1"/>
  <c r="X3310" i="1"/>
  <c r="W2170" i="1"/>
  <c r="U2170" i="1"/>
  <c r="X2170" i="1"/>
  <c r="W1475" i="1"/>
  <c r="U1475" i="1"/>
  <c r="X1475" i="1"/>
  <c r="W418" i="1"/>
  <c r="U418" i="1"/>
  <c r="X418" i="1"/>
  <c r="W2289" i="1"/>
  <c r="U2289" i="1"/>
  <c r="X2289" i="1"/>
  <c r="W3818" i="1"/>
  <c r="U3818" i="1"/>
  <c r="X3818" i="1"/>
  <c r="W3369" i="1"/>
  <c r="U3369" i="1"/>
  <c r="X3369" i="1"/>
  <c r="W2734" i="1"/>
  <c r="U2734" i="1"/>
  <c r="X2734" i="1"/>
  <c r="W1030" i="1"/>
  <c r="U1030" i="1"/>
  <c r="X1030" i="1"/>
  <c r="W3769" i="1"/>
  <c r="U3769" i="1"/>
  <c r="X3769" i="1"/>
  <c r="W3169" i="1"/>
  <c r="U3169" i="1"/>
  <c r="X3169" i="1"/>
  <c r="W2265" i="1"/>
  <c r="U2265" i="1"/>
  <c r="X2265" i="1"/>
  <c r="W3174" i="1"/>
  <c r="U3174" i="1"/>
  <c r="X3174" i="1"/>
  <c r="W2618" i="1"/>
  <c r="U2618" i="1"/>
  <c r="X2618" i="1"/>
  <c r="W3181" i="1"/>
  <c r="U3181" i="1"/>
  <c r="X3181" i="1"/>
  <c r="W1262" i="1"/>
  <c r="U1262" i="1"/>
  <c r="X1262" i="1"/>
  <c r="W2085" i="1"/>
  <c r="U2085" i="1"/>
  <c r="X2085" i="1"/>
  <c r="W251" i="1"/>
  <c r="U251" i="1"/>
  <c r="X251" i="1"/>
  <c r="W1038" i="1"/>
  <c r="U1038" i="1"/>
  <c r="X1038" i="1"/>
  <c r="W3683" i="1"/>
  <c r="U3683" i="1"/>
  <c r="X3683" i="1"/>
  <c r="W803" i="1"/>
  <c r="U803" i="1"/>
  <c r="X803" i="1"/>
  <c r="W363" i="1"/>
  <c r="U363" i="1"/>
  <c r="X363" i="1"/>
  <c r="W1283" i="1"/>
  <c r="U1283" i="1"/>
  <c r="X1283" i="1"/>
  <c r="W1529" i="1"/>
  <c r="U1529" i="1"/>
  <c r="X1529" i="1"/>
  <c r="W3600" i="1"/>
  <c r="U3600" i="1"/>
  <c r="X3600" i="1"/>
  <c r="W7" i="1"/>
  <c r="U7" i="1"/>
  <c r="X7" i="1"/>
  <c r="W3225" i="1"/>
  <c r="U3225" i="1"/>
  <c r="X3225" i="1"/>
  <c r="W23" i="1"/>
  <c r="U23" i="1"/>
  <c r="X23" i="1"/>
  <c r="W3569" i="1"/>
  <c r="U3569" i="1"/>
  <c r="X3569" i="1"/>
  <c r="W3432" i="1"/>
  <c r="U3432" i="1"/>
  <c r="X3432" i="1"/>
  <c r="W3711" i="1"/>
  <c r="U3711" i="1"/>
  <c r="X3711" i="1"/>
  <c r="W2451" i="1"/>
  <c r="U2451" i="1"/>
  <c r="X2451" i="1"/>
  <c r="W275" i="1"/>
  <c r="U275" i="1"/>
  <c r="X275" i="1"/>
  <c r="W2735" i="1"/>
  <c r="U2735" i="1"/>
  <c r="X2735" i="1"/>
  <c r="W2557" i="1"/>
  <c r="U2557" i="1"/>
  <c r="X2557" i="1"/>
  <c r="W649" i="1"/>
  <c r="U649" i="1"/>
  <c r="X649" i="1"/>
  <c r="W257" i="1"/>
  <c r="U257" i="1"/>
  <c r="X257" i="1"/>
  <c r="W1761" i="1"/>
  <c r="U1761" i="1"/>
  <c r="X1761" i="1"/>
  <c r="W2334" i="1"/>
  <c r="U2334" i="1"/>
  <c r="X2334" i="1"/>
  <c r="W3833" i="1"/>
  <c r="U3833" i="1"/>
  <c r="X3833" i="1"/>
  <c r="W2331" i="1"/>
  <c r="U2331" i="1"/>
  <c r="X2331" i="1"/>
  <c r="W252" i="1"/>
  <c r="U252" i="1"/>
  <c r="X252" i="1"/>
  <c r="W2620" i="1"/>
  <c r="U2620" i="1"/>
  <c r="X2620" i="1"/>
  <c r="W2934" i="1"/>
  <c r="U2934" i="1"/>
  <c r="X2934" i="1"/>
  <c r="W854" i="1"/>
  <c r="U854" i="1"/>
  <c r="X854" i="1"/>
  <c r="W383" i="1"/>
  <c r="U383" i="1"/>
  <c r="X383" i="1"/>
  <c r="W3335" i="1"/>
  <c r="U3335" i="1"/>
  <c r="X3335" i="1"/>
  <c r="W327" i="1"/>
  <c r="U327" i="1"/>
  <c r="X327" i="1"/>
  <c r="W48" i="1"/>
  <c r="U48" i="1"/>
  <c r="X48" i="1"/>
  <c r="W2319" i="1"/>
  <c r="U2319" i="1"/>
  <c r="X2319" i="1"/>
  <c r="W793" i="1"/>
  <c r="U793" i="1"/>
  <c r="X793" i="1"/>
  <c r="W1631" i="1"/>
  <c r="U1631" i="1"/>
  <c r="X1631" i="1"/>
  <c r="W3210" i="1"/>
  <c r="U3210" i="1"/>
  <c r="X3210" i="1"/>
  <c r="W1929" i="1"/>
  <c r="U1929" i="1"/>
  <c r="X1929" i="1"/>
  <c r="W406" i="1"/>
  <c r="U406" i="1"/>
  <c r="X406" i="1"/>
  <c r="W1206" i="1"/>
  <c r="U1206" i="1"/>
  <c r="X1206" i="1"/>
  <c r="W795" i="1"/>
  <c r="U795" i="1"/>
  <c r="X795" i="1"/>
  <c r="W1664" i="1"/>
  <c r="U1664" i="1"/>
  <c r="X1664" i="1"/>
  <c r="W3680" i="1"/>
  <c r="U3680" i="1"/>
  <c r="X3680" i="1"/>
  <c r="W3392" i="1"/>
  <c r="U3392" i="1"/>
  <c r="X3392" i="1"/>
  <c r="W2461" i="1"/>
  <c r="U2461" i="1"/>
  <c r="X2461" i="1"/>
  <c r="W1039" i="1"/>
  <c r="U1039" i="1"/>
  <c r="X1039" i="1"/>
  <c r="W2616" i="1"/>
  <c r="U2616" i="1"/>
  <c r="X2616" i="1"/>
  <c r="W332" i="1"/>
  <c r="U332" i="1"/>
  <c r="X332" i="1"/>
  <c r="W3326" i="1"/>
  <c r="U3326" i="1"/>
  <c r="X3326" i="1"/>
  <c r="W3162" i="1"/>
  <c r="U3162" i="1"/>
  <c r="X3162" i="1"/>
  <c r="W3664" i="1"/>
  <c r="U3664" i="1"/>
  <c r="W42" i="1"/>
  <c r="U42" i="1"/>
  <c r="X42" i="1"/>
  <c r="W3329" i="1"/>
  <c r="U3329" i="1"/>
  <c r="X3329" i="1"/>
  <c r="W3010" i="1"/>
  <c r="U3010" i="1"/>
  <c r="X3010" i="1"/>
  <c r="W3762" i="1"/>
  <c r="U3762" i="1"/>
  <c r="X3762" i="1"/>
  <c r="W16" i="1"/>
  <c r="U16" i="1"/>
  <c r="X16" i="1"/>
  <c r="W2552" i="1"/>
  <c r="U2552" i="1"/>
  <c r="X2552" i="1"/>
  <c r="W1653" i="1"/>
  <c r="U1653" i="1"/>
  <c r="X1653" i="1"/>
  <c r="W1829" i="1"/>
  <c r="U1829" i="1"/>
  <c r="W653" i="1"/>
  <c r="U653" i="1"/>
  <c r="X653" i="1"/>
  <c r="W1290" i="1"/>
  <c r="U1290" i="1"/>
  <c r="X1290" i="1"/>
  <c r="W2112" i="1"/>
  <c r="U2112" i="1"/>
  <c r="X2112" i="1"/>
  <c r="W1367" i="1"/>
  <c r="U1367" i="1"/>
  <c r="X1367" i="1"/>
  <c r="W388" i="1"/>
  <c r="U388" i="1"/>
  <c r="X388" i="1"/>
  <c r="W3312" i="1"/>
  <c r="U3312" i="1"/>
  <c r="X3312" i="1"/>
  <c r="W3378" i="1"/>
  <c r="U3378" i="1"/>
  <c r="X3378" i="1"/>
  <c r="W3668" i="1"/>
  <c r="U3668" i="1"/>
  <c r="W3518" i="1"/>
  <c r="U3518" i="1"/>
  <c r="X3518" i="1"/>
  <c r="W3343" i="1"/>
  <c r="U3343" i="1"/>
  <c r="X3343" i="1"/>
  <c r="W2637" i="1"/>
  <c r="U2637" i="1"/>
  <c r="X2637" i="1"/>
  <c r="W1691" i="1"/>
  <c r="U1691" i="1"/>
  <c r="X1691" i="1"/>
  <c r="W392" i="1"/>
  <c r="U392" i="1"/>
  <c r="X392" i="1"/>
  <c r="W981" i="1"/>
  <c r="U981" i="1"/>
  <c r="X981" i="1"/>
  <c r="W3125" i="1"/>
  <c r="U3125" i="1"/>
  <c r="X3125" i="1"/>
  <c r="W4041" i="1"/>
  <c r="U4041" i="1"/>
  <c r="W218" i="1"/>
  <c r="U218" i="1"/>
  <c r="X218" i="1"/>
  <c r="W1339" i="1"/>
  <c r="U1339" i="1"/>
  <c r="X1339" i="1"/>
  <c r="W2703" i="1"/>
  <c r="U2703" i="1"/>
  <c r="X2703" i="1"/>
  <c r="W3107" i="1"/>
  <c r="U3107" i="1"/>
  <c r="X3107" i="1"/>
  <c r="W236" i="1"/>
  <c r="U236" i="1"/>
  <c r="X236" i="1"/>
  <c r="W961" i="1"/>
  <c r="U961" i="1"/>
  <c r="X961" i="1"/>
  <c r="W2913" i="1"/>
  <c r="U2913" i="1"/>
  <c r="X2913" i="1"/>
  <c r="W2704" i="1"/>
  <c r="U2704" i="1"/>
  <c r="X2704" i="1"/>
  <c r="W2887" i="1"/>
  <c r="U2887" i="1"/>
  <c r="W881" i="1"/>
  <c r="U881" i="1"/>
  <c r="X881" i="1"/>
  <c r="W4077" i="1"/>
  <c r="U4077" i="1"/>
  <c r="X4077" i="1"/>
  <c r="W2920" i="1"/>
  <c r="U2920" i="1"/>
  <c r="X2920" i="1"/>
  <c r="W682" i="1"/>
  <c r="U682" i="1"/>
  <c r="W3957" i="1"/>
  <c r="U3957" i="1"/>
  <c r="X3957" i="1"/>
  <c r="W3136" i="1"/>
  <c r="U3136" i="1"/>
  <c r="X3136" i="1"/>
  <c r="W3895" i="1"/>
  <c r="U3895" i="1"/>
  <c r="X3895" i="1"/>
  <c r="W2326" i="1"/>
  <c r="U2326" i="1"/>
  <c r="W3109" i="1"/>
  <c r="U3109" i="1"/>
  <c r="X3109" i="1"/>
  <c r="W1417" i="1"/>
  <c r="U1417" i="1"/>
  <c r="X1417" i="1"/>
  <c r="W628" i="1"/>
  <c r="U628" i="1"/>
  <c r="X628" i="1"/>
  <c r="W3849" i="1"/>
  <c r="U3849" i="1"/>
  <c r="W1789" i="1"/>
  <c r="U1789" i="1"/>
  <c r="X1789" i="1"/>
  <c r="W934" i="1"/>
  <c r="U934" i="1"/>
  <c r="X934" i="1"/>
  <c r="W433" i="1"/>
  <c r="U433" i="1"/>
  <c r="X433" i="1"/>
  <c r="W4093" i="1"/>
  <c r="U4093" i="1"/>
  <c r="W473" i="1"/>
  <c r="U473" i="1"/>
  <c r="X473" i="1"/>
  <c r="W4039" i="1"/>
  <c r="U4039" i="1"/>
  <c r="X4039" i="1"/>
  <c r="W1580" i="1"/>
  <c r="U1580" i="1"/>
  <c r="X1580" i="1"/>
  <c r="W2758" i="1"/>
  <c r="U2758" i="1"/>
  <c r="W895" i="1"/>
  <c r="U895" i="1"/>
  <c r="X895" i="1"/>
  <c r="W1584" i="1"/>
  <c r="U1584" i="1"/>
  <c r="X1584" i="1"/>
  <c r="X1100" i="1"/>
  <c r="X915" i="1"/>
  <c r="X1104" i="1"/>
  <c r="X2888" i="1"/>
  <c r="X3801" i="1"/>
  <c r="X1770" i="1"/>
  <c r="X619" i="1"/>
  <c r="X2661" i="1"/>
  <c r="X451" i="1"/>
  <c r="X1821" i="1"/>
  <c r="X4070" i="1"/>
  <c r="X1994" i="1"/>
  <c r="X2359" i="1"/>
  <c r="X3849" i="1"/>
  <c r="V3778" i="1"/>
  <c r="T3778" i="1"/>
  <c r="V3376" i="1"/>
  <c r="T3376" i="1"/>
  <c r="V3555" i="1"/>
  <c r="T3555" i="1"/>
  <c r="V1951" i="1"/>
  <c r="T1951" i="1"/>
  <c r="V3249" i="1"/>
  <c r="T3249" i="1"/>
  <c r="V751" i="1"/>
  <c r="T751" i="1"/>
  <c r="V2792" i="1"/>
  <c r="T2792" i="1"/>
  <c r="V1620" i="1"/>
  <c r="T1620" i="1"/>
  <c r="V1186" i="1"/>
  <c r="T1186" i="1"/>
  <c r="V2116" i="1"/>
  <c r="T2116" i="1"/>
  <c r="V3333" i="1"/>
  <c r="T3333" i="1"/>
  <c r="V3341" i="1"/>
  <c r="T3341" i="1"/>
  <c r="V370" i="1"/>
  <c r="T370" i="1"/>
  <c r="V1003" i="1"/>
  <c r="T1003" i="1"/>
  <c r="V3390" i="1"/>
  <c r="T3390" i="1"/>
  <c r="V330" i="1"/>
  <c r="T330" i="1"/>
  <c r="V3707" i="1"/>
  <c r="T3707" i="1"/>
  <c r="V62" i="1"/>
  <c r="T62" i="1"/>
  <c r="V3000" i="1"/>
  <c r="T3000" i="1"/>
  <c r="V3679" i="1"/>
  <c r="T3679" i="1"/>
  <c r="V3430" i="1"/>
  <c r="T3430" i="1"/>
  <c r="V3018" i="1"/>
  <c r="T3018" i="1"/>
  <c r="V2076" i="1"/>
  <c r="T2076" i="1"/>
  <c r="V3716" i="1"/>
  <c r="T3716" i="1"/>
  <c r="V3544" i="1"/>
  <c r="T3544" i="1"/>
  <c r="V346" i="1"/>
  <c r="T346" i="1"/>
  <c r="V2336" i="1"/>
  <c r="T2336" i="1"/>
  <c r="V3158" i="1"/>
  <c r="T3158" i="1"/>
  <c r="V835" i="1"/>
  <c r="T835" i="1"/>
  <c r="V3324" i="1"/>
  <c r="T3324" i="1"/>
  <c r="V3358" i="1"/>
  <c r="T3358" i="1"/>
  <c r="V250" i="1"/>
  <c r="T250" i="1"/>
  <c r="V1610" i="1"/>
  <c r="T1610" i="1"/>
  <c r="V3530" i="1"/>
  <c r="T3530" i="1"/>
  <c r="V1608" i="1"/>
  <c r="T1608" i="1"/>
  <c r="V2932" i="1"/>
  <c r="T2932" i="1"/>
  <c r="V3840" i="1"/>
  <c r="T3840" i="1"/>
  <c r="V2713" i="1"/>
  <c r="T2713" i="1"/>
  <c r="V299" i="1"/>
  <c r="T299" i="1"/>
  <c r="V3566" i="1"/>
  <c r="T3566" i="1"/>
  <c r="V827" i="1"/>
  <c r="T827" i="1"/>
  <c r="V1658" i="1"/>
  <c r="T1658" i="1"/>
  <c r="V3777" i="1"/>
  <c r="T3777" i="1"/>
  <c r="V1840" i="1"/>
  <c r="T1840" i="1"/>
  <c r="V2288" i="1"/>
  <c r="T2288" i="1"/>
  <c r="V1028" i="1"/>
  <c r="T1028" i="1"/>
  <c r="V3629" i="1"/>
  <c r="T3629" i="1"/>
  <c r="V3496" i="1"/>
  <c r="T3496" i="1"/>
  <c r="V3289" i="1"/>
  <c r="T3289" i="1"/>
  <c r="V2498" i="1"/>
  <c r="T2498" i="1"/>
  <c r="V1635" i="1"/>
  <c r="T1635" i="1"/>
  <c r="V103" i="1"/>
  <c r="T103" i="1"/>
  <c r="V1587" i="1"/>
  <c r="T1587" i="1"/>
  <c r="V3908" i="1"/>
  <c r="T3908" i="1"/>
  <c r="V3795" i="1"/>
  <c r="T3795" i="1"/>
  <c r="V3878" i="1"/>
  <c r="T3878" i="1"/>
  <c r="V3904" i="1"/>
  <c r="T3904" i="1"/>
  <c r="V972" i="1"/>
  <c r="T972" i="1"/>
  <c r="V198" i="1"/>
  <c r="T198" i="1"/>
  <c r="V179" i="1"/>
  <c r="T179" i="1"/>
  <c r="V953" i="1"/>
  <c r="T953" i="1"/>
  <c r="V3916" i="1"/>
  <c r="T3916" i="1"/>
  <c r="V1551" i="1"/>
  <c r="T1551" i="1"/>
  <c r="V1313" i="1"/>
  <c r="T1313" i="1"/>
  <c r="V936" i="1"/>
  <c r="T936" i="1"/>
  <c r="V964" i="1"/>
  <c r="T964" i="1"/>
  <c r="V3867" i="1"/>
  <c r="T3867" i="1"/>
  <c r="V679" i="1"/>
  <c r="T679" i="1"/>
  <c r="V869" i="1"/>
  <c r="T869" i="1"/>
  <c r="V912" i="1"/>
  <c r="T912" i="1"/>
  <c r="V4106" i="1"/>
  <c r="T4106" i="1"/>
  <c r="V1802" i="1"/>
  <c r="T1802" i="1"/>
  <c r="V3805" i="1"/>
  <c r="T3805" i="1"/>
  <c r="V3740" i="1"/>
  <c r="T3740" i="1"/>
  <c r="V1992" i="1"/>
  <c r="T1992" i="1"/>
  <c r="V189" i="1"/>
  <c r="T189" i="1"/>
  <c r="V3926" i="1"/>
  <c r="T3926" i="1"/>
  <c r="V3967" i="1"/>
  <c r="T3967" i="1"/>
  <c r="V1779" i="1"/>
  <c r="T1779" i="1"/>
  <c r="V2002" i="1"/>
  <c r="T2002" i="1"/>
  <c r="V1182" i="1"/>
  <c r="T1182" i="1"/>
  <c r="V960" i="1"/>
  <c r="T960" i="1"/>
  <c r="V1336" i="1"/>
  <c r="T1336" i="1"/>
  <c r="V2772" i="1"/>
  <c r="T2772" i="1"/>
  <c r="V2519" i="1"/>
  <c r="T2519" i="1"/>
  <c r="V589" i="1"/>
  <c r="T589" i="1"/>
  <c r="V2648" i="1"/>
  <c r="T2648" i="1"/>
  <c r="V1001" i="1"/>
  <c r="T1001" i="1"/>
  <c r="V4029" i="1"/>
  <c r="T4029" i="1"/>
  <c r="V1822" i="1"/>
  <c r="T1822" i="1"/>
  <c r="V4010" i="1"/>
  <c r="T4010" i="1"/>
  <c r="V705" i="1"/>
  <c r="T705" i="1"/>
  <c r="V158" i="1"/>
  <c r="T158" i="1"/>
  <c r="V1415" i="1"/>
  <c r="T1415" i="1"/>
  <c r="V2873" i="1"/>
  <c r="T2873" i="1"/>
  <c r="V3115" i="1"/>
  <c r="T3115" i="1"/>
  <c r="V1544" i="1"/>
  <c r="T1544" i="1"/>
  <c r="V1329" i="1"/>
  <c r="T1329" i="1"/>
  <c r="V516" i="1"/>
  <c r="T516" i="1"/>
  <c r="V140" i="1"/>
  <c r="T140" i="1"/>
  <c r="V1808" i="1"/>
  <c r="T1808" i="1"/>
  <c r="V3848" i="1"/>
  <c r="T3848" i="1"/>
  <c r="V4060" i="1"/>
  <c r="T4060" i="1"/>
  <c r="V1120" i="1"/>
  <c r="T1120" i="1"/>
  <c r="V2571" i="1"/>
  <c r="T2571" i="1"/>
  <c r="V4109" i="1"/>
  <c r="T4109" i="1"/>
  <c r="V2854" i="1"/>
  <c r="T2854" i="1"/>
  <c r="V2136" i="1"/>
  <c r="T2136" i="1"/>
  <c r="V1917" i="1"/>
  <c r="T1917" i="1"/>
  <c r="V2127" i="1"/>
  <c r="T2127" i="1"/>
  <c r="V970" i="1"/>
  <c r="T970" i="1"/>
  <c r="V546" i="1"/>
  <c r="T546" i="1"/>
  <c r="V1874" i="1"/>
  <c r="T1874" i="1"/>
  <c r="V3749" i="1"/>
  <c r="T3749" i="1"/>
  <c r="V3973" i="1"/>
  <c r="T3973" i="1"/>
  <c r="V914" i="1"/>
  <c r="T914" i="1"/>
  <c r="V874" i="1"/>
  <c r="T874" i="1"/>
  <c r="V2764" i="1"/>
  <c r="T2764" i="1"/>
  <c r="V2694" i="1"/>
  <c r="T2694" i="1"/>
  <c r="V3790" i="1"/>
  <c r="T3790" i="1"/>
  <c r="V2652" i="1"/>
  <c r="T2652" i="1"/>
  <c r="V1877" i="1"/>
  <c r="T1877" i="1"/>
  <c r="V1150" i="1"/>
  <c r="T1150" i="1"/>
  <c r="V573" i="1"/>
  <c r="T573" i="1"/>
  <c r="V664" i="1"/>
  <c r="T664" i="1"/>
  <c r="V4086" i="1"/>
  <c r="T4086" i="1"/>
  <c r="V906" i="1"/>
  <c r="T906" i="1"/>
  <c r="V2569" i="1"/>
  <c r="T2569" i="1"/>
  <c r="V2765" i="1"/>
  <c r="T2765" i="1"/>
  <c r="V3920" i="1"/>
  <c r="T3920" i="1"/>
  <c r="V3090" i="1"/>
  <c r="T3090" i="1"/>
  <c r="V2130" i="1"/>
  <c r="T2130" i="1"/>
  <c r="V4002" i="1"/>
  <c r="T4002" i="1"/>
  <c r="V596" i="1"/>
  <c r="T596" i="1"/>
  <c r="V442" i="1"/>
  <c r="T442" i="1"/>
  <c r="V2504" i="1"/>
  <c r="T2504" i="1"/>
  <c r="V3198" i="1"/>
  <c r="T3198" i="1"/>
  <c r="V1099" i="1"/>
  <c r="T1099" i="1"/>
  <c r="V2877" i="1"/>
  <c r="T2877" i="1"/>
  <c r="V3855" i="1"/>
  <c r="T3855" i="1"/>
  <c r="V629" i="1"/>
  <c r="T629" i="1"/>
  <c r="V2434" i="1"/>
  <c r="T2434" i="1"/>
  <c r="V2591" i="1"/>
  <c r="T2591" i="1"/>
  <c r="V1180" i="1"/>
  <c r="T1180" i="1"/>
  <c r="V1867" i="1"/>
  <c r="T1867" i="1"/>
  <c r="V1318" i="1"/>
  <c r="T1318" i="1"/>
  <c r="V4089" i="1"/>
  <c r="T4089" i="1"/>
  <c r="V3991" i="1"/>
  <c r="T3991" i="1"/>
  <c r="V3888" i="1"/>
  <c r="T3888" i="1"/>
  <c r="V3745" i="1"/>
  <c r="T3745" i="1"/>
  <c r="V3116" i="1"/>
  <c r="T3116" i="1"/>
  <c r="V2883" i="1"/>
  <c r="T2883" i="1"/>
  <c r="V2756" i="1"/>
  <c r="T2756" i="1"/>
  <c r="V2575" i="1"/>
  <c r="T2575" i="1"/>
  <c r="V2505" i="1"/>
  <c r="T2505" i="1"/>
  <c r="V2392" i="1"/>
  <c r="T2392" i="1"/>
  <c r="V2354" i="1"/>
  <c r="T2354" i="1"/>
  <c r="V1871" i="1"/>
  <c r="T1871" i="1"/>
  <c r="V1707" i="1"/>
  <c r="T1707" i="1"/>
  <c r="V1555" i="1"/>
  <c r="T1555" i="1"/>
  <c r="V1451" i="1"/>
  <c r="T1451" i="1"/>
  <c r="V1241" i="1"/>
  <c r="T1241" i="1"/>
  <c r="V1146" i="1"/>
  <c r="T1146" i="1"/>
  <c r="V1059" i="1"/>
  <c r="T1059" i="1"/>
  <c r="V922" i="1"/>
  <c r="T922" i="1"/>
  <c r="V762" i="1"/>
  <c r="T762" i="1"/>
  <c r="V612" i="1"/>
  <c r="T612" i="1"/>
  <c r="V518" i="1"/>
  <c r="T518" i="1"/>
  <c r="V463" i="1"/>
  <c r="T463" i="1"/>
  <c r="V230" i="1"/>
  <c r="T230" i="1"/>
  <c r="V180" i="1"/>
  <c r="T180" i="1"/>
  <c r="V133" i="1"/>
  <c r="T133" i="1"/>
  <c r="W2271" i="1"/>
  <c r="U2271" i="1"/>
  <c r="X2271" i="1"/>
  <c r="W2194" i="1"/>
  <c r="U2194" i="1"/>
  <c r="X2194" i="1"/>
  <c r="W1217" i="1"/>
  <c r="U1217" i="1"/>
  <c r="X1217" i="1"/>
  <c r="W2238" i="1"/>
  <c r="U2238" i="1"/>
  <c r="X2238" i="1"/>
  <c r="W2996" i="1"/>
  <c r="U2996" i="1"/>
  <c r="X2996" i="1"/>
  <c r="W316" i="1"/>
  <c r="U316" i="1"/>
  <c r="X316" i="1"/>
  <c r="W2301" i="1"/>
  <c r="U2301" i="1"/>
  <c r="X2301" i="1"/>
  <c r="W3355" i="1"/>
  <c r="U3355" i="1"/>
  <c r="X3355" i="1"/>
  <c r="W2341" i="1"/>
  <c r="U2341" i="1"/>
  <c r="X2341" i="1"/>
  <c r="W2073" i="1"/>
  <c r="U2073" i="1"/>
  <c r="X2073" i="1"/>
  <c r="W1967" i="1"/>
  <c r="U1967" i="1"/>
  <c r="X1967" i="1"/>
  <c r="W2008" i="1"/>
  <c r="U2008" i="1"/>
  <c r="X2008" i="1"/>
  <c r="W306" i="1"/>
  <c r="U306" i="1"/>
  <c r="X306" i="1"/>
  <c r="W858" i="1"/>
  <c r="U858" i="1"/>
  <c r="X858" i="1"/>
  <c r="W1977" i="1"/>
  <c r="U1977" i="1"/>
  <c r="X1977" i="1"/>
  <c r="W2730" i="1"/>
  <c r="U2730" i="1"/>
  <c r="X2730" i="1"/>
  <c r="W2547" i="1"/>
  <c r="U2547" i="1"/>
  <c r="X2547" i="1"/>
  <c r="W3709" i="1"/>
  <c r="U3709" i="1"/>
  <c r="X3709" i="1"/>
  <c r="W3539" i="1"/>
  <c r="U3539" i="1"/>
  <c r="X3539" i="1"/>
  <c r="W3593" i="1"/>
  <c r="U3593" i="1"/>
  <c r="X3593" i="1"/>
  <c r="W2614" i="1"/>
  <c r="U2614" i="1"/>
  <c r="X2614" i="1"/>
  <c r="W1642" i="1"/>
  <c r="U1642" i="1"/>
  <c r="X1642" i="1"/>
  <c r="W1890" i="1"/>
  <c r="U1890" i="1"/>
  <c r="X1890" i="1"/>
  <c r="W1190" i="1"/>
  <c r="U1190" i="1"/>
  <c r="X1190" i="1"/>
  <c r="W1517" i="1"/>
  <c r="U1517" i="1"/>
  <c r="X1517" i="1"/>
  <c r="W1210" i="1"/>
  <c r="U1210" i="1"/>
  <c r="X1210" i="1"/>
  <c r="W3714" i="1"/>
  <c r="U3714" i="1"/>
  <c r="X3714" i="1"/>
  <c r="W1250" i="1"/>
  <c r="U1250" i="1"/>
  <c r="X1250" i="1"/>
  <c r="W745" i="1"/>
  <c r="U745" i="1"/>
  <c r="X745" i="1"/>
  <c r="W3773" i="1"/>
  <c r="U3773" i="1"/>
  <c r="X3773" i="1"/>
  <c r="W792" i="1"/>
  <c r="U792" i="1"/>
  <c r="X792" i="1"/>
  <c r="W3" i="1"/>
  <c r="U3" i="1"/>
  <c r="X3" i="1"/>
  <c r="W3816" i="1"/>
  <c r="U3816" i="1"/>
  <c r="X3816" i="1"/>
  <c r="W1944" i="1"/>
  <c r="U1944" i="1"/>
  <c r="X1944" i="1"/>
  <c r="W411" i="1"/>
  <c r="U411" i="1"/>
  <c r="X411" i="1"/>
  <c r="W1197" i="1"/>
  <c r="U1197" i="1"/>
  <c r="X1197" i="1"/>
  <c r="W3161" i="1"/>
  <c r="U3161" i="1"/>
  <c r="X3161" i="1"/>
  <c r="W3753" i="1"/>
  <c r="U3753" i="1"/>
  <c r="X3753" i="1"/>
  <c r="W2714" i="1"/>
  <c r="U2714" i="1"/>
  <c r="X2714" i="1"/>
  <c r="W2053" i="1"/>
  <c r="U2053" i="1"/>
  <c r="X2053" i="1"/>
  <c r="W2980" i="1"/>
  <c r="U2980" i="1"/>
  <c r="X2980" i="1"/>
  <c r="W2241" i="1"/>
  <c r="U2241" i="1"/>
  <c r="X2241" i="1"/>
  <c r="W2815" i="1"/>
  <c r="U2815" i="1"/>
  <c r="X2815" i="1"/>
  <c r="W81" i="1"/>
  <c r="U81" i="1"/>
  <c r="X81" i="1"/>
  <c r="W1401" i="1"/>
  <c r="U1401" i="1"/>
  <c r="X1401" i="1"/>
  <c r="W3320" i="1"/>
  <c r="U3320" i="1"/>
  <c r="X3320" i="1"/>
  <c r="W1613" i="1"/>
  <c r="U1613" i="1"/>
  <c r="X1613" i="1"/>
  <c r="W1386" i="1"/>
  <c r="U1386" i="1"/>
  <c r="X1386" i="1"/>
  <c r="W3705" i="1"/>
  <c r="U3705" i="1"/>
  <c r="X3705" i="1"/>
  <c r="W1249" i="1"/>
  <c r="U1249" i="1"/>
  <c r="X1249" i="1"/>
  <c r="W2492" i="1"/>
  <c r="U2492" i="1"/>
  <c r="X2492" i="1"/>
  <c r="W539" i="1"/>
  <c r="U539" i="1"/>
  <c r="X539" i="1"/>
  <c r="W2051" i="1"/>
  <c r="U2051" i="1"/>
  <c r="X2051" i="1"/>
  <c r="W1656" i="1"/>
  <c r="U1656" i="1"/>
  <c r="X1656" i="1"/>
  <c r="W3828" i="1"/>
  <c r="U3828" i="1"/>
  <c r="X3828" i="1"/>
  <c r="W1366" i="1"/>
  <c r="U1366" i="1"/>
  <c r="X1366" i="1"/>
  <c r="W856" i="1"/>
  <c r="U856" i="1"/>
  <c r="X856" i="1"/>
  <c r="W837" i="1"/>
  <c r="U837" i="1"/>
  <c r="X837" i="1"/>
  <c r="W3835" i="1"/>
  <c r="U3835" i="1"/>
  <c r="X3835" i="1"/>
  <c r="W1379" i="1"/>
  <c r="U1379" i="1"/>
  <c r="X1379" i="1"/>
  <c r="W2090" i="1"/>
  <c r="U2090" i="1"/>
  <c r="X2090" i="1"/>
  <c r="W2806" i="1"/>
  <c r="U2806" i="1"/>
  <c r="X2806" i="1"/>
  <c r="W3391" i="1"/>
  <c r="U3391" i="1"/>
  <c r="X3391" i="1"/>
  <c r="W1617" i="1"/>
  <c r="U1617" i="1"/>
  <c r="X1617" i="1"/>
  <c r="W118" i="1"/>
  <c r="U118" i="1"/>
  <c r="X118" i="1"/>
  <c r="W2814" i="1"/>
  <c r="U2814" i="1"/>
  <c r="X2814" i="1"/>
  <c r="W2483" i="1"/>
  <c r="U2483" i="1"/>
  <c r="X2483" i="1"/>
  <c r="W3240" i="1"/>
  <c r="U3240" i="1"/>
  <c r="X3240" i="1"/>
  <c r="W396" i="1"/>
  <c r="U396" i="1"/>
  <c r="X396" i="1"/>
  <c r="W2841" i="1"/>
  <c r="U2841" i="1"/>
  <c r="X2841" i="1"/>
  <c r="W3400" i="1"/>
  <c r="U3400" i="1"/>
  <c r="X3400" i="1"/>
  <c r="W744" i="1"/>
  <c r="U744" i="1"/>
  <c r="X744" i="1"/>
  <c r="W1387" i="1"/>
  <c r="U1387" i="1"/>
  <c r="X1387" i="1"/>
  <c r="W2608" i="1"/>
  <c r="U2608" i="1"/>
  <c r="X2608" i="1"/>
  <c r="W3404" i="1"/>
  <c r="U3404" i="1"/>
  <c r="X3404" i="1"/>
  <c r="W1646" i="1"/>
  <c r="U1646" i="1"/>
  <c r="X1646" i="1"/>
  <c r="W1686" i="1"/>
  <c r="U1686" i="1"/>
  <c r="X1686" i="1"/>
  <c r="W3037" i="1"/>
  <c r="U3037" i="1"/>
  <c r="X3037" i="1"/>
  <c r="W1464" i="1"/>
  <c r="U1464" i="1"/>
  <c r="X1464" i="1"/>
  <c r="W1603" i="1"/>
  <c r="U1603" i="1"/>
  <c r="X1603" i="1"/>
  <c r="W1755" i="1"/>
  <c r="U1755" i="1"/>
  <c r="X1755" i="1"/>
  <c r="W3008" i="1"/>
  <c r="U3008" i="1"/>
  <c r="X3008" i="1"/>
  <c r="W799" i="1"/>
  <c r="U799" i="1"/>
  <c r="X799" i="1"/>
  <c r="W2110" i="1"/>
  <c r="U2110" i="1"/>
  <c r="X2110" i="1"/>
  <c r="W2108" i="1"/>
  <c r="U2108" i="1"/>
  <c r="X2108" i="1"/>
  <c r="W259" i="1"/>
  <c r="U259" i="1"/>
  <c r="X259" i="1"/>
  <c r="W17" i="1"/>
  <c r="U17" i="1"/>
  <c r="X17" i="1"/>
  <c r="W3502" i="1"/>
  <c r="U3502" i="1"/>
  <c r="X3502" i="1"/>
  <c r="W2636" i="1"/>
  <c r="U2636" i="1"/>
  <c r="X2636" i="1"/>
  <c r="W3241" i="1"/>
  <c r="U3241" i="1"/>
  <c r="X3241" i="1"/>
  <c r="W310" i="1"/>
  <c r="U310" i="1"/>
  <c r="X310" i="1"/>
  <c r="W2974" i="1"/>
  <c r="U2974" i="1"/>
  <c r="X2974" i="1"/>
  <c r="W415" i="1"/>
  <c r="U415" i="1"/>
  <c r="X415" i="1"/>
  <c r="W2997" i="1"/>
  <c r="U2997" i="1"/>
  <c r="X2997" i="1"/>
  <c r="W2477" i="1"/>
  <c r="U2477" i="1"/>
  <c r="X2477" i="1"/>
  <c r="W121" i="1"/>
  <c r="U121" i="1"/>
  <c r="X121" i="1"/>
  <c r="W1384" i="1"/>
  <c r="U1384" i="1"/>
  <c r="X1384" i="1"/>
  <c r="W312" i="1"/>
  <c r="U312" i="1"/>
  <c r="X312" i="1"/>
  <c r="W1895" i="1"/>
  <c r="U1895" i="1"/>
  <c r="X1895" i="1"/>
  <c r="W1473" i="1"/>
  <c r="U1473" i="1"/>
  <c r="X1473" i="1"/>
  <c r="W1372" i="1"/>
  <c r="U1372" i="1"/>
  <c r="X1372" i="1"/>
  <c r="W1275" i="1"/>
  <c r="U1275" i="1"/>
  <c r="X1275" i="1"/>
  <c r="W829" i="1"/>
  <c r="U829" i="1"/>
  <c r="X829" i="1"/>
  <c r="W360" i="1"/>
  <c r="U360" i="1"/>
  <c r="X360" i="1"/>
  <c r="W3246" i="1"/>
  <c r="U3246" i="1"/>
  <c r="X3246" i="1"/>
  <c r="W337" i="1"/>
  <c r="U337" i="1"/>
  <c r="X337" i="1"/>
  <c r="W2166" i="1"/>
  <c r="U2166" i="1"/>
  <c r="X2166" i="1"/>
  <c r="W2793" i="1"/>
  <c r="U2793" i="1"/>
  <c r="X2793" i="1"/>
  <c r="W2811" i="1"/>
  <c r="U2811" i="1"/>
  <c r="X2811" i="1"/>
  <c r="W2020" i="1"/>
  <c r="U2020" i="1"/>
  <c r="X2020" i="1"/>
  <c r="W522" i="1"/>
  <c r="U522" i="1"/>
  <c r="X522" i="1"/>
  <c r="W760" i="1"/>
  <c r="U760" i="1"/>
  <c r="X760" i="1"/>
  <c r="W3628" i="1"/>
  <c r="U3628" i="1"/>
  <c r="X3628" i="1"/>
  <c r="W3272" i="1"/>
  <c r="U3272" i="1"/>
  <c r="X3272" i="1"/>
  <c r="W1832" i="1"/>
  <c r="U1832" i="1"/>
  <c r="X1832" i="1"/>
  <c r="W1683" i="1"/>
  <c r="U1683" i="1"/>
  <c r="X1683" i="1"/>
  <c r="W804" i="1"/>
  <c r="U804" i="1"/>
  <c r="X804" i="1"/>
  <c r="W2302" i="1"/>
  <c r="U2302" i="1"/>
  <c r="X2302" i="1"/>
  <c r="W3005" i="1"/>
  <c r="U3005" i="1"/>
  <c r="X3005" i="1"/>
  <c r="W2615" i="1"/>
  <c r="U2615" i="1"/>
  <c r="X2615" i="1"/>
  <c r="W838" i="1"/>
  <c r="U838" i="1"/>
  <c r="X838" i="1"/>
  <c r="W2456" i="1"/>
  <c r="U2456" i="1"/>
  <c r="X2456" i="1"/>
  <c r="W3384" i="1"/>
  <c r="U3384" i="1"/>
  <c r="X3384" i="1"/>
  <c r="W3457" i="1"/>
  <c r="U3457" i="1"/>
  <c r="X3457" i="1"/>
  <c r="W3655" i="1"/>
  <c r="U3655" i="1"/>
  <c r="X3655" i="1"/>
  <c r="W794" i="1"/>
  <c r="U794" i="1"/>
  <c r="X794" i="1"/>
  <c r="W727" i="1"/>
  <c r="U727" i="1"/>
  <c r="X727" i="1"/>
  <c r="W3290" i="1"/>
  <c r="U3290" i="1"/>
  <c r="X3290" i="1"/>
  <c r="W1830" i="1"/>
  <c r="U1830" i="1"/>
  <c r="X1830" i="1"/>
  <c r="W1853" i="1"/>
  <c r="U1853" i="1"/>
  <c r="X1853" i="1"/>
  <c r="W84" i="1"/>
  <c r="U84" i="1"/>
  <c r="X84" i="1"/>
  <c r="W3662" i="1"/>
  <c r="U3662" i="1"/>
  <c r="X3662" i="1"/>
  <c r="W3514" i="1"/>
  <c r="U3514" i="1"/>
  <c r="X3514" i="1"/>
  <c r="W3338" i="1"/>
  <c r="U3338" i="1"/>
  <c r="X3338" i="1"/>
  <c r="W2532" i="1"/>
  <c r="U2532" i="1"/>
  <c r="X2532" i="1"/>
  <c r="W1644" i="1"/>
  <c r="U1644" i="1"/>
  <c r="X1644" i="1"/>
  <c r="W296" i="1"/>
  <c r="U296" i="1"/>
  <c r="X296" i="1"/>
  <c r="W701" i="1"/>
  <c r="U701" i="1"/>
  <c r="X701" i="1"/>
  <c r="W1799" i="1"/>
  <c r="U1799" i="1"/>
  <c r="X1799" i="1"/>
  <c r="W168" i="1"/>
  <c r="U168" i="1"/>
  <c r="X168" i="1"/>
  <c r="W3204" i="1"/>
  <c r="U3204" i="1"/>
  <c r="X3204" i="1"/>
  <c r="W1554" i="1"/>
  <c r="U1554" i="1"/>
  <c r="X1554" i="1"/>
  <c r="W962" i="1"/>
  <c r="U962" i="1"/>
  <c r="X962" i="1"/>
  <c r="W963" i="1"/>
  <c r="U963" i="1"/>
  <c r="X963" i="1"/>
  <c r="W885" i="1"/>
  <c r="U885" i="1"/>
  <c r="X885" i="1"/>
  <c r="W1797" i="1"/>
  <c r="U1797" i="1"/>
  <c r="X1797" i="1"/>
  <c r="W3637" i="1"/>
  <c r="U3637" i="1"/>
  <c r="X3637" i="1"/>
  <c r="W4071" i="1"/>
  <c r="U4071" i="1"/>
  <c r="X4071" i="1"/>
  <c r="W3987" i="1"/>
  <c r="U3987" i="1"/>
  <c r="X3987" i="1"/>
  <c r="W1016" i="1"/>
  <c r="U1016" i="1"/>
  <c r="X1016" i="1"/>
  <c r="W4112" i="1"/>
  <c r="U4112" i="1"/>
  <c r="X4112" i="1"/>
  <c r="W3890" i="1"/>
  <c r="U3890" i="1"/>
  <c r="X3890" i="1"/>
  <c r="W1783" i="1"/>
  <c r="U1783" i="1"/>
  <c r="X1783" i="1"/>
  <c r="W4012" i="1"/>
  <c r="U4012" i="1"/>
  <c r="X4012" i="1"/>
  <c r="W1332" i="1"/>
  <c r="U1332" i="1"/>
  <c r="X1332" i="1"/>
  <c r="W671" i="1"/>
  <c r="U671" i="1"/>
  <c r="X671" i="1"/>
  <c r="W1167" i="1"/>
  <c r="U1167" i="1"/>
  <c r="X1167" i="1"/>
  <c r="W1337" i="1"/>
  <c r="U1337" i="1"/>
  <c r="X1337" i="1"/>
  <c r="W862" i="1"/>
  <c r="U862" i="1"/>
  <c r="X862" i="1"/>
  <c r="W942" i="1"/>
  <c r="U942" i="1"/>
  <c r="X942" i="1"/>
  <c r="W1005" i="1"/>
  <c r="U1005" i="1"/>
  <c r="X1005" i="1"/>
  <c r="W1320" i="1"/>
  <c r="U1320" i="1"/>
  <c r="X1320" i="1"/>
  <c r="W1134" i="1"/>
  <c r="U1134" i="1"/>
  <c r="X1134" i="1"/>
  <c r="W1570" i="1"/>
  <c r="U1570" i="1"/>
  <c r="X1570" i="1"/>
  <c r="W988" i="1"/>
  <c r="U988" i="1"/>
  <c r="X988" i="1"/>
  <c r="W871" i="1"/>
  <c r="U871" i="1"/>
  <c r="X871" i="1"/>
  <c r="W1310" i="1"/>
  <c r="U1310" i="1"/>
  <c r="X1310" i="1"/>
  <c r="W4090" i="1"/>
  <c r="U4090" i="1"/>
  <c r="X4090" i="1"/>
  <c r="W199" i="1"/>
  <c r="U199" i="1"/>
  <c r="X199" i="1"/>
  <c r="W1436" i="1"/>
  <c r="U1436" i="1"/>
  <c r="X1436" i="1"/>
  <c r="W1082" i="1"/>
  <c r="U1082" i="1"/>
  <c r="X1082" i="1"/>
  <c r="W3803" i="1"/>
  <c r="U3803" i="1"/>
  <c r="X3803" i="1"/>
  <c r="W1091" i="1"/>
  <c r="U1091" i="1"/>
  <c r="X1091" i="1"/>
  <c r="W1410" i="1"/>
  <c r="U1410" i="1"/>
  <c r="X1410" i="1"/>
  <c r="W1441" i="1"/>
  <c r="U1441" i="1"/>
  <c r="X1441" i="1"/>
  <c r="W483" i="1"/>
  <c r="U483" i="1"/>
  <c r="X483" i="1"/>
  <c r="W430" i="1"/>
  <c r="U430" i="1"/>
  <c r="X430" i="1"/>
  <c r="W2746" i="1"/>
  <c r="U2746" i="1"/>
  <c r="X2746" i="1"/>
  <c r="W2133" i="1"/>
  <c r="U2133" i="1"/>
  <c r="X2133" i="1"/>
  <c r="W4088" i="1"/>
  <c r="U4088" i="1"/>
  <c r="X4088" i="1"/>
  <c r="W2949" i="1"/>
  <c r="U2949" i="1"/>
  <c r="X2949" i="1"/>
  <c r="W3802" i="1"/>
  <c r="U3802" i="1"/>
  <c r="X3802" i="1"/>
  <c r="W3100" i="1"/>
  <c r="U3100" i="1"/>
  <c r="X3100" i="1"/>
  <c r="W774" i="1"/>
  <c r="U774" i="1"/>
  <c r="X774" i="1"/>
  <c r="W1987" i="1"/>
  <c r="U1987" i="1"/>
  <c r="X1987" i="1"/>
  <c r="W513" i="1"/>
  <c r="U513" i="1"/>
  <c r="X513" i="1"/>
  <c r="W551" i="1"/>
  <c r="U551" i="1"/>
  <c r="X551" i="1"/>
  <c r="W977" i="1"/>
  <c r="U977" i="1"/>
  <c r="X977" i="1"/>
  <c r="W2589" i="1"/>
  <c r="U2589" i="1"/>
  <c r="X2589" i="1"/>
  <c r="W863" i="1"/>
  <c r="U863" i="1"/>
  <c r="X863" i="1"/>
  <c r="W975" i="1"/>
  <c r="U975" i="1"/>
  <c r="X975" i="1"/>
  <c r="W978" i="1"/>
  <c r="U978" i="1"/>
  <c r="X978" i="1"/>
  <c r="W1801" i="1"/>
  <c r="U1801" i="1"/>
  <c r="X1801" i="1"/>
  <c r="W2866" i="1"/>
  <c r="U2866" i="1"/>
  <c r="X2866" i="1"/>
  <c r="W937" i="1"/>
  <c r="U937" i="1"/>
  <c r="X937" i="1"/>
  <c r="X1696" i="1"/>
  <c r="X2577" i="1"/>
  <c r="X1335" i="1"/>
  <c r="X3371" i="1"/>
  <c r="V2968" i="1"/>
  <c r="T2968" i="1"/>
  <c r="V120" i="1"/>
  <c r="T120" i="1"/>
  <c r="V3006" i="1"/>
  <c r="T3006" i="1"/>
  <c r="V2164" i="1"/>
  <c r="T2164" i="1"/>
  <c r="V1513" i="1"/>
  <c r="T1513" i="1"/>
  <c r="V1508" i="1"/>
  <c r="T1508" i="1"/>
  <c r="V3788" i="1"/>
  <c r="T3788" i="1"/>
  <c r="V1370" i="1"/>
  <c r="T1370" i="1"/>
  <c r="V2630" i="1"/>
  <c r="T2630" i="1"/>
  <c r="V3824" i="1"/>
  <c r="T3824" i="1"/>
  <c r="V1400" i="1"/>
  <c r="T1400" i="1"/>
  <c r="V791" i="1"/>
  <c r="T791" i="1"/>
  <c r="V1364" i="1"/>
  <c r="T1364" i="1"/>
  <c r="V1860" i="1"/>
  <c r="T1860" i="1"/>
  <c r="V3585" i="1"/>
  <c r="T3585" i="1"/>
  <c r="V3775" i="1"/>
  <c r="T3775" i="1"/>
  <c r="V2063" i="1"/>
  <c r="T2063" i="1"/>
  <c r="V2109" i="1"/>
  <c r="T2109" i="1"/>
  <c r="V3042" i="1"/>
  <c r="T3042" i="1"/>
  <c r="V2294" i="1"/>
  <c r="T2294" i="1"/>
  <c r="V817" i="1"/>
  <c r="T817" i="1"/>
  <c r="V2490" i="1"/>
  <c r="T2490" i="1"/>
  <c r="V3421" i="1"/>
  <c r="T3421" i="1"/>
  <c r="V3332" i="1"/>
  <c r="T3332" i="1"/>
  <c r="V3825" i="1"/>
  <c r="T3825" i="1"/>
  <c r="V3019" i="1"/>
  <c r="T3019" i="1"/>
  <c r="V3436" i="1"/>
  <c r="T3436" i="1"/>
  <c r="V796" i="1"/>
  <c r="T796" i="1"/>
  <c r="V1827" i="1"/>
  <c r="T1827" i="1"/>
  <c r="V1659" i="1"/>
  <c r="T1659" i="1"/>
  <c r="V2787" i="1"/>
  <c r="T2787" i="1"/>
  <c r="V3306" i="1"/>
  <c r="T3306" i="1"/>
  <c r="V3398" i="1"/>
  <c r="T3398" i="1"/>
  <c r="V2313" i="1"/>
  <c r="T2313" i="1"/>
  <c r="V831" i="1"/>
  <c r="T831" i="1"/>
  <c r="V2463" i="1"/>
  <c r="T2463" i="1"/>
  <c r="V3426" i="1"/>
  <c r="T3426" i="1"/>
  <c r="V857" i="1"/>
  <c r="T857" i="1"/>
  <c r="V2993" i="1"/>
  <c r="T2993" i="1"/>
  <c r="V3171" i="1"/>
  <c r="T3171" i="1"/>
  <c r="V2663" i="1"/>
  <c r="T2663" i="1"/>
  <c r="V1303" i="1"/>
  <c r="T1303" i="1"/>
  <c r="V3599" i="1"/>
  <c r="T3599" i="1"/>
  <c r="V786" i="1"/>
  <c r="T786" i="1"/>
  <c r="V3227" i="1"/>
  <c r="T3227" i="1"/>
  <c r="V1295" i="1"/>
  <c r="T1295" i="1"/>
  <c r="V1888" i="1"/>
  <c r="T1888" i="1"/>
  <c r="V3356" i="1"/>
  <c r="T3356" i="1"/>
  <c r="V1273" i="1"/>
  <c r="T1273" i="1"/>
  <c r="V1287" i="1"/>
  <c r="T1287" i="1"/>
  <c r="V294" i="1"/>
  <c r="T294" i="1"/>
  <c r="V2981" i="1"/>
  <c r="T2981" i="1"/>
  <c r="V3577" i="1"/>
  <c r="T3577" i="1"/>
  <c r="V1263" i="1"/>
  <c r="T1263" i="1"/>
  <c r="V3423" i="1"/>
  <c r="T3423" i="1"/>
  <c r="V3620" i="1"/>
  <c r="T3620" i="1"/>
  <c r="V2118" i="1"/>
  <c r="T2118" i="1"/>
  <c r="V2546" i="1"/>
  <c r="T2546" i="1"/>
  <c r="V3456" i="1"/>
  <c r="T3456" i="1"/>
  <c r="V420" i="1"/>
  <c r="T420" i="1"/>
  <c r="V3040" i="1"/>
  <c r="T3040" i="1"/>
  <c r="V1745" i="1"/>
  <c r="T1745" i="1"/>
  <c r="V3703" i="1"/>
  <c r="T3703" i="1"/>
  <c r="V3375" i="1"/>
  <c r="T3375" i="1"/>
  <c r="V61" i="1"/>
  <c r="T61" i="1"/>
  <c r="V1826" i="1"/>
  <c r="T1826" i="1"/>
  <c r="V2476" i="1"/>
  <c r="T2476" i="1"/>
  <c r="V3615" i="1"/>
  <c r="T3615" i="1"/>
  <c r="V3495" i="1"/>
  <c r="T3495" i="1"/>
  <c r="V3187" i="1"/>
  <c r="T3187" i="1"/>
  <c r="V2482" i="1"/>
  <c r="T2482" i="1"/>
  <c r="V1365" i="1"/>
  <c r="T1365" i="1"/>
  <c r="V102" i="1"/>
  <c r="T102" i="1"/>
  <c r="V709" i="1"/>
  <c r="T709" i="1"/>
  <c r="V3064" i="1"/>
  <c r="T3064" i="1"/>
  <c r="V2957" i="1"/>
  <c r="T2957" i="1"/>
  <c r="V1919" i="1"/>
  <c r="T1919" i="1"/>
  <c r="V1804" i="1"/>
  <c r="T1804" i="1"/>
  <c r="V1769" i="1"/>
  <c r="T1769" i="1"/>
  <c r="V2856" i="1"/>
  <c r="T2856" i="1"/>
  <c r="V954" i="1"/>
  <c r="T954" i="1"/>
  <c r="V932" i="1"/>
  <c r="T932" i="1"/>
  <c r="V1781" i="1"/>
  <c r="T1781" i="1"/>
  <c r="V600" i="1"/>
  <c r="T600" i="1"/>
  <c r="V3976" i="1"/>
  <c r="T3976" i="1"/>
  <c r="V3809" i="1"/>
  <c r="T3809" i="1"/>
  <c r="V3736" i="1"/>
  <c r="T3736" i="1"/>
  <c r="V1439" i="1"/>
  <c r="T1439" i="1"/>
  <c r="V2780" i="1"/>
  <c r="T2780" i="1"/>
  <c r="V1785" i="1"/>
  <c r="T1785" i="1"/>
  <c r="V4059" i="1"/>
  <c r="T4059" i="1"/>
  <c r="V615" i="1"/>
  <c r="T615" i="1"/>
  <c r="V2944" i="1"/>
  <c r="T2944" i="1"/>
  <c r="V1766" i="1"/>
  <c r="T1766" i="1"/>
  <c r="V1098" i="1"/>
  <c r="T1098" i="1"/>
  <c r="V2405" i="1"/>
  <c r="T2405" i="1"/>
  <c r="V3093" i="1"/>
  <c r="T3093" i="1"/>
  <c r="V3102" i="1"/>
  <c r="T3102" i="1"/>
  <c r="V2776" i="1"/>
  <c r="T2776" i="1"/>
  <c r="V1552" i="1"/>
  <c r="T1552" i="1"/>
  <c r="V1093" i="1"/>
  <c r="T1093" i="1"/>
  <c r="V3195" i="1"/>
  <c r="T3195" i="1"/>
  <c r="V3066" i="1"/>
  <c r="T3066" i="1"/>
  <c r="V2692" i="1"/>
  <c r="T2692" i="1"/>
  <c r="V1872" i="1"/>
  <c r="T1872" i="1"/>
  <c r="V3988" i="1"/>
  <c r="T3988" i="1"/>
  <c r="V1916" i="1"/>
  <c r="T1916" i="1"/>
  <c r="V1429" i="1"/>
  <c r="T1429" i="1"/>
  <c r="V4013" i="1"/>
  <c r="T4013" i="1"/>
  <c r="V1226" i="1"/>
  <c r="T1226" i="1"/>
  <c r="V933" i="1"/>
  <c r="T933" i="1"/>
  <c r="V3649" i="1"/>
  <c r="T3649" i="1"/>
  <c r="V128" i="1"/>
  <c r="T128" i="1"/>
  <c r="V3092" i="1"/>
  <c r="T3092" i="1"/>
  <c r="V1137" i="1"/>
  <c r="T1137" i="1"/>
  <c r="V1560" i="1"/>
  <c r="T1560" i="1"/>
  <c r="V993" i="1"/>
  <c r="T993" i="1"/>
  <c r="V1185" i="1"/>
  <c r="T1185" i="1"/>
  <c r="V689" i="1"/>
  <c r="T689" i="1"/>
  <c r="V502" i="1"/>
  <c r="T502" i="1"/>
  <c r="V4113" i="1"/>
  <c r="T4113" i="1"/>
  <c r="V1110" i="1"/>
  <c r="T1110" i="1"/>
  <c r="V1067" i="1"/>
  <c r="T1067" i="1"/>
  <c r="V4061" i="1"/>
  <c r="T4061" i="1"/>
  <c r="V4095" i="1"/>
  <c r="T4095" i="1"/>
  <c r="V478" i="1"/>
  <c r="T478" i="1"/>
  <c r="V867" i="1"/>
  <c r="T867" i="1"/>
  <c r="V1500" i="1"/>
  <c r="T1500" i="1"/>
  <c r="V1910" i="1"/>
  <c r="T1910" i="1"/>
  <c r="V1044" i="1"/>
  <c r="T1044" i="1"/>
  <c r="V1565" i="1"/>
  <c r="T1565" i="1"/>
  <c r="V1323" i="1"/>
  <c r="T1323" i="1"/>
  <c r="V967" i="1"/>
  <c r="T967" i="1"/>
  <c r="V986" i="1"/>
  <c r="T986" i="1"/>
  <c r="V2946" i="1"/>
  <c r="T2946" i="1"/>
  <c r="V3142" i="1"/>
  <c r="T3142" i="1"/>
  <c r="V685" i="1"/>
  <c r="T685" i="1"/>
  <c r="V2152" i="1"/>
  <c r="T2152" i="1"/>
  <c r="V425" i="1"/>
  <c r="T425" i="1"/>
  <c r="V1485" i="1"/>
  <c r="T1485" i="1"/>
  <c r="V3738" i="1"/>
  <c r="T3738" i="1"/>
  <c r="V1726" i="1"/>
  <c r="T1726" i="1"/>
  <c r="V1112" i="1"/>
  <c r="T1112" i="1"/>
  <c r="V3079" i="1"/>
  <c r="T3079" i="1"/>
  <c r="V4043" i="1"/>
  <c r="T4043" i="1"/>
  <c r="V232" i="1"/>
  <c r="T232" i="1"/>
  <c r="V3917" i="1"/>
  <c r="T3917" i="1"/>
  <c r="V3928" i="1"/>
  <c r="T3928" i="1"/>
  <c r="V599" i="1"/>
  <c r="T599" i="1"/>
  <c r="V217" i="1"/>
  <c r="T217" i="1"/>
  <c r="V3870" i="1"/>
  <c r="T3870" i="1"/>
  <c r="V1012" i="1"/>
  <c r="T1012" i="1"/>
  <c r="V1116" i="1"/>
  <c r="T1116" i="1"/>
  <c r="V2393" i="1"/>
  <c r="T2393" i="1"/>
  <c r="V3941" i="1"/>
  <c r="T3941" i="1"/>
  <c r="V2651" i="1"/>
  <c r="T2651" i="1"/>
  <c r="V1585" i="1"/>
  <c r="T1585" i="1"/>
  <c r="V2396" i="1"/>
  <c r="T2396" i="1"/>
  <c r="V2376" i="1"/>
  <c r="T2376" i="1"/>
  <c r="V1724" i="1"/>
  <c r="T1724" i="1"/>
  <c r="V3959" i="1"/>
  <c r="T3959" i="1"/>
  <c r="V568" i="1"/>
  <c r="T568" i="1"/>
  <c r="V122" i="1"/>
  <c r="T122" i="1"/>
  <c r="V169" i="1"/>
  <c r="T169" i="1"/>
  <c r="V542" i="1"/>
  <c r="T542" i="1"/>
  <c r="V2912" i="1"/>
  <c r="T2912" i="1"/>
  <c r="V2596" i="1"/>
  <c r="T2596" i="1"/>
  <c r="V4082" i="1"/>
  <c r="T4082" i="1"/>
  <c r="V3977" i="1"/>
  <c r="T3977" i="1"/>
  <c r="V3887" i="1"/>
  <c r="T3887" i="1"/>
  <c r="V3743" i="1"/>
  <c r="T3743" i="1"/>
  <c r="V3084" i="1"/>
  <c r="T3084" i="1"/>
  <c r="V2878" i="1"/>
  <c r="T2878" i="1"/>
  <c r="V2753" i="1"/>
  <c r="T2753" i="1"/>
  <c r="V2574" i="1"/>
  <c r="T2574" i="1"/>
  <c r="V2441" i="1"/>
  <c r="T2441" i="1"/>
  <c r="V2388" i="1"/>
  <c r="T2388" i="1"/>
  <c r="V2352" i="1"/>
  <c r="T2352" i="1"/>
  <c r="V1863" i="1"/>
  <c r="T1863" i="1"/>
  <c r="V1700" i="1"/>
  <c r="T1700" i="1"/>
  <c r="V1553" i="1"/>
  <c r="T1553" i="1"/>
  <c r="V1450" i="1"/>
  <c r="T1450" i="1"/>
  <c r="V1239" i="1"/>
  <c r="T1239" i="1"/>
  <c r="V1144" i="1"/>
  <c r="T1144" i="1"/>
  <c r="V1058" i="1"/>
  <c r="T1058" i="1"/>
  <c r="V918" i="1"/>
  <c r="T918" i="1"/>
  <c r="V712" i="1"/>
  <c r="T712" i="1"/>
  <c r="V609" i="1"/>
  <c r="T609" i="1"/>
  <c r="V512" i="1"/>
  <c r="T512" i="1"/>
  <c r="V459" i="1"/>
  <c r="T459" i="1"/>
  <c r="V229" i="1"/>
  <c r="T229" i="1"/>
  <c r="V178" i="1"/>
  <c r="T178" i="1"/>
  <c r="V132" i="1"/>
  <c r="T132" i="1"/>
  <c r="W1945" i="1"/>
  <c r="U1945" i="1"/>
  <c r="X1945" i="1"/>
  <c r="W1980" i="1"/>
  <c r="U1980" i="1"/>
  <c r="X1980" i="1"/>
  <c r="W2263" i="1"/>
  <c r="U2263" i="1"/>
  <c r="X2263" i="1"/>
  <c r="W2329" i="1"/>
  <c r="U2329" i="1"/>
  <c r="X2329" i="1"/>
  <c r="W1467" i="1"/>
  <c r="U1467" i="1"/>
  <c r="X1467" i="1"/>
  <c r="W2741" i="1"/>
  <c r="U2741" i="1"/>
  <c r="X2741" i="1"/>
  <c r="W1947" i="1"/>
  <c r="U1947" i="1"/>
  <c r="X1947" i="1"/>
  <c r="W2005" i="1"/>
  <c r="U2005" i="1"/>
  <c r="X2005" i="1"/>
  <c r="W1958" i="1"/>
  <c r="U1958" i="1"/>
  <c r="X1958" i="1"/>
  <c r="W1224" i="1"/>
  <c r="U1224" i="1"/>
  <c r="X1224" i="1"/>
  <c r="W1200" i="1"/>
  <c r="U1200" i="1"/>
  <c r="X1200" i="1"/>
  <c r="W110" i="1"/>
  <c r="U110" i="1"/>
  <c r="X110" i="1"/>
  <c r="W287" i="1"/>
  <c r="U287" i="1"/>
  <c r="X287" i="1"/>
  <c r="W2004" i="1"/>
  <c r="U2004" i="1"/>
  <c r="X2004" i="1"/>
  <c r="W1526" i="1"/>
  <c r="U1526" i="1"/>
  <c r="X1526" i="1"/>
  <c r="W1676" i="1"/>
  <c r="U1676" i="1"/>
  <c r="X1676" i="1"/>
  <c r="W846" i="1"/>
  <c r="U846" i="1"/>
  <c r="X846" i="1"/>
  <c r="W3445" i="1"/>
  <c r="U3445" i="1"/>
  <c r="X3445" i="1"/>
  <c r="W2467" i="1"/>
  <c r="U2467" i="1"/>
  <c r="X2467" i="1"/>
  <c r="W3257" i="1"/>
  <c r="U3257" i="1"/>
  <c r="X3257" i="1"/>
  <c r="W3180" i="1"/>
  <c r="U3180" i="1"/>
  <c r="X3180" i="1"/>
  <c r="W2617" i="1"/>
  <c r="U2617" i="1"/>
  <c r="X2617" i="1"/>
  <c r="W1762" i="1"/>
  <c r="U1762" i="1"/>
  <c r="X1762" i="1"/>
  <c r="W3168" i="1"/>
  <c r="U3168" i="1"/>
  <c r="X3168" i="1"/>
  <c r="W2316" i="1"/>
  <c r="U2316" i="1"/>
  <c r="X2316" i="1"/>
  <c r="W3488" i="1"/>
  <c r="U3488" i="1"/>
  <c r="X3488" i="1"/>
  <c r="W2058" i="1"/>
  <c r="U2058" i="1"/>
  <c r="X2058" i="1"/>
  <c r="W2211" i="1"/>
  <c r="U2211" i="1"/>
  <c r="X2211" i="1"/>
  <c r="W2740" i="1"/>
  <c r="U2740" i="1"/>
  <c r="X2740" i="1"/>
  <c r="W2623" i="1"/>
  <c r="U2623" i="1"/>
  <c r="X2623" i="1"/>
  <c r="W2333" i="1"/>
  <c r="U2333" i="1"/>
  <c r="X2333" i="1"/>
  <c r="W3396" i="1"/>
  <c r="U3396" i="1"/>
  <c r="X3396" i="1"/>
  <c r="W2725" i="1"/>
  <c r="U2725" i="1"/>
  <c r="X2725" i="1"/>
  <c r="W3484" i="1"/>
  <c r="U3484" i="1"/>
  <c r="X3484" i="1"/>
  <c r="W2102" i="1"/>
  <c r="U2102" i="1"/>
  <c r="X2102" i="1"/>
  <c r="W1192" i="1"/>
  <c r="U1192" i="1"/>
  <c r="X1192" i="1"/>
  <c r="W3303" i="1"/>
  <c r="U3303" i="1"/>
  <c r="X3303" i="1"/>
  <c r="W1537" i="1"/>
  <c r="U1537" i="1"/>
  <c r="X1537" i="1"/>
  <c r="W3268" i="1"/>
  <c r="U3268" i="1"/>
  <c r="X3268" i="1"/>
  <c r="W307" i="1"/>
  <c r="U307" i="1"/>
  <c r="X307" i="1"/>
  <c r="W3695" i="1"/>
  <c r="U3695" i="1"/>
  <c r="X3695" i="1"/>
  <c r="W53" i="1"/>
  <c r="U53" i="1"/>
  <c r="X53" i="1"/>
  <c r="W2497" i="1"/>
  <c r="U2497" i="1"/>
  <c r="X2497" i="1"/>
  <c r="W2175" i="1"/>
  <c r="U2175" i="1"/>
  <c r="X2175" i="1"/>
  <c r="W2534" i="1"/>
  <c r="U2534" i="1"/>
  <c r="X2534" i="1"/>
  <c r="W253" i="1"/>
  <c r="U253" i="1"/>
  <c r="X253" i="1"/>
  <c r="W2019" i="1"/>
  <c r="U2019" i="1"/>
  <c r="X2019" i="1"/>
  <c r="W1845" i="1"/>
  <c r="U1845" i="1"/>
  <c r="X1845" i="1"/>
  <c r="W31" i="1"/>
  <c r="U31" i="1"/>
  <c r="X31" i="1"/>
  <c r="W1396" i="1"/>
  <c r="U1396" i="1"/>
  <c r="X1396" i="1"/>
  <c r="W2287" i="1"/>
  <c r="U2287" i="1"/>
  <c r="X2287" i="1"/>
  <c r="W13" i="1"/>
  <c r="U13" i="1"/>
  <c r="X13" i="1"/>
  <c r="W2719" i="1"/>
  <c r="U2719" i="1"/>
  <c r="X2719" i="1"/>
  <c r="W851" i="1"/>
  <c r="U851" i="1"/>
  <c r="X851" i="1"/>
  <c r="W824" i="1"/>
  <c r="U824" i="1"/>
  <c r="X824" i="1"/>
  <c r="W1026" i="1"/>
  <c r="U1026" i="1"/>
  <c r="X1026" i="1"/>
  <c r="W266" i="1"/>
  <c r="U266" i="1"/>
  <c r="X266" i="1"/>
  <c r="W24" i="1"/>
  <c r="U24" i="1"/>
  <c r="X24" i="1"/>
  <c r="W1270" i="1"/>
  <c r="U1270" i="1"/>
  <c r="X1270" i="1"/>
  <c r="W381" i="1"/>
  <c r="U381" i="1"/>
  <c r="X381" i="1"/>
  <c r="W2079" i="1"/>
  <c r="U2079" i="1"/>
  <c r="X2079" i="1"/>
  <c r="W1208" i="1"/>
  <c r="U1208" i="1"/>
  <c r="X1208" i="1"/>
  <c r="W2785" i="1"/>
  <c r="U2785" i="1"/>
  <c r="X2785" i="1"/>
  <c r="W1747" i="1"/>
  <c r="U1747" i="1"/>
  <c r="X1747" i="1"/>
  <c r="W3525" i="1"/>
  <c r="U3525" i="1"/>
  <c r="X3525" i="1"/>
  <c r="W2103" i="1"/>
  <c r="U2103" i="1"/>
  <c r="X2103" i="1"/>
  <c r="W3480" i="1"/>
  <c r="U3480" i="1"/>
  <c r="X3480" i="1"/>
  <c r="W402" i="1"/>
  <c r="U402" i="1"/>
  <c r="X402" i="1"/>
  <c r="W1397" i="1"/>
  <c r="U1397" i="1"/>
  <c r="X1397" i="1"/>
  <c r="W2212" i="1"/>
  <c r="U2212" i="1"/>
  <c r="X2212" i="1"/>
  <c r="W3663" i="1"/>
  <c r="U3663" i="1"/>
  <c r="X3663" i="1"/>
  <c r="W2464" i="1"/>
  <c r="U2464" i="1"/>
  <c r="X2464" i="1"/>
  <c r="W2989" i="1"/>
  <c r="U2989" i="1"/>
  <c r="X2989" i="1"/>
  <c r="W3520" i="1"/>
  <c r="U3520" i="1"/>
  <c r="X3520" i="1"/>
  <c r="W3450" i="1"/>
  <c r="U3450" i="1"/>
  <c r="X3450" i="1"/>
  <c r="W2523" i="1"/>
  <c r="U2523" i="1"/>
  <c r="X2523" i="1"/>
  <c r="W1392" i="1"/>
  <c r="U1392" i="1"/>
  <c r="X1392" i="1"/>
  <c r="W1744" i="1"/>
  <c r="U1744" i="1"/>
  <c r="X1744" i="1"/>
  <c r="W3759" i="1"/>
  <c r="U3759" i="1"/>
  <c r="X3759" i="1"/>
  <c r="W2295" i="1"/>
  <c r="U2295" i="1"/>
  <c r="X2295" i="1"/>
  <c r="W1665" i="1"/>
  <c r="U1665" i="1"/>
  <c r="X1665" i="1"/>
  <c r="W2828" i="1"/>
  <c r="U2828" i="1"/>
  <c r="X2828" i="1"/>
  <c r="W67" i="1"/>
  <c r="U67" i="1"/>
  <c r="X67" i="1"/>
  <c r="W1398" i="1"/>
  <c r="U1398" i="1"/>
  <c r="X1398" i="1"/>
  <c r="W2543" i="1"/>
  <c r="U2543" i="1"/>
  <c r="X2543" i="1"/>
  <c r="W343" i="1"/>
  <c r="U343" i="1"/>
  <c r="X343" i="1"/>
  <c r="W322" i="1"/>
  <c r="U322" i="1"/>
  <c r="X322" i="1"/>
  <c r="W3259" i="1"/>
  <c r="U3259" i="1"/>
  <c r="X3259" i="1"/>
  <c r="W101" i="1"/>
  <c r="U101" i="1"/>
  <c r="X101" i="1"/>
  <c r="W3438" i="1"/>
  <c r="U3438" i="1"/>
  <c r="X3438" i="1"/>
  <c r="W730" i="1"/>
  <c r="U730" i="1"/>
  <c r="X730" i="1"/>
  <c r="W1371" i="1"/>
  <c r="U1371" i="1"/>
  <c r="X1371" i="1"/>
  <c r="W2300" i="1"/>
  <c r="U2300" i="1"/>
  <c r="X2300" i="1"/>
  <c r="W1749" i="1"/>
  <c r="U1749" i="1"/>
  <c r="X1749" i="1"/>
  <c r="W1649" i="1"/>
  <c r="U1649" i="1"/>
  <c r="X1649" i="1"/>
  <c r="W3823" i="1"/>
  <c r="U3823" i="1"/>
  <c r="X3823" i="1"/>
  <c r="W3603" i="1"/>
  <c r="U3603" i="1"/>
  <c r="X3603" i="1"/>
  <c r="W1189" i="1"/>
  <c r="U1189" i="1"/>
  <c r="X1189" i="1"/>
  <c r="W1837" i="1"/>
  <c r="U1837" i="1"/>
  <c r="X1837" i="1"/>
  <c r="W403" i="1"/>
  <c r="U403" i="1"/>
  <c r="X403" i="1"/>
  <c r="W3381" i="1"/>
  <c r="U3381" i="1"/>
  <c r="W1522" i="1"/>
  <c r="U1522" i="1"/>
  <c r="X1522" i="1"/>
  <c r="W116" i="1"/>
  <c r="U116" i="1"/>
  <c r="X116" i="1"/>
  <c r="W3264" i="1"/>
  <c r="U3264" i="1"/>
  <c r="X3264" i="1"/>
  <c r="W60" i="1"/>
  <c r="U60" i="1"/>
  <c r="X60" i="1"/>
  <c r="W2935" i="1"/>
  <c r="U2935" i="1"/>
  <c r="X2935" i="1"/>
  <c r="W1540" i="1"/>
  <c r="U1540" i="1"/>
  <c r="X1540" i="1"/>
  <c r="W2790" i="1"/>
  <c r="U2790" i="1"/>
  <c r="X2790" i="1"/>
  <c r="W1470" i="1"/>
  <c r="U1470" i="1"/>
  <c r="X1470" i="1"/>
  <c r="W2715" i="1"/>
  <c r="U2715" i="1"/>
  <c r="X2715" i="1"/>
  <c r="W35" i="1"/>
  <c r="U35" i="1"/>
  <c r="X35" i="1"/>
  <c r="W1297" i="1"/>
  <c r="U1297" i="1"/>
  <c r="X1297" i="1"/>
  <c r="W3255" i="1"/>
  <c r="U3255" i="1"/>
  <c r="X3255" i="1"/>
  <c r="W2098" i="1"/>
  <c r="U2098" i="1"/>
  <c r="X2098" i="1"/>
  <c r="W1852" i="1"/>
  <c r="U1852" i="1"/>
  <c r="X1852" i="1"/>
  <c r="W3365" i="1"/>
  <c r="U3365" i="1"/>
  <c r="W365" i="1"/>
  <c r="U365" i="1"/>
  <c r="X365" i="1"/>
  <c r="W1858" i="1"/>
  <c r="U1858" i="1"/>
  <c r="X1858" i="1"/>
  <c r="W2791" i="1"/>
  <c r="U2791" i="1"/>
  <c r="X2791" i="1"/>
  <c r="W2496" i="1"/>
  <c r="U2496" i="1"/>
  <c r="X2496" i="1"/>
  <c r="W1630" i="1"/>
  <c r="U1630" i="1"/>
  <c r="X1630" i="1"/>
  <c r="W3222" i="1"/>
  <c r="U3222" i="1"/>
  <c r="X3222" i="1"/>
  <c r="W255" i="1"/>
  <c r="U255" i="1"/>
  <c r="X255" i="1"/>
  <c r="W541" i="1"/>
  <c r="U541" i="1"/>
  <c r="W3590" i="1"/>
  <c r="U3590" i="1"/>
  <c r="X3590" i="1"/>
  <c r="W421" i="1"/>
  <c r="U421" i="1"/>
  <c r="X421" i="1"/>
  <c r="W30" i="1"/>
  <c r="U30" i="1"/>
  <c r="X30" i="1"/>
  <c r="W3435" i="1"/>
  <c r="U3435" i="1"/>
  <c r="X3435" i="1"/>
  <c r="W2973" i="1"/>
  <c r="U2973" i="1"/>
  <c r="X2973" i="1"/>
  <c r="W3299" i="1"/>
  <c r="U3299" i="1"/>
  <c r="X3299" i="1"/>
  <c r="W3386" i="1"/>
  <c r="U3386" i="1"/>
  <c r="X3386" i="1"/>
  <c r="W3652" i="1"/>
  <c r="U3652" i="1"/>
  <c r="W3506" i="1"/>
  <c r="U3506" i="1"/>
  <c r="X3506" i="1"/>
  <c r="W3334" i="1"/>
  <c r="U3334" i="1"/>
  <c r="X3334" i="1"/>
  <c r="W2524" i="1"/>
  <c r="U2524" i="1"/>
  <c r="X2524" i="1"/>
  <c r="W1641" i="1"/>
  <c r="U1641" i="1"/>
  <c r="X1641" i="1"/>
  <c r="W141" i="1"/>
  <c r="U141" i="1"/>
  <c r="X141" i="1"/>
  <c r="W1006" i="1"/>
  <c r="U1006" i="1"/>
  <c r="X1006" i="1"/>
  <c r="W879" i="1"/>
  <c r="U879" i="1"/>
  <c r="X879" i="1"/>
  <c r="W3073" i="1"/>
  <c r="U3073" i="1"/>
  <c r="W4058" i="1"/>
  <c r="U4058" i="1"/>
  <c r="X4058" i="1"/>
  <c r="W1816" i="1"/>
  <c r="U1816" i="1"/>
  <c r="X1816" i="1"/>
  <c r="W1776" i="1"/>
  <c r="U1776" i="1"/>
  <c r="X1776" i="1"/>
  <c r="W2870" i="1"/>
  <c r="U2870" i="1"/>
  <c r="X2870" i="1"/>
  <c r="W898" i="1"/>
  <c r="U898" i="1"/>
  <c r="X898" i="1"/>
  <c r="W1071" i="1"/>
  <c r="U1071" i="1"/>
  <c r="X1071" i="1"/>
  <c r="W1807" i="1"/>
  <c r="U1807" i="1"/>
  <c r="X1807" i="1"/>
  <c r="W3853" i="1"/>
  <c r="U3853" i="1"/>
  <c r="X3853" i="1"/>
  <c r="W3960" i="1"/>
  <c r="U3960" i="1"/>
  <c r="W2147" i="1"/>
  <c r="U2147" i="1"/>
  <c r="X2147" i="1"/>
  <c r="W2364" i="1"/>
  <c r="U2364" i="1"/>
  <c r="X2364" i="1"/>
  <c r="W467" i="1"/>
  <c r="U467" i="1"/>
  <c r="X467" i="1"/>
  <c r="W4035" i="1"/>
  <c r="U4035" i="1"/>
  <c r="W3969" i="1"/>
  <c r="U3969" i="1"/>
  <c r="X3969" i="1"/>
  <c r="W171" i="1"/>
  <c r="U171" i="1"/>
  <c r="X171" i="1"/>
  <c r="W3739" i="1"/>
  <c r="U3739" i="1"/>
  <c r="X3739" i="1"/>
  <c r="W1596" i="1"/>
  <c r="U1596" i="1"/>
  <c r="W2859" i="1"/>
  <c r="U2859" i="1"/>
  <c r="X2859" i="1"/>
  <c r="W3982" i="1"/>
  <c r="U3982" i="1"/>
  <c r="X3982" i="1"/>
  <c r="W3099" i="1"/>
  <c r="U3099" i="1"/>
  <c r="X3099" i="1"/>
  <c r="W4032" i="1"/>
  <c r="U4032" i="1"/>
  <c r="W3909" i="1"/>
  <c r="U3909" i="1"/>
  <c r="X3909" i="1"/>
  <c r="W2770" i="1"/>
  <c r="U2770" i="1"/>
  <c r="X2770" i="1"/>
  <c r="W1800" i="1"/>
  <c r="U1800" i="1"/>
  <c r="X1800" i="1"/>
  <c r="W3869" i="1"/>
  <c r="U3869" i="1"/>
  <c r="W2131" i="1"/>
  <c r="U2131" i="1"/>
  <c r="X2131" i="1"/>
  <c r="X2673" i="1"/>
  <c r="X1326" i="1"/>
  <c r="X2894" i="1"/>
  <c r="X890" i="1"/>
  <c r="X2160" i="1"/>
  <c r="X3859" i="1"/>
  <c r="X1574" i="1"/>
  <c r="X1559" i="1"/>
  <c r="X1793" i="1"/>
  <c r="X882" i="1"/>
  <c r="X1771" i="1"/>
  <c r="X1487" i="1"/>
  <c r="X2646" i="1"/>
  <c r="X3796" i="1"/>
  <c r="X3381" i="1"/>
  <c r="X3664" i="1"/>
  <c r="X4093" i="1"/>
  <c r="V2479" i="1"/>
  <c r="T2479" i="1"/>
  <c r="V2060" i="1"/>
  <c r="T2060" i="1"/>
  <c r="T2641" i="1"/>
  <c r="V2641" i="1"/>
  <c r="V815" i="1"/>
  <c r="T815" i="1"/>
  <c r="V2525" i="1"/>
  <c r="T2525" i="1"/>
  <c r="V3698" i="1"/>
  <c r="T3698" i="1"/>
  <c r="V78" i="1"/>
  <c r="T78" i="1"/>
  <c r="V1515" i="1"/>
  <c r="T1515" i="1"/>
  <c r="V278" i="1"/>
  <c r="T278" i="1"/>
  <c r="V1218" i="1"/>
  <c r="T1218" i="1"/>
  <c r="V860" i="1"/>
  <c r="T860" i="1"/>
  <c r="V404" i="1"/>
  <c r="T404" i="1"/>
  <c r="V651" i="1"/>
  <c r="T651" i="1"/>
  <c r="V3422" i="1"/>
  <c r="T3422" i="1"/>
  <c r="V329" i="1"/>
  <c r="T329" i="1"/>
  <c r="V1390" i="1"/>
  <c r="T1390" i="1"/>
  <c r="V2939" i="1"/>
  <c r="T2939" i="1"/>
  <c r="V2165" i="1"/>
  <c r="T2165" i="1"/>
  <c r="V2624" i="1"/>
  <c r="T2624" i="1"/>
  <c r="V1356" i="1"/>
  <c r="T1356" i="1"/>
  <c r="V57" i="1"/>
  <c r="T57" i="1"/>
  <c r="V3044" i="1"/>
  <c r="T3044" i="1"/>
  <c r="V2480" i="1"/>
  <c r="T2480" i="1"/>
  <c r="V1669" i="1"/>
  <c r="T1669" i="1"/>
  <c r="V3694" i="1"/>
  <c r="T3694" i="1"/>
  <c r="V1264" i="1"/>
  <c r="T1264" i="1"/>
  <c r="V3229" i="1"/>
  <c r="T3229" i="1"/>
  <c r="V1301" i="1"/>
  <c r="T1301" i="1"/>
  <c r="T534" i="1"/>
  <c r="V534" i="1"/>
  <c r="V3573" i="1"/>
  <c r="T3573" i="1"/>
  <c r="V3702" i="1"/>
  <c r="T3702" i="1"/>
  <c r="T2093" i="1"/>
  <c r="V2093" i="1"/>
  <c r="V3756" i="1"/>
  <c r="T3756" i="1"/>
  <c r="V3182" i="1"/>
  <c r="T3182" i="1"/>
  <c r="V3587" i="1"/>
  <c r="T3587" i="1"/>
  <c r="V2469" i="1"/>
  <c r="T2469" i="1"/>
  <c r="V1836" i="1"/>
  <c r="T1836" i="1"/>
  <c r="V1482" i="1"/>
  <c r="T1482" i="1"/>
  <c r="V354" i="1"/>
  <c r="T354" i="1"/>
  <c r="V3023" i="1"/>
  <c r="T3023" i="1"/>
  <c r="V2453" i="1"/>
  <c r="T2453" i="1"/>
  <c r="V1024" i="1"/>
  <c r="T1024" i="1"/>
  <c r="V737" i="1"/>
  <c r="T737" i="1"/>
  <c r="V3160" i="1"/>
  <c r="T3160" i="1"/>
  <c r="V3675" i="1"/>
  <c r="T3675" i="1"/>
  <c r="V2540" i="1"/>
  <c r="T2540" i="1"/>
  <c r="V1661" i="1"/>
  <c r="T1661" i="1"/>
  <c r="V1476" i="1"/>
  <c r="T1476" i="1"/>
  <c r="V797" i="1"/>
  <c r="T797" i="1"/>
  <c r="V270" i="1"/>
  <c r="T270" i="1"/>
  <c r="V71" i="1"/>
  <c r="T71" i="1"/>
  <c r="V2833" i="1"/>
  <c r="T2833" i="1"/>
  <c r="V1927" i="1"/>
  <c r="T1927" i="1"/>
  <c r="V3045" i="1"/>
  <c r="T3045" i="1"/>
  <c r="V3031" i="1"/>
  <c r="T3031" i="1"/>
  <c r="V725" i="1"/>
  <c r="T725" i="1"/>
  <c r="V1193" i="1"/>
  <c r="T1193" i="1"/>
  <c r="V3041" i="1"/>
  <c r="T3041" i="1"/>
  <c r="V3412" i="1"/>
  <c r="T3412" i="1"/>
  <c r="V3448" i="1"/>
  <c r="T3448" i="1"/>
  <c r="V324" i="1"/>
  <c r="T324" i="1"/>
  <c r="V3598" i="1"/>
  <c r="T3598" i="1"/>
  <c r="V2450" i="1"/>
  <c r="T2450" i="1"/>
  <c r="V3819" i="1"/>
  <c r="T3819" i="1"/>
  <c r="V1934" i="1"/>
  <c r="T1934" i="1"/>
  <c r="V3032" i="1"/>
  <c r="T3032" i="1"/>
  <c r="V2111" i="1"/>
  <c r="T2111" i="1"/>
  <c r="V3361" i="1"/>
  <c r="T3361" i="1"/>
  <c r="V3527" i="1"/>
  <c r="T3527" i="1"/>
  <c r="V3658" i="1"/>
  <c r="T3658" i="1"/>
  <c r="V1893" i="1"/>
  <c r="T1893" i="1"/>
  <c r="V2783" i="1"/>
  <c r="T2783" i="1"/>
  <c r="V3780" i="1"/>
  <c r="T3780" i="1"/>
  <c r="V3626" i="1"/>
  <c r="T3626" i="1"/>
  <c r="V273" i="1"/>
  <c r="T273" i="1"/>
  <c r="V3722" i="1"/>
  <c r="T3722" i="1"/>
  <c r="V844" i="1"/>
  <c r="T844" i="1"/>
  <c r="V313" i="1"/>
  <c r="T313" i="1"/>
  <c r="V813" i="1"/>
  <c r="T813" i="1"/>
  <c r="V1639" i="1"/>
  <c r="T1639" i="1"/>
  <c r="V2720" i="1"/>
  <c r="T2720" i="1"/>
  <c r="V2666" i="1"/>
  <c r="T2666" i="1"/>
  <c r="V2487" i="1"/>
  <c r="T2487" i="1"/>
  <c r="V3467" i="1"/>
  <c r="T3467" i="1"/>
  <c r="V1753" i="1"/>
  <c r="T1753" i="1"/>
  <c r="V2553" i="1"/>
  <c r="T2553" i="1"/>
  <c r="V3443" i="1"/>
  <c r="T3443" i="1"/>
  <c r="V537" i="1"/>
  <c r="T537" i="1"/>
  <c r="V1395" i="1"/>
  <c r="T1395" i="1"/>
  <c r="V1215" i="1"/>
  <c r="T1215" i="1"/>
  <c r="V2931" i="1"/>
  <c r="T2931" i="1"/>
  <c r="V761" i="1"/>
  <c r="T761" i="1"/>
  <c r="V1269" i="1"/>
  <c r="T1269" i="1"/>
  <c r="V1634" i="1"/>
  <c r="T1634" i="1"/>
  <c r="V3715" i="1"/>
  <c r="T3715" i="1"/>
  <c r="V2800" i="1"/>
  <c r="T2800" i="1"/>
  <c r="V3276" i="1"/>
  <c r="T3276" i="1"/>
  <c r="V317" i="1"/>
  <c r="T317" i="1"/>
  <c r="V2340" i="1"/>
  <c r="T2340" i="1"/>
  <c r="V3476" i="1"/>
  <c r="T3476" i="1"/>
  <c r="V394" i="1"/>
  <c r="T394" i="1"/>
  <c r="V319" i="1"/>
  <c r="T319" i="1"/>
  <c r="V3020" i="1"/>
  <c r="T3020" i="1"/>
  <c r="V1949" i="1"/>
  <c r="T1949" i="1"/>
  <c r="V1636" i="1"/>
  <c r="T1636" i="1"/>
  <c r="V3402" i="1"/>
  <c r="T3402" i="1"/>
  <c r="V2100" i="1"/>
  <c r="T2100" i="1"/>
  <c r="V2541" i="1"/>
  <c r="T2541" i="1"/>
  <c r="V3697" i="1"/>
  <c r="T3697" i="1"/>
  <c r="V3592" i="1"/>
  <c r="T3592" i="1"/>
  <c r="V3817" i="1"/>
  <c r="T3817" i="1"/>
  <c r="V3610" i="1"/>
  <c r="T3610" i="1"/>
  <c r="V3475" i="1"/>
  <c r="T3475" i="1"/>
  <c r="T3033" i="1"/>
  <c r="V3033" i="1"/>
  <c r="V2475" i="1"/>
  <c r="T2475" i="1"/>
  <c r="V1304" i="1"/>
  <c r="T1304" i="1"/>
  <c r="V86" i="1"/>
  <c r="T86" i="1"/>
  <c r="V3975" i="1"/>
  <c r="T3975" i="1"/>
  <c r="V1308" i="1"/>
  <c r="T1308" i="1"/>
  <c r="V1767" i="1"/>
  <c r="T1767" i="1"/>
  <c r="V1819" i="1"/>
  <c r="T1819" i="1"/>
  <c r="V2325" i="1"/>
  <c r="T2325" i="1"/>
  <c r="V1558" i="1"/>
  <c r="T1558" i="1"/>
  <c r="V866" i="1"/>
  <c r="T866" i="1"/>
  <c r="V1786" i="1"/>
  <c r="T1786" i="1"/>
  <c r="V2875" i="1"/>
  <c r="T2875" i="1"/>
  <c r="V767" i="1"/>
  <c r="T767" i="1"/>
  <c r="V713" i="1"/>
  <c r="T713" i="1"/>
  <c r="V2863" i="1"/>
  <c r="T2863" i="1"/>
  <c r="V205" i="1"/>
  <c r="T205" i="1"/>
  <c r="V2139" i="1"/>
  <c r="T2139" i="1"/>
  <c r="V2922" i="1"/>
  <c r="T2922" i="1"/>
  <c r="V517" i="1"/>
  <c r="T517" i="1"/>
  <c r="V3053" i="1"/>
  <c r="T3053" i="1"/>
  <c r="V710" i="1"/>
  <c r="T710" i="1"/>
  <c r="V1773" i="1"/>
  <c r="T1773" i="1"/>
  <c r="V1426" i="1"/>
  <c r="T1426" i="1"/>
  <c r="V3065" i="1"/>
  <c r="T3065" i="1"/>
  <c r="V3742" i="1"/>
  <c r="T3742" i="1"/>
  <c r="V3892" i="1"/>
  <c r="T3892" i="1"/>
  <c r="V3951" i="1"/>
  <c r="T3951" i="1"/>
  <c r="V209" i="1"/>
  <c r="T209" i="1"/>
  <c r="V1090" i="1"/>
  <c r="T1090" i="1"/>
  <c r="V137" i="1"/>
  <c r="T137" i="1"/>
  <c r="V635" i="1"/>
  <c r="T635" i="1"/>
  <c r="V1697" i="1"/>
  <c r="T1697" i="1"/>
  <c r="V3733" i="1"/>
  <c r="T3733" i="1"/>
  <c r="V3980" i="1"/>
  <c r="T3980" i="1"/>
  <c r="V718" i="1"/>
  <c r="T718" i="1"/>
  <c r="V1709" i="1"/>
  <c r="T1709" i="1"/>
  <c r="V1066" i="1"/>
  <c r="T1066" i="1"/>
  <c r="V1493" i="1"/>
  <c r="T1493" i="1"/>
  <c r="V2677" i="1"/>
  <c r="T2677" i="1"/>
  <c r="V1421" i="1"/>
  <c r="T1421" i="1"/>
  <c r="V3640" i="1"/>
  <c r="T3640" i="1"/>
  <c r="V935" i="1"/>
  <c r="T935" i="1"/>
  <c r="V3642" i="1"/>
  <c r="T3642" i="1"/>
  <c r="V1983" i="1"/>
  <c r="T1983" i="1"/>
  <c r="V446" i="1"/>
  <c r="T446" i="1"/>
  <c r="V2897" i="1"/>
  <c r="T2897" i="1"/>
  <c r="V1701" i="1"/>
  <c r="T1701" i="1"/>
  <c r="V3098" i="1"/>
  <c r="T3098" i="1"/>
  <c r="V769" i="1"/>
  <c r="T769" i="1"/>
  <c r="V1340" i="1"/>
  <c r="T1340" i="1"/>
  <c r="V1020" i="1"/>
  <c r="T1020" i="1"/>
  <c r="V1177" i="1"/>
  <c r="T1177" i="1"/>
  <c r="V1903" i="1"/>
  <c r="T1903" i="1"/>
  <c r="V3857" i="1"/>
  <c r="T3857" i="1"/>
  <c r="V1490" i="1"/>
  <c r="T1490" i="1"/>
  <c r="V1002" i="1"/>
  <c r="T1002" i="1"/>
  <c r="V1818" i="1"/>
  <c r="T1818" i="1"/>
  <c r="V2653" i="1"/>
  <c r="T2653" i="1"/>
  <c r="V958" i="1"/>
  <c r="T958" i="1"/>
  <c r="V1159" i="1"/>
  <c r="T1159" i="1"/>
  <c r="V1050" i="1"/>
  <c r="T1050" i="1"/>
  <c r="V4015" i="1"/>
  <c r="T4015" i="1"/>
  <c r="V3094" i="1"/>
  <c r="T3094" i="1"/>
  <c r="V697" i="1"/>
  <c r="T697" i="1"/>
  <c r="V2851" i="1"/>
  <c r="T2851" i="1"/>
  <c r="V663" i="1"/>
  <c r="T663" i="1"/>
  <c r="V775" i="1"/>
  <c r="T775" i="1"/>
  <c r="V3131" i="1"/>
  <c r="T3131" i="1"/>
  <c r="V2001" i="1"/>
  <c r="T2001" i="1"/>
  <c r="V2702" i="1"/>
  <c r="T2702" i="1"/>
  <c r="V3123" i="1"/>
  <c r="T3123" i="1"/>
  <c r="V148" i="1"/>
  <c r="T148" i="1"/>
  <c r="V1322" i="1"/>
  <c r="T1322" i="1"/>
  <c r="V2697" i="1"/>
  <c r="T2697" i="1"/>
  <c r="V3963" i="1"/>
  <c r="T3963" i="1"/>
  <c r="V696" i="1"/>
  <c r="T696" i="1"/>
  <c r="V2779" i="1"/>
  <c r="T2779" i="1"/>
  <c r="V904" i="1"/>
  <c r="T904" i="1"/>
  <c r="V2153" i="1"/>
  <c r="T2153" i="1"/>
  <c r="V973" i="1"/>
  <c r="T973" i="1"/>
  <c r="V3854" i="1"/>
  <c r="T3854" i="1"/>
  <c r="V2775" i="1"/>
  <c r="T2775" i="1"/>
  <c r="V1107" i="1"/>
  <c r="T1107" i="1"/>
  <c r="V1600" i="1"/>
  <c r="T1600" i="1"/>
  <c r="V3647" i="1"/>
  <c r="T3647" i="1"/>
  <c r="V466" i="1"/>
  <c r="T466" i="1"/>
  <c r="V1813" i="1"/>
  <c r="T1813" i="1"/>
  <c r="V2138" i="1"/>
  <c r="T2138" i="1"/>
  <c r="V2521" i="1"/>
  <c r="T2521" i="1"/>
  <c r="V3632" i="1"/>
  <c r="T3632" i="1"/>
  <c r="V3096" i="1"/>
  <c r="T3096" i="1"/>
  <c r="V3082" i="1"/>
  <c r="T3082" i="1"/>
  <c r="V2680" i="1"/>
  <c r="T2680" i="1"/>
  <c r="V163" i="1"/>
  <c r="T163" i="1"/>
  <c r="V1704" i="1"/>
  <c r="T1704" i="1"/>
  <c r="V2696" i="1"/>
  <c r="T2696" i="1"/>
  <c r="V578" i="1"/>
  <c r="T578" i="1"/>
  <c r="V4080" i="1"/>
  <c r="T4080" i="1"/>
  <c r="V3965" i="1"/>
  <c r="T3965" i="1"/>
  <c r="V3886" i="1"/>
  <c r="T3886" i="1"/>
  <c r="V3735" i="1"/>
  <c r="T3735" i="1"/>
  <c r="V3063" i="1"/>
  <c r="T3063" i="1"/>
  <c r="V2874" i="1"/>
  <c r="T2874" i="1"/>
  <c r="V2752" i="1"/>
  <c r="T2752" i="1"/>
  <c r="V2568" i="1"/>
  <c r="T2568" i="1"/>
  <c r="V2439" i="1"/>
  <c r="T2439" i="1"/>
  <c r="V2381" i="1"/>
  <c r="T2381" i="1"/>
  <c r="V2351" i="1"/>
  <c r="T2351" i="1"/>
  <c r="V1820" i="1"/>
  <c r="T1820" i="1"/>
  <c r="V1698" i="1"/>
  <c r="T1698" i="1"/>
  <c r="V1549" i="1"/>
  <c r="T1549" i="1"/>
  <c r="V1448" i="1"/>
  <c r="T1448" i="1"/>
  <c r="V1238" i="1"/>
  <c r="T1238" i="1"/>
  <c r="V1143" i="1"/>
  <c r="T1143" i="1"/>
  <c r="V1057" i="1"/>
  <c r="T1057" i="1"/>
  <c r="V916" i="1"/>
  <c r="T916" i="1"/>
  <c r="V708" i="1"/>
  <c r="T708" i="1"/>
  <c r="V606" i="1"/>
  <c r="T606" i="1"/>
  <c r="V503" i="1"/>
  <c r="T503" i="1"/>
  <c r="V453" i="1"/>
  <c r="T453" i="1"/>
  <c r="V227" i="1"/>
  <c r="T227" i="1"/>
  <c r="V176" i="1"/>
  <c r="T176" i="1"/>
  <c r="V131" i="1"/>
  <c r="T131" i="1"/>
  <c r="W2077" i="1"/>
  <c r="U2077" i="1"/>
  <c r="X2077" i="1"/>
  <c r="W2189" i="1"/>
  <c r="U2189" i="1"/>
  <c r="X2189" i="1"/>
  <c r="W2272" i="1"/>
  <c r="U2272" i="1"/>
  <c r="X2272" i="1"/>
  <c r="W2184" i="1"/>
  <c r="U2184" i="1"/>
  <c r="X2184" i="1"/>
  <c r="W2195" i="1"/>
  <c r="U2195" i="1"/>
  <c r="X2195" i="1"/>
  <c r="W2203" i="1"/>
  <c r="U2203" i="1"/>
  <c r="X2203" i="1"/>
  <c r="W1978" i="1"/>
  <c r="U1978" i="1"/>
  <c r="X1978" i="1"/>
  <c r="W45" i="1"/>
  <c r="U45" i="1"/>
  <c r="X45" i="1"/>
  <c r="W308" i="1"/>
  <c r="U308" i="1"/>
  <c r="X308" i="1"/>
  <c r="W647" i="1"/>
  <c r="U647" i="1"/>
  <c r="X647" i="1"/>
  <c r="W1754" i="1"/>
  <c r="U1754" i="1"/>
  <c r="X1754" i="1"/>
  <c r="W3026" i="1"/>
  <c r="U3026" i="1"/>
  <c r="X3026" i="1"/>
  <c r="W3820" i="1"/>
  <c r="U3820" i="1"/>
  <c r="X3820" i="1"/>
  <c r="W1509" i="1"/>
  <c r="U1509" i="1"/>
  <c r="X1509" i="1"/>
  <c r="W1968" i="1"/>
  <c r="U1968" i="1"/>
  <c r="X1968" i="1"/>
  <c r="W1752" i="1"/>
  <c r="U1752" i="1"/>
  <c r="X1752" i="1"/>
  <c r="W1964" i="1"/>
  <c r="U1964" i="1"/>
  <c r="X1964" i="1"/>
  <c r="W2284" i="1"/>
  <c r="U2284" i="1"/>
  <c r="X2284" i="1"/>
  <c r="W2266" i="1"/>
  <c r="U2266" i="1"/>
  <c r="X2266" i="1"/>
  <c r="W1681" i="1"/>
  <c r="U1681" i="1"/>
  <c r="X1681" i="1"/>
  <c r="W3345" i="1"/>
  <c r="U3345" i="1"/>
  <c r="X3345" i="1"/>
  <c r="W3523" i="1"/>
  <c r="U3523" i="1"/>
  <c r="X3523" i="1"/>
  <c r="W14" i="1"/>
  <c r="U14" i="1"/>
  <c r="X14" i="1"/>
  <c r="W3837" i="1"/>
  <c r="U3837" i="1"/>
  <c r="X3837" i="1"/>
  <c r="W3015" i="1"/>
  <c r="U3015" i="1"/>
  <c r="X3015" i="1"/>
  <c r="W28" i="1"/>
  <c r="U28" i="1"/>
  <c r="X28" i="1"/>
  <c r="W3351" i="1"/>
  <c r="U3351" i="1"/>
  <c r="X3351" i="1"/>
  <c r="W3787" i="1"/>
  <c r="U3787" i="1"/>
  <c r="X3787" i="1"/>
  <c r="W2119" i="1"/>
  <c r="U2119" i="1"/>
  <c r="X2119" i="1"/>
  <c r="W1619" i="1"/>
  <c r="U1619" i="1"/>
  <c r="X1619" i="1"/>
  <c r="W642" i="1"/>
  <c r="U642" i="1"/>
  <c r="X642" i="1"/>
  <c r="W38" i="1"/>
  <c r="U38" i="1"/>
  <c r="X38" i="1"/>
  <c r="W3677" i="1"/>
  <c r="U3677" i="1"/>
  <c r="X3677" i="1"/>
  <c r="W3671" i="1"/>
  <c r="U3671" i="1"/>
  <c r="X3671" i="1"/>
  <c r="W1389" i="1"/>
  <c r="U1389" i="1"/>
  <c r="X1389" i="1"/>
  <c r="W1823" i="1"/>
  <c r="U1823" i="1"/>
  <c r="X1823" i="1"/>
  <c r="W1862" i="1"/>
  <c r="U1862" i="1"/>
  <c r="X1862" i="1"/>
  <c r="W2101" i="1"/>
  <c r="U2101" i="1"/>
  <c r="X2101" i="1"/>
  <c r="W2080" i="1"/>
  <c r="U2080" i="1"/>
  <c r="X2080" i="1"/>
  <c r="W3608" i="1"/>
  <c r="U3608" i="1"/>
  <c r="X3608" i="1"/>
  <c r="W1214" i="1"/>
  <c r="U1214" i="1"/>
  <c r="X1214" i="1"/>
  <c r="W3533" i="1"/>
  <c r="U3533" i="1"/>
  <c r="X3533" i="1"/>
  <c r="W3591" i="1"/>
  <c r="U3591" i="1"/>
  <c r="X3591" i="1"/>
  <c r="W1965" i="1"/>
  <c r="U1965" i="1"/>
  <c r="X1965" i="1"/>
  <c r="W1943" i="1"/>
  <c r="U1943" i="1"/>
  <c r="X1943" i="1"/>
  <c r="W736" i="1"/>
  <c r="U736" i="1"/>
  <c r="X736" i="1"/>
  <c r="W1291" i="1"/>
  <c r="U1291" i="1"/>
  <c r="X1291" i="1"/>
  <c r="W2825" i="1"/>
  <c r="U2825" i="1"/>
  <c r="X2825" i="1"/>
  <c r="W347" i="1"/>
  <c r="U347" i="1"/>
  <c r="X347" i="1"/>
  <c r="W723" i="1"/>
  <c r="U723" i="1"/>
  <c r="X723" i="1"/>
  <c r="W3708" i="1"/>
  <c r="U3708" i="1"/>
  <c r="X3708" i="1"/>
  <c r="W3007" i="1"/>
  <c r="U3007" i="1"/>
  <c r="X3007" i="1"/>
  <c r="W293" i="1"/>
  <c r="U293" i="1"/>
  <c r="X293" i="1"/>
  <c r="W2549" i="1"/>
  <c r="U2549" i="1"/>
  <c r="X2549" i="1"/>
  <c r="W643" i="1"/>
  <c r="U643" i="1"/>
  <c r="X643" i="1"/>
  <c r="W68" i="1"/>
  <c r="U68" i="1"/>
  <c r="X68" i="1"/>
  <c r="W2722" i="1"/>
  <c r="U2722" i="1"/>
  <c r="X2722" i="1"/>
  <c r="W3014" i="1"/>
  <c r="U3014" i="1"/>
  <c r="X3014" i="1"/>
  <c r="W2801" i="1"/>
  <c r="U2801" i="1"/>
  <c r="X2801" i="1"/>
  <c r="W3315" i="1"/>
  <c r="U3315" i="1"/>
  <c r="X3315" i="1"/>
  <c r="W3586" i="1"/>
  <c r="U3586" i="1"/>
  <c r="X3586" i="1"/>
  <c r="W2064" i="1"/>
  <c r="U2064" i="1"/>
  <c r="X2064" i="1"/>
  <c r="W1896" i="1"/>
  <c r="U1896" i="1"/>
  <c r="X1896" i="1"/>
  <c r="W3713" i="1"/>
  <c r="U3713" i="1"/>
  <c r="X3713" i="1"/>
  <c r="W1394" i="1"/>
  <c r="U1394" i="1"/>
  <c r="X1394" i="1"/>
  <c r="W3016" i="1"/>
  <c r="U3016" i="1"/>
  <c r="X3016" i="1"/>
  <c r="W3606" i="1"/>
  <c r="U3606" i="1"/>
  <c r="X3606" i="1"/>
  <c r="W2708" i="1"/>
  <c r="U2708" i="1"/>
  <c r="X2708" i="1"/>
  <c r="W314" i="1"/>
  <c r="U314" i="1"/>
  <c r="X314" i="1"/>
  <c r="W1223" i="1"/>
  <c r="U1223" i="1"/>
  <c r="X1223" i="1"/>
  <c r="W3570" i="1"/>
  <c r="U3570" i="1"/>
  <c r="X3570" i="1"/>
  <c r="W1941" i="1"/>
  <c r="U1941" i="1"/>
  <c r="X1941" i="1"/>
  <c r="W279" i="1"/>
  <c r="U279" i="1"/>
  <c r="X279" i="1"/>
  <c r="W40" i="1"/>
  <c r="U40" i="1"/>
  <c r="X40" i="1"/>
  <c r="W3623" i="1"/>
  <c r="U3623" i="1"/>
  <c r="X3623" i="1"/>
  <c r="W3588" i="1"/>
  <c r="U3588" i="1"/>
  <c r="X3588" i="1"/>
  <c r="W3424" i="1"/>
  <c r="U3424" i="1"/>
  <c r="X3424" i="1"/>
  <c r="W821" i="1"/>
  <c r="U821" i="1"/>
  <c r="X821" i="1"/>
  <c r="W3004" i="1"/>
  <c r="U3004" i="1"/>
  <c r="X3004" i="1"/>
  <c r="W2046" i="1"/>
  <c r="U2046" i="1"/>
  <c r="X2046" i="1"/>
  <c r="W50" i="1"/>
  <c r="U50" i="1"/>
  <c r="X50" i="1"/>
  <c r="W2816" i="1"/>
  <c r="U2816" i="1"/>
  <c r="X2816" i="1"/>
  <c r="W3354" i="1"/>
  <c r="U3354" i="1"/>
  <c r="X3354" i="1"/>
  <c r="W58" i="1"/>
  <c r="U58" i="1"/>
  <c r="X58" i="1"/>
  <c r="W830" i="1"/>
  <c r="U830" i="1"/>
  <c r="X830" i="1"/>
  <c r="W3778" i="1"/>
  <c r="U3778" i="1"/>
  <c r="X3778" i="1"/>
  <c r="W3376" i="1"/>
  <c r="U3376" i="1"/>
  <c r="X3376" i="1"/>
  <c r="W3555" i="1"/>
  <c r="U3555" i="1"/>
  <c r="X3555" i="1"/>
  <c r="W1951" i="1"/>
  <c r="U1951" i="1"/>
  <c r="X1951" i="1"/>
  <c r="W3249" i="1"/>
  <c r="U3249" i="1"/>
  <c r="X3249" i="1"/>
  <c r="W751" i="1"/>
  <c r="U751" i="1"/>
  <c r="X751" i="1"/>
  <c r="W2792" i="1"/>
  <c r="U2792" i="1"/>
  <c r="X2792" i="1"/>
  <c r="W1620" i="1"/>
  <c r="U1620" i="1"/>
  <c r="X1620" i="1"/>
  <c r="W1186" i="1"/>
  <c r="U1186" i="1"/>
  <c r="X1186" i="1"/>
  <c r="W2116" i="1"/>
  <c r="U2116" i="1"/>
  <c r="X2116" i="1"/>
  <c r="W3333" i="1"/>
  <c r="U3333" i="1"/>
  <c r="X3333" i="1"/>
  <c r="W3341" i="1"/>
  <c r="U3341" i="1"/>
  <c r="X3341" i="1"/>
  <c r="W370" i="1"/>
  <c r="U370" i="1"/>
  <c r="X370" i="1"/>
  <c r="W1003" i="1"/>
  <c r="U1003" i="1"/>
  <c r="X1003" i="1"/>
  <c r="W3390" i="1"/>
  <c r="U3390" i="1"/>
  <c r="X3390" i="1"/>
  <c r="W330" i="1"/>
  <c r="U330" i="1"/>
  <c r="X330" i="1"/>
  <c r="W3707" i="1"/>
  <c r="U3707" i="1"/>
  <c r="X3707" i="1"/>
  <c r="W62" i="1"/>
  <c r="U62" i="1"/>
  <c r="X62" i="1"/>
  <c r="W3000" i="1"/>
  <c r="U3000" i="1"/>
  <c r="X3000" i="1"/>
  <c r="W3679" i="1"/>
  <c r="U3679" i="1"/>
  <c r="X3679" i="1"/>
  <c r="W3430" i="1"/>
  <c r="U3430" i="1"/>
  <c r="X3430" i="1"/>
  <c r="W3018" i="1"/>
  <c r="U3018" i="1"/>
  <c r="X3018" i="1"/>
  <c r="W2076" i="1"/>
  <c r="U2076" i="1"/>
  <c r="X2076" i="1"/>
  <c r="W3716" i="1"/>
  <c r="U3716" i="1"/>
  <c r="X3716" i="1"/>
  <c r="W3544" i="1"/>
  <c r="U3544" i="1"/>
  <c r="X3544" i="1"/>
  <c r="W346" i="1"/>
  <c r="U346" i="1"/>
  <c r="X346" i="1"/>
  <c r="W2336" i="1"/>
  <c r="U2336" i="1"/>
  <c r="X2336" i="1"/>
  <c r="W3158" i="1"/>
  <c r="U3158" i="1"/>
  <c r="X3158" i="1"/>
  <c r="W835" i="1"/>
  <c r="U835" i="1"/>
  <c r="X835" i="1"/>
  <c r="W3324" i="1"/>
  <c r="U3324" i="1"/>
  <c r="X3324" i="1"/>
  <c r="W3358" i="1"/>
  <c r="U3358" i="1"/>
  <c r="X3358" i="1"/>
  <c r="W250" i="1"/>
  <c r="U250" i="1"/>
  <c r="X250" i="1"/>
  <c r="W1610" i="1"/>
  <c r="U1610" i="1"/>
  <c r="X1610" i="1"/>
  <c r="W3530" i="1"/>
  <c r="U3530" i="1"/>
  <c r="X3530" i="1"/>
  <c r="W1608" i="1"/>
  <c r="U1608" i="1"/>
  <c r="X1608" i="1"/>
  <c r="W2932" i="1"/>
  <c r="U2932" i="1"/>
  <c r="X2932" i="1"/>
  <c r="W3840" i="1"/>
  <c r="U3840" i="1"/>
  <c r="X3840" i="1"/>
  <c r="W2713" i="1"/>
  <c r="U2713" i="1"/>
  <c r="X2713" i="1"/>
  <c r="W299" i="1"/>
  <c r="U299" i="1"/>
  <c r="X299" i="1"/>
  <c r="W3566" i="1"/>
  <c r="U3566" i="1"/>
  <c r="X3566" i="1"/>
  <c r="W827" i="1"/>
  <c r="U827" i="1"/>
  <c r="X827" i="1"/>
  <c r="W1658" i="1"/>
  <c r="U1658" i="1"/>
  <c r="X1658" i="1"/>
  <c r="W3777" i="1"/>
  <c r="U3777" i="1"/>
  <c r="X3777" i="1"/>
  <c r="W1840" i="1"/>
  <c r="U1840" i="1"/>
  <c r="X1840" i="1"/>
  <c r="W2288" i="1"/>
  <c r="U2288" i="1"/>
  <c r="X2288" i="1"/>
  <c r="W1028" i="1"/>
  <c r="U1028" i="1"/>
  <c r="X1028" i="1"/>
  <c r="W3629" i="1"/>
  <c r="U3629" i="1"/>
  <c r="X3629" i="1"/>
  <c r="W3496" i="1"/>
  <c r="U3496" i="1"/>
  <c r="X3496" i="1"/>
  <c r="W3289" i="1"/>
  <c r="U3289" i="1"/>
  <c r="X3289" i="1"/>
  <c r="W2498" i="1"/>
  <c r="U2498" i="1"/>
  <c r="X2498" i="1"/>
  <c r="W1635" i="1"/>
  <c r="U1635" i="1"/>
  <c r="X1635" i="1"/>
  <c r="W103" i="1"/>
  <c r="U103" i="1"/>
  <c r="X103" i="1"/>
  <c r="W1587" i="1"/>
  <c r="U1587" i="1"/>
  <c r="X1587" i="1"/>
  <c r="W3908" i="1"/>
  <c r="U3908" i="1"/>
  <c r="X3908" i="1"/>
  <c r="W3795" i="1"/>
  <c r="U3795" i="1"/>
  <c r="X3795" i="1"/>
  <c r="W3878" i="1"/>
  <c r="U3878" i="1"/>
  <c r="X3878" i="1"/>
  <c r="W3904" i="1"/>
  <c r="U3904" i="1"/>
  <c r="X3904" i="1"/>
  <c r="W972" i="1"/>
  <c r="U972" i="1"/>
  <c r="X972" i="1"/>
  <c r="W198" i="1"/>
  <c r="U198" i="1"/>
  <c r="X198" i="1"/>
  <c r="W179" i="1"/>
  <c r="U179" i="1"/>
  <c r="X179" i="1"/>
  <c r="W953" i="1"/>
  <c r="U953" i="1"/>
  <c r="X953" i="1"/>
  <c r="W3916" i="1"/>
  <c r="U3916" i="1"/>
  <c r="X3916" i="1"/>
  <c r="W1551" i="1"/>
  <c r="U1551" i="1"/>
  <c r="X1551" i="1"/>
  <c r="W1313" i="1"/>
  <c r="U1313" i="1"/>
  <c r="X1313" i="1"/>
  <c r="W936" i="1"/>
  <c r="U936" i="1"/>
  <c r="X936" i="1"/>
  <c r="W964" i="1"/>
  <c r="U964" i="1"/>
  <c r="X964" i="1"/>
  <c r="W3867" i="1"/>
  <c r="U3867" i="1"/>
  <c r="X3867" i="1"/>
  <c r="W679" i="1"/>
  <c r="U679" i="1"/>
  <c r="X679" i="1"/>
  <c r="W869" i="1"/>
  <c r="U869" i="1"/>
  <c r="X869" i="1"/>
  <c r="W912" i="1"/>
  <c r="U912" i="1"/>
  <c r="X912" i="1"/>
  <c r="W4106" i="1"/>
  <c r="U4106" i="1"/>
  <c r="X4106" i="1"/>
  <c r="W1802" i="1"/>
  <c r="U1802" i="1"/>
  <c r="X1802" i="1"/>
  <c r="W3805" i="1"/>
  <c r="U3805" i="1"/>
  <c r="X3805" i="1"/>
  <c r="W3740" i="1"/>
  <c r="U3740" i="1"/>
  <c r="X3740" i="1"/>
  <c r="W1992" i="1"/>
  <c r="U1992" i="1"/>
  <c r="X1992" i="1"/>
  <c r="W189" i="1"/>
  <c r="U189" i="1"/>
  <c r="X189" i="1"/>
  <c r="W3926" i="1"/>
  <c r="U3926" i="1"/>
  <c r="X3926" i="1"/>
  <c r="W3967" i="1"/>
  <c r="U3967" i="1"/>
  <c r="X3967" i="1"/>
  <c r="W1779" i="1"/>
  <c r="U1779" i="1"/>
  <c r="X1779" i="1"/>
  <c r="W2002" i="1"/>
  <c r="U2002" i="1"/>
  <c r="X2002" i="1"/>
  <c r="W1182" i="1"/>
  <c r="U1182" i="1"/>
  <c r="X1182" i="1"/>
  <c r="W960" i="1"/>
  <c r="U960" i="1"/>
  <c r="X960" i="1"/>
  <c r="W1336" i="1"/>
  <c r="U1336" i="1"/>
  <c r="X1336" i="1"/>
  <c r="W2772" i="1"/>
  <c r="U2772" i="1"/>
  <c r="X2772" i="1"/>
  <c r="W2519" i="1"/>
  <c r="U2519" i="1"/>
  <c r="X2519" i="1"/>
  <c r="W589" i="1"/>
  <c r="U589" i="1"/>
  <c r="X589" i="1"/>
  <c r="W2648" i="1"/>
  <c r="U2648" i="1"/>
  <c r="X2648" i="1"/>
  <c r="W1001" i="1"/>
  <c r="U1001" i="1"/>
  <c r="X1001" i="1"/>
  <c r="W4029" i="1"/>
  <c r="U4029" i="1"/>
  <c r="X4029" i="1"/>
  <c r="W1822" i="1"/>
  <c r="U1822" i="1"/>
  <c r="X1822" i="1"/>
  <c r="W4010" i="1"/>
  <c r="U4010" i="1"/>
  <c r="X4010" i="1"/>
  <c r="W705" i="1"/>
  <c r="U705" i="1"/>
  <c r="X705" i="1"/>
  <c r="W158" i="1"/>
  <c r="U158" i="1"/>
  <c r="X158" i="1"/>
  <c r="W1415" i="1"/>
  <c r="U1415" i="1"/>
  <c r="X1415" i="1"/>
  <c r="W2873" i="1"/>
  <c r="U2873" i="1"/>
  <c r="X2873" i="1"/>
  <c r="W3115" i="1"/>
  <c r="U3115" i="1"/>
  <c r="X3115" i="1"/>
  <c r="W1544" i="1"/>
  <c r="U1544" i="1"/>
  <c r="X1544" i="1"/>
  <c r="W1329" i="1"/>
  <c r="U1329" i="1"/>
  <c r="X1329" i="1"/>
  <c r="W516" i="1"/>
  <c r="U516" i="1"/>
  <c r="X516" i="1"/>
  <c r="W140" i="1"/>
  <c r="U140" i="1"/>
  <c r="X140" i="1"/>
  <c r="W1808" i="1"/>
  <c r="U1808" i="1"/>
  <c r="X1808" i="1"/>
  <c r="W3848" i="1"/>
  <c r="U3848" i="1"/>
  <c r="X3848" i="1"/>
  <c r="W4060" i="1"/>
  <c r="U4060" i="1"/>
  <c r="X4060" i="1"/>
  <c r="W1120" i="1"/>
  <c r="U1120" i="1"/>
  <c r="X1120" i="1"/>
  <c r="W2571" i="1"/>
  <c r="U2571" i="1"/>
  <c r="X2571" i="1"/>
  <c r="X2854" i="1"/>
  <c r="X1874" i="1"/>
  <c r="X3365" i="1"/>
  <c r="X3869" i="1"/>
  <c r="V2736" i="1"/>
  <c r="T2736" i="1"/>
  <c r="V1960" i="1"/>
  <c r="T1960" i="1"/>
  <c r="V2627" i="1"/>
  <c r="T2627" i="1"/>
  <c r="V1974" i="1"/>
  <c r="T1974" i="1"/>
  <c r="V2045" i="1"/>
  <c r="T2045" i="1"/>
  <c r="V1382" i="1"/>
  <c r="T1382" i="1"/>
  <c r="V1346" i="1"/>
  <c r="T1346" i="1"/>
  <c r="V3155" i="1"/>
  <c r="T3155" i="1"/>
  <c r="V2011" i="1"/>
  <c r="T2011" i="1"/>
  <c r="V3446" i="1"/>
  <c r="T3446" i="1"/>
  <c r="V1612" i="1"/>
  <c r="T1612" i="1"/>
  <c r="V384" i="1"/>
  <c r="T384" i="1"/>
  <c r="V2817" i="1"/>
  <c r="T2817" i="1"/>
  <c r="V2117" i="1"/>
  <c r="T2117" i="1"/>
  <c r="V658" i="1"/>
  <c r="T658" i="1"/>
  <c r="V1520" i="1"/>
  <c r="T1520" i="1"/>
  <c r="V1838" i="1"/>
  <c r="T1838" i="1"/>
  <c r="V2066" i="1"/>
  <c r="T2066" i="1"/>
  <c r="V254" i="1"/>
  <c r="T254" i="1"/>
  <c r="V1539" i="1"/>
  <c r="T1539" i="1"/>
  <c r="V1655" i="1"/>
  <c r="T1655" i="1"/>
  <c r="V1377" i="1"/>
  <c r="T1377" i="1"/>
  <c r="V3030" i="1"/>
  <c r="T3030" i="1"/>
  <c r="V1466" i="1"/>
  <c r="T1466" i="1"/>
  <c r="V15" i="1"/>
  <c r="T15" i="1"/>
  <c r="V2545" i="1"/>
  <c r="T2545" i="1"/>
  <c r="V1763" i="1"/>
  <c r="T1763" i="1"/>
  <c r="V3611" i="1"/>
  <c r="T3611" i="1"/>
  <c r="V3472" i="1"/>
  <c r="T3472" i="1"/>
  <c r="V1348" i="1"/>
  <c r="T1348" i="1"/>
  <c r="V268" i="1"/>
  <c r="T268" i="1"/>
  <c r="V3560" i="1"/>
  <c r="T3560" i="1"/>
  <c r="V2818" i="1"/>
  <c r="T2818" i="1"/>
  <c r="V1671" i="1"/>
  <c r="T1671" i="1"/>
  <c r="V1848" i="1"/>
  <c r="T1848" i="1"/>
  <c r="V3706" i="1"/>
  <c r="T3706" i="1"/>
  <c r="V3441" i="1"/>
  <c r="T3441" i="1"/>
  <c r="V1901" i="1"/>
  <c r="T1901" i="1"/>
  <c r="V732" i="1"/>
  <c r="T732" i="1"/>
  <c r="V3150" i="1"/>
  <c r="T3150" i="1"/>
  <c r="V1036" i="1"/>
  <c r="T1036" i="1"/>
  <c r="V2983" i="1"/>
  <c r="T2983" i="1"/>
  <c r="V2938" i="1"/>
  <c r="T2938" i="1"/>
  <c r="V353" i="1"/>
  <c r="T353" i="1"/>
  <c r="V414" i="1"/>
  <c r="T414" i="1"/>
  <c r="V2809" i="1"/>
  <c r="T2809" i="1"/>
  <c r="V374" i="1"/>
  <c r="T374" i="1"/>
  <c r="V2928" i="1"/>
  <c r="T2928" i="1"/>
  <c r="V1898" i="1"/>
  <c r="T1898" i="1"/>
  <c r="V2667" i="1"/>
  <c r="T2667" i="1"/>
  <c r="V372" i="1"/>
  <c r="T372" i="1"/>
  <c r="V3490" i="1"/>
  <c r="T3490" i="1"/>
  <c r="V842" i="1"/>
  <c r="T842" i="1"/>
  <c r="V3692" i="1"/>
  <c r="T3692" i="1"/>
  <c r="V3213" i="1"/>
  <c r="T3213" i="1"/>
  <c r="V2786" i="1"/>
  <c r="T2786" i="1"/>
  <c r="V753" i="1"/>
  <c r="T753" i="1"/>
  <c r="V1626" i="1"/>
  <c r="T1626" i="1"/>
  <c r="V1629" i="1"/>
  <c r="T1629" i="1"/>
  <c r="V1938" i="1"/>
  <c r="T1938" i="1"/>
  <c r="V2538" i="1"/>
  <c r="T2538" i="1"/>
  <c r="V77" i="1"/>
  <c r="T77" i="1"/>
  <c r="V800" i="1"/>
  <c r="T800" i="1"/>
  <c r="V1926" i="1"/>
  <c r="T1926" i="1"/>
  <c r="V2625" i="1"/>
  <c r="T2625" i="1"/>
  <c r="V2056" i="1"/>
  <c r="T2056" i="1"/>
  <c r="V334" i="1"/>
  <c r="T334" i="1"/>
  <c r="V2499" i="1"/>
  <c r="T2499" i="1"/>
  <c r="V3172" i="1"/>
  <c r="T3172" i="1"/>
  <c r="V380" i="1"/>
  <c r="T380" i="1"/>
  <c r="V309" i="1"/>
  <c r="T309" i="1"/>
  <c r="V1282" i="1"/>
  <c r="T1282" i="1"/>
  <c r="V2669" i="1"/>
  <c r="T2669" i="1"/>
  <c r="V3761" i="1"/>
  <c r="T3761" i="1"/>
  <c r="V3516" i="1"/>
  <c r="T3516" i="1"/>
  <c r="V2188" i="1"/>
  <c r="T2188" i="1"/>
  <c r="V3666" i="1"/>
  <c r="T3666" i="1"/>
  <c r="V3836" i="1"/>
  <c r="T3836" i="1"/>
  <c r="V3499" i="1"/>
  <c r="T3499" i="1"/>
  <c r="V1034" i="1"/>
  <c r="T1034" i="1"/>
  <c r="V2812" i="1"/>
  <c r="T2812" i="1"/>
  <c r="V1505" i="1"/>
  <c r="T1505" i="1"/>
  <c r="V408" i="1"/>
  <c r="T408" i="1"/>
  <c r="V3696" i="1"/>
  <c r="T3696" i="1"/>
  <c r="V82" i="1"/>
  <c r="T82" i="1"/>
  <c r="V3497" i="1"/>
  <c r="T3497" i="1"/>
  <c r="V292" i="1"/>
  <c r="T292" i="1"/>
  <c r="V2831" i="1"/>
  <c r="T2831" i="1"/>
  <c r="V100" i="1"/>
  <c r="T100" i="1"/>
  <c r="V3052" i="1"/>
  <c r="T3052" i="1"/>
  <c r="V2278" i="1"/>
  <c r="T2278" i="1"/>
  <c r="V2558" i="1"/>
  <c r="T2558" i="1"/>
  <c r="V3494" i="1"/>
  <c r="T3494" i="1"/>
  <c r="V2478" i="1"/>
  <c r="T2478" i="1"/>
  <c r="V3251" i="1"/>
  <c r="T3251" i="1"/>
  <c r="V861" i="1"/>
  <c r="T861" i="1"/>
  <c r="V2994" i="1"/>
  <c r="T2994" i="1"/>
  <c r="V3247" i="1"/>
  <c r="T3247" i="1"/>
  <c r="V2292" i="1"/>
  <c r="T2292" i="1"/>
  <c r="V782" i="1"/>
  <c r="T782" i="1"/>
  <c r="V1246" i="1"/>
  <c r="T1246" i="1"/>
  <c r="V1507" i="1"/>
  <c r="T1507" i="1"/>
  <c r="V3223" i="1"/>
  <c r="T3223" i="1"/>
  <c r="V290" i="1"/>
  <c r="T290" i="1"/>
  <c r="V3282" i="1"/>
  <c r="T3282" i="1"/>
  <c r="V2941" i="1"/>
  <c r="T2941" i="1"/>
  <c r="V2208" i="1"/>
  <c r="T2208" i="1"/>
  <c r="V2317" i="1"/>
  <c r="T2317" i="1"/>
  <c r="V85" i="1"/>
  <c r="T85" i="1"/>
  <c r="V3230" i="1"/>
  <c r="T3230" i="1"/>
  <c r="V1349" i="1"/>
  <c r="T1349" i="1"/>
  <c r="V2984" i="1"/>
  <c r="T2984" i="1"/>
  <c r="V1765" i="1"/>
  <c r="T1765" i="1"/>
  <c r="V1253" i="1"/>
  <c r="T1253" i="1"/>
  <c r="V2711" i="1"/>
  <c r="T2711" i="1"/>
  <c r="V3508" i="1"/>
  <c r="T3508" i="1"/>
  <c r="V1846" i="1"/>
  <c r="T1846" i="1"/>
  <c r="V843" i="1"/>
  <c r="T843" i="1"/>
  <c r="V1463" i="1"/>
  <c r="T1463" i="1"/>
  <c r="V2222" i="1"/>
  <c r="T2222" i="1"/>
  <c r="V3469" i="1"/>
  <c r="T3469" i="1"/>
  <c r="V1884" i="1"/>
  <c r="T1884" i="1"/>
  <c r="V3723" i="1"/>
  <c r="T3723" i="1"/>
  <c r="V2966" i="1"/>
  <c r="T2966" i="1"/>
  <c r="V393" i="1"/>
  <c r="T393" i="1"/>
  <c r="V108" i="1"/>
  <c r="T108" i="1"/>
  <c r="V3547" i="1"/>
  <c r="T3547" i="1"/>
  <c r="V1851" i="1"/>
  <c r="T1851" i="1"/>
  <c r="V750" i="1"/>
  <c r="T750" i="1"/>
  <c r="V2977" i="1"/>
  <c r="T2977" i="1"/>
  <c r="V2489" i="1"/>
  <c r="T2489" i="1"/>
  <c r="V3419" i="1"/>
  <c r="T3419" i="1"/>
  <c r="V3583" i="1"/>
  <c r="T3583" i="1"/>
  <c r="V3447" i="1"/>
  <c r="T3447" i="1"/>
  <c r="V3002" i="1"/>
  <c r="T3002" i="1"/>
  <c r="V2468" i="1"/>
  <c r="T2468" i="1"/>
  <c r="V859" i="1"/>
  <c r="T859" i="1"/>
  <c r="V75" i="1"/>
  <c r="T75" i="1"/>
  <c r="V3146" i="1"/>
  <c r="T3146" i="1"/>
  <c r="V1777" i="1"/>
  <c r="T1777" i="1"/>
  <c r="V1914" i="1"/>
  <c r="T1914" i="1"/>
  <c r="V3201" i="1"/>
  <c r="T3201" i="1"/>
  <c r="V1694" i="1"/>
  <c r="T1694" i="1"/>
  <c r="V213" i="1"/>
  <c r="T213" i="1"/>
  <c r="V3846" i="1"/>
  <c r="T3846" i="1"/>
  <c r="V1782" i="1"/>
  <c r="T1782" i="1"/>
  <c r="V2891" i="1"/>
  <c r="T2891" i="1"/>
  <c r="V185" i="1"/>
  <c r="T185" i="1"/>
  <c r="V1728" i="1"/>
  <c r="T1728" i="1"/>
  <c r="V1433" i="1"/>
  <c r="T1433" i="1"/>
  <c r="V3106" i="1"/>
  <c r="T3106" i="1"/>
  <c r="V2684" i="1"/>
  <c r="T2684" i="1"/>
  <c r="V4076" i="1"/>
  <c r="T4076" i="1"/>
  <c r="V1692" i="1"/>
  <c r="T1692" i="1"/>
  <c r="V2598" i="1"/>
  <c r="T2598" i="1"/>
  <c r="V1798" i="1"/>
  <c r="T1798" i="1"/>
  <c r="V3845" i="1"/>
  <c r="T3845" i="1"/>
  <c r="V1787" i="1"/>
  <c r="T1787" i="1"/>
  <c r="V482" i="1"/>
  <c r="T482" i="1"/>
  <c r="V969" i="1"/>
  <c r="T969" i="1"/>
  <c r="V991" i="1"/>
  <c r="T991" i="1"/>
  <c r="V3935" i="1"/>
  <c r="T3935" i="1"/>
  <c r="V1321" i="1"/>
  <c r="T1321" i="1"/>
  <c r="V1911" i="1"/>
  <c r="T1911" i="1"/>
  <c r="V3737" i="1"/>
  <c r="T3737" i="1"/>
  <c r="V692" i="1"/>
  <c r="T692" i="1"/>
  <c r="V2760" i="1"/>
  <c r="T2760" i="1"/>
  <c r="V2145" i="1"/>
  <c r="T2145" i="1"/>
  <c r="V3898" i="1"/>
  <c r="T3898" i="1"/>
  <c r="V1727" i="1"/>
  <c r="T1727" i="1"/>
  <c r="V945" i="1"/>
  <c r="T945" i="1"/>
  <c r="V944" i="1"/>
  <c r="T944" i="1"/>
  <c r="V1119" i="1"/>
  <c r="T1119" i="1"/>
  <c r="V666" i="1"/>
  <c r="T666" i="1"/>
  <c r="V3851" i="1"/>
  <c r="T3851" i="1"/>
  <c r="V694" i="1"/>
  <c r="T694" i="1"/>
  <c r="V1176" i="1"/>
  <c r="T1176" i="1"/>
  <c r="V187" i="1"/>
  <c r="T187" i="1"/>
  <c r="V1576" i="1"/>
  <c r="T1576" i="1"/>
  <c r="V436" i="1"/>
  <c r="T436" i="1"/>
  <c r="V500" i="1"/>
  <c r="T500" i="1"/>
  <c r="V2900" i="1"/>
  <c r="T2900" i="1"/>
  <c r="V605" i="1"/>
  <c r="T605" i="1"/>
  <c r="V3896" i="1"/>
  <c r="T3896" i="1"/>
  <c r="V450" i="1"/>
  <c r="T450" i="1"/>
  <c r="V3912" i="1"/>
  <c r="T3912" i="1"/>
  <c r="V1458" i="1"/>
  <c r="T1458" i="1"/>
  <c r="V702" i="1"/>
  <c r="T702" i="1"/>
  <c r="V3069" i="1"/>
  <c r="T3069" i="1"/>
  <c r="V432" i="1"/>
  <c r="T432" i="1"/>
  <c r="V4049" i="1"/>
  <c r="T4049" i="1"/>
  <c r="V423" i="1"/>
  <c r="T423" i="1"/>
  <c r="V130" i="1"/>
  <c r="T130" i="1"/>
  <c r="V2146" i="1"/>
  <c r="T2146" i="1"/>
  <c r="V3962" i="1"/>
  <c r="T3962" i="1"/>
  <c r="V603" i="1"/>
  <c r="T603" i="1"/>
  <c r="V999" i="1"/>
  <c r="T999" i="1"/>
  <c r="V504" i="1"/>
  <c r="T504" i="1"/>
  <c r="V4075" i="1"/>
  <c r="T4075" i="1"/>
  <c r="V2843" i="1"/>
  <c r="T2843" i="1"/>
  <c r="V151" i="1"/>
  <c r="T151" i="1"/>
  <c r="V2769" i="1"/>
  <c r="T2769" i="1"/>
  <c r="V2903" i="1"/>
  <c r="T2903" i="1"/>
  <c r="V468" i="1"/>
  <c r="T468" i="1"/>
  <c r="V2432" i="1"/>
  <c r="T2432" i="1"/>
  <c r="V2759" i="1"/>
  <c r="T2759" i="1"/>
  <c r="V2353" i="1"/>
  <c r="T2353" i="1"/>
  <c r="V2895" i="1"/>
  <c r="T2895" i="1"/>
  <c r="V1126" i="1"/>
  <c r="T1126" i="1"/>
  <c r="V1407" i="1"/>
  <c r="T1407" i="1"/>
  <c r="V575" i="1"/>
  <c r="T575" i="1"/>
  <c r="V2440" i="1"/>
  <c r="T2440" i="1"/>
  <c r="V1042" i="1"/>
  <c r="T1042" i="1"/>
  <c r="V2881" i="1"/>
  <c r="T2881" i="1"/>
  <c r="V3911" i="1"/>
  <c r="T3911" i="1"/>
  <c r="V2850" i="1"/>
  <c r="T2850" i="1"/>
  <c r="V2391" i="1"/>
  <c r="T2391" i="1"/>
  <c r="V496" i="1"/>
  <c r="T496" i="1"/>
  <c r="V1408" i="1"/>
  <c r="T1408" i="1"/>
  <c r="V3119" i="1"/>
  <c r="T3119" i="1"/>
  <c r="V3954" i="1"/>
  <c r="T3954" i="1"/>
  <c r="V3972" i="1"/>
  <c r="T3972" i="1"/>
  <c r="V1164" i="1"/>
  <c r="T1164" i="1"/>
  <c r="V1103" i="1"/>
  <c r="T1103" i="1"/>
  <c r="V3134" i="1"/>
  <c r="T3134" i="1"/>
  <c r="V2418" i="1"/>
  <c r="T2418" i="1"/>
  <c r="V4094" i="1"/>
  <c r="T4094" i="1"/>
  <c r="V1595" i="1"/>
  <c r="T1595" i="1"/>
  <c r="V3122" i="1"/>
  <c r="T3122" i="1"/>
  <c r="V3995" i="1"/>
  <c r="T3995" i="1"/>
  <c r="V447" i="1"/>
  <c r="T447" i="1"/>
  <c r="V2584" i="1"/>
  <c r="T2584" i="1"/>
  <c r="V4078" i="1"/>
  <c r="T4078" i="1"/>
  <c r="V3958" i="1"/>
  <c r="T3958" i="1"/>
  <c r="V3885" i="1"/>
  <c r="T3885" i="1"/>
  <c r="V3645" i="1"/>
  <c r="T3645" i="1"/>
  <c r="V3059" i="1"/>
  <c r="T3059" i="1"/>
  <c r="V2867" i="1"/>
  <c r="T2867" i="1"/>
  <c r="V2745" i="1"/>
  <c r="T2745" i="1"/>
  <c r="V2566" i="1"/>
  <c r="T2566" i="1"/>
  <c r="V2435" i="1"/>
  <c r="T2435" i="1"/>
  <c r="V2380" i="1"/>
  <c r="T2380" i="1"/>
  <c r="V2347" i="1"/>
  <c r="T2347" i="1"/>
  <c r="V1817" i="1"/>
  <c r="T1817" i="1"/>
  <c r="V1684" i="1"/>
  <c r="T1684" i="1"/>
  <c r="V1546" i="1"/>
  <c r="T1546" i="1"/>
  <c r="V1447" i="1"/>
  <c r="T1447" i="1"/>
  <c r="V1236" i="1"/>
  <c r="T1236" i="1"/>
  <c r="V1142" i="1"/>
  <c r="T1142" i="1"/>
  <c r="V1056" i="1"/>
  <c r="T1056" i="1"/>
  <c r="V913" i="1"/>
  <c r="T913" i="1"/>
  <c r="V688" i="1"/>
  <c r="T688" i="1"/>
  <c r="V604" i="1"/>
  <c r="T604" i="1"/>
  <c r="V497" i="1"/>
  <c r="T497" i="1"/>
  <c r="V443" i="1"/>
  <c r="T443" i="1"/>
  <c r="V226" i="1"/>
  <c r="T226" i="1"/>
  <c r="V175" i="1"/>
  <c r="T175" i="1"/>
  <c r="V126" i="1"/>
  <c r="T126" i="1"/>
  <c r="W2723" i="1"/>
  <c r="U2723" i="1"/>
  <c r="X2723" i="1"/>
  <c r="W2737" i="1"/>
  <c r="U2737" i="1"/>
  <c r="X2737" i="1"/>
  <c r="W2204" i="1"/>
  <c r="U2204" i="1"/>
  <c r="X2204" i="1"/>
  <c r="W2338" i="1"/>
  <c r="U2338" i="1"/>
  <c r="X2338" i="1"/>
  <c r="W2312" i="1"/>
  <c r="U2312" i="1"/>
  <c r="X2312" i="1"/>
  <c r="W2003" i="1"/>
  <c r="U2003" i="1"/>
  <c r="X2003" i="1"/>
  <c r="W1032" i="1"/>
  <c r="U1032" i="1"/>
  <c r="X1032" i="1"/>
  <c r="W1839" i="1"/>
  <c r="U1839" i="1"/>
  <c r="X1839" i="1"/>
  <c r="W2216" i="1"/>
  <c r="U2216" i="1"/>
  <c r="X2216" i="1"/>
  <c r="W1506" i="1"/>
  <c r="U1506" i="1"/>
  <c r="X1506" i="1"/>
  <c r="W1966" i="1"/>
  <c r="U1966" i="1"/>
  <c r="X1966" i="1"/>
  <c r="W2739" i="1"/>
  <c r="U2739" i="1"/>
  <c r="X2739" i="1"/>
  <c r="W2032" i="1"/>
  <c r="U2032" i="1"/>
  <c r="X2032" i="1"/>
  <c r="W3473" i="1"/>
  <c r="U3473" i="1"/>
  <c r="X3473" i="1"/>
  <c r="W385" i="1"/>
  <c r="U385" i="1"/>
  <c r="X385" i="1"/>
  <c r="W2027" i="1"/>
  <c r="U2027" i="1"/>
  <c r="X2027" i="1"/>
  <c r="W2022" i="1"/>
  <c r="U2022" i="1"/>
  <c r="X2022" i="1"/>
  <c r="W2283" i="1"/>
  <c r="U2283" i="1"/>
  <c r="X2283" i="1"/>
  <c r="W3510" i="1"/>
  <c r="U3510" i="1"/>
  <c r="X3510" i="1"/>
  <c r="W2975" i="1"/>
  <c r="U2975" i="1"/>
  <c r="X2975" i="1"/>
  <c r="W2978" i="1"/>
  <c r="U2978" i="1"/>
  <c r="X2978" i="1"/>
  <c r="W2251" i="1"/>
  <c r="U2251" i="1"/>
  <c r="X2251" i="1"/>
  <c r="W3267" i="1"/>
  <c r="U3267" i="1"/>
  <c r="X3267" i="1"/>
  <c r="W734" i="1"/>
  <c r="U734" i="1"/>
  <c r="X734" i="1"/>
  <c r="W1961" i="1"/>
  <c r="U1961" i="1"/>
  <c r="X1961" i="1"/>
  <c r="W852" i="1"/>
  <c r="U852" i="1"/>
  <c r="X852" i="1"/>
  <c r="W3538" i="1"/>
  <c r="U3538" i="1"/>
  <c r="X3538" i="1"/>
  <c r="W280" i="1"/>
  <c r="U280" i="1"/>
  <c r="X280" i="1"/>
  <c r="W1465" i="1"/>
  <c r="U1465" i="1"/>
  <c r="X1465" i="1"/>
  <c r="W1293" i="1"/>
  <c r="U1293" i="1"/>
  <c r="X1293" i="1"/>
  <c r="W3298" i="1"/>
  <c r="U3298" i="1"/>
  <c r="X3298" i="1"/>
  <c r="W44" i="1"/>
  <c r="U44" i="1"/>
  <c r="X44" i="1"/>
  <c r="W3425" i="1"/>
  <c r="U3425" i="1"/>
  <c r="X3425" i="1"/>
  <c r="W3342" i="1"/>
  <c r="U3342" i="1"/>
  <c r="X3342" i="1"/>
  <c r="W1894" i="1"/>
  <c r="U1894" i="1"/>
  <c r="X1894" i="1"/>
  <c r="W1532" i="1"/>
  <c r="U1532" i="1"/>
  <c r="X1532" i="1"/>
  <c r="W2481" i="1"/>
  <c r="U2481" i="1"/>
  <c r="X2481" i="1"/>
  <c r="W1660" i="1"/>
  <c r="U1660" i="1"/>
  <c r="X1660" i="1"/>
  <c r="W3234" i="1"/>
  <c r="U3234" i="1"/>
  <c r="X3234" i="1"/>
  <c r="W1305" i="1"/>
  <c r="U1305" i="1"/>
  <c r="X1305" i="1"/>
  <c r="W2923" i="1"/>
  <c r="U2923" i="1"/>
  <c r="X2923" i="1"/>
  <c r="W3270" i="1"/>
  <c r="U3270" i="1"/>
  <c r="X3270" i="1"/>
  <c r="W3492" i="1"/>
  <c r="U3492" i="1"/>
  <c r="X3492" i="1"/>
  <c r="W2069" i="1"/>
  <c r="U2069" i="1"/>
  <c r="X2069" i="1"/>
  <c r="W2178" i="1"/>
  <c r="U2178" i="1"/>
  <c r="X2178" i="1"/>
  <c r="W87" i="1"/>
  <c r="U87" i="1"/>
  <c r="X87" i="1"/>
  <c r="W342" i="1"/>
  <c r="U342" i="1"/>
  <c r="X342" i="1"/>
  <c r="W1374" i="1"/>
  <c r="U1374" i="1"/>
  <c r="X1374" i="1"/>
  <c r="W805" i="1"/>
  <c r="U805" i="1"/>
  <c r="X805" i="1"/>
  <c r="W1606" i="1"/>
  <c r="U1606" i="1"/>
  <c r="X1606" i="1"/>
  <c r="W3021" i="1"/>
  <c r="U3021" i="1"/>
  <c r="X3021" i="1"/>
  <c r="W735" i="1"/>
  <c r="U735" i="1"/>
  <c r="X735" i="1"/>
  <c r="W3782" i="1"/>
  <c r="U3782" i="1"/>
  <c r="X3782" i="1"/>
  <c r="W3011" i="1"/>
  <c r="U3011" i="1"/>
  <c r="X3011" i="1"/>
  <c r="W1267" i="1"/>
  <c r="U1267" i="1"/>
  <c r="X1267" i="1"/>
  <c r="W3597" i="1"/>
  <c r="U3597" i="1"/>
  <c r="X3597" i="1"/>
  <c r="W265" i="1"/>
  <c r="U265" i="1"/>
  <c r="X265" i="1"/>
  <c r="W2010" i="1"/>
  <c r="U2010" i="1"/>
  <c r="X2010" i="1"/>
  <c r="W841" i="1"/>
  <c r="U841" i="1"/>
  <c r="X841" i="1"/>
  <c r="W3219" i="1"/>
  <c r="U3219" i="1"/>
  <c r="X3219" i="1"/>
  <c r="W2798" i="1"/>
  <c r="U2798" i="1"/>
  <c r="X2798" i="1"/>
  <c r="W1981" i="1"/>
  <c r="U1981" i="1"/>
  <c r="X1981" i="1"/>
  <c r="W3549" i="1"/>
  <c r="U3549" i="1"/>
  <c r="X3549" i="1"/>
  <c r="W3293" i="1"/>
  <c r="U3293" i="1"/>
  <c r="X3293" i="1"/>
  <c r="W2968" i="1"/>
  <c r="U2968" i="1"/>
  <c r="X2968" i="1"/>
  <c r="W120" i="1"/>
  <c r="U120" i="1"/>
  <c r="X120" i="1"/>
  <c r="W3006" i="1"/>
  <c r="U3006" i="1"/>
  <c r="X3006" i="1"/>
  <c r="W2164" i="1"/>
  <c r="U2164" i="1"/>
  <c r="X2164" i="1"/>
  <c r="W1513" i="1"/>
  <c r="U1513" i="1"/>
  <c r="X1513" i="1"/>
  <c r="W1508" i="1"/>
  <c r="U1508" i="1"/>
  <c r="X1508" i="1"/>
  <c r="W3788" i="1"/>
  <c r="U3788" i="1"/>
  <c r="X3788" i="1"/>
  <c r="W1370" i="1"/>
  <c r="U1370" i="1"/>
  <c r="X1370" i="1"/>
  <c r="W2630" i="1"/>
  <c r="U2630" i="1"/>
  <c r="X2630" i="1"/>
  <c r="W3824" i="1"/>
  <c r="U3824" i="1"/>
  <c r="X3824" i="1"/>
  <c r="W1400" i="1"/>
  <c r="U1400" i="1"/>
  <c r="X1400" i="1"/>
  <c r="W791" i="1"/>
  <c r="U791" i="1"/>
  <c r="X791" i="1"/>
  <c r="W1364" i="1"/>
  <c r="U1364" i="1"/>
  <c r="X1364" i="1"/>
  <c r="W1860" i="1"/>
  <c r="U1860" i="1"/>
  <c r="X1860" i="1"/>
  <c r="W3585" i="1"/>
  <c r="U3585" i="1"/>
  <c r="X3585" i="1"/>
  <c r="W3775" i="1"/>
  <c r="U3775" i="1"/>
  <c r="X3775" i="1"/>
  <c r="W2063" i="1"/>
  <c r="U2063" i="1"/>
  <c r="X2063" i="1"/>
  <c r="W2109" i="1"/>
  <c r="U2109" i="1"/>
  <c r="X2109" i="1"/>
  <c r="W3042" i="1"/>
  <c r="U3042" i="1"/>
  <c r="X3042" i="1"/>
  <c r="W2294" i="1"/>
  <c r="U2294" i="1"/>
  <c r="X2294" i="1"/>
  <c r="W817" i="1"/>
  <c r="U817" i="1"/>
  <c r="X817" i="1"/>
  <c r="W2490" i="1"/>
  <c r="U2490" i="1"/>
  <c r="X2490" i="1"/>
  <c r="W3421" i="1"/>
  <c r="U3421" i="1"/>
  <c r="X3421" i="1"/>
  <c r="W3332" i="1"/>
  <c r="U3332" i="1"/>
  <c r="X3332" i="1"/>
  <c r="W3825" i="1"/>
  <c r="U3825" i="1"/>
  <c r="X3825" i="1"/>
  <c r="W3019" i="1"/>
  <c r="U3019" i="1"/>
  <c r="X3019" i="1"/>
  <c r="W3436" i="1"/>
  <c r="U3436" i="1"/>
  <c r="X3436" i="1"/>
  <c r="W796" i="1"/>
  <c r="U796" i="1"/>
  <c r="X796" i="1"/>
  <c r="W1827" i="1"/>
  <c r="U1827" i="1"/>
  <c r="X1827" i="1"/>
  <c r="W1659" i="1"/>
  <c r="U1659" i="1"/>
  <c r="X1659" i="1"/>
  <c r="W2787" i="1"/>
  <c r="U2787" i="1"/>
  <c r="X2787" i="1"/>
  <c r="W3306" i="1"/>
  <c r="U3306" i="1"/>
  <c r="X3306" i="1"/>
  <c r="W3398" i="1"/>
  <c r="U3398" i="1"/>
  <c r="X3398" i="1"/>
  <c r="W2313" i="1"/>
  <c r="U2313" i="1"/>
  <c r="X2313" i="1"/>
  <c r="W831" i="1"/>
  <c r="U831" i="1"/>
  <c r="X831" i="1"/>
  <c r="W2463" i="1"/>
  <c r="U2463" i="1"/>
  <c r="X2463" i="1"/>
  <c r="W3426" i="1"/>
  <c r="U3426" i="1"/>
  <c r="W857" i="1"/>
  <c r="U857" i="1"/>
  <c r="X857" i="1"/>
  <c r="W2993" i="1"/>
  <c r="U2993" i="1"/>
  <c r="X2993" i="1"/>
  <c r="W3171" i="1"/>
  <c r="U3171" i="1"/>
  <c r="X3171" i="1"/>
  <c r="W2663" i="1"/>
  <c r="U2663" i="1"/>
  <c r="X2663" i="1"/>
  <c r="W1303" i="1"/>
  <c r="U1303" i="1"/>
  <c r="X1303" i="1"/>
  <c r="W3599" i="1"/>
  <c r="U3599" i="1"/>
  <c r="X3599" i="1"/>
  <c r="W786" i="1"/>
  <c r="U786" i="1"/>
  <c r="X786" i="1"/>
  <c r="W3227" i="1"/>
  <c r="U3227" i="1"/>
  <c r="X3227" i="1"/>
  <c r="W1295" i="1"/>
  <c r="U1295" i="1"/>
  <c r="X1295" i="1"/>
  <c r="W1888" i="1"/>
  <c r="U1888" i="1"/>
  <c r="X1888" i="1"/>
  <c r="W3356" i="1"/>
  <c r="U3356" i="1"/>
  <c r="X3356" i="1"/>
  <c r="W1273" i="1"/>
  <c r="U1273" i="1"/>
  <c r="X1273" i="1"/>
  <c r="W1287" i="1"/>
  <c r="U1287" i="1"/>
  <c r="X1287" i="1"/>
  <c r="W294" i="1"/>
  <c r="U294" i="1"/>
  <c r="X294" i="1"/>
  <c r="W2981" i="1"/>
  <c r="U2981" i="1"/>
  <c r="X2981" i="1"/>
  <c r="W3577" i="1"/>
  <c r="U3577" i="1"/>
  <c r="X3577" i="1"/>
  <c r="W1263" i="1"/>
  <c r="U1263" i="1"/>
  <c r="X1263" i="1"/>
  <c r="W3423" i="1"/>
  <c r="U3423" i="1"/>
  <c r="X3423" i="1"/>
  <c r="W3620" i="1"/>
  <c r="U3620" i="1"/>
  <c r="X3620" i="1"/>
  <c r="W2118" i="1"/>
  <c r="U2118" i="1"/>
  <c r="W2546" i="1"/>
  <c r="U2546" i="1"/>
  <c r="X2546" i="1"/>
  <c r="W3456" i="1"/>
  <c r="U3456" i="1"/>
  <c r="X3456" i="1"/>
  <c r="W420" i="1"/>
  <c r="U420" i="1"/>
  <c r="X420" i="1"/>
  <c r="W3040" i="1"/>
  <c r="U3040" i="1"/>
  <c r="X3040" i="1"/>
  <c r="W1745" i="1"/>
  <c r="U1745" i="1"/>
  <c r="X1745" i="1"/>
  <c r="W3703" i="1"/>
  <c r="U3703" i="1"/>
  <c r="X3703" i="1"/>
  <c r="W3375" i="1"/>
  <c r="U3375" i="1"/>
  <c r="X3375" i="1"/>
  <c r="W61" i="1"/>
  <c r="U61" i="1"/>
  <c r="W1826" i="1"/>
  <c r="U1826" i="1"/>
  <c r="X1826" i="1"/>
  <c r="W2476" i="1"/>
  <c r="U2476" i="1"/>
  <c r="X2476" i="1"/>
  <c r="W3615" i="1"/>
  <c r="U3615" i="1"/>
  <c r="X3615" i="1"/>
  <c r="W3495" i="1"/>
  <c r="U3495" i="1"/>
  <c r="X3495" i="1"/>
  <c r="W3187" i="1"/>
  <c r="U3187" i="1"/>
  <c r="X3187" i="1"/>
  <c r="W2482" i="1"/>
  <c r="U2482" i="1"/>
  <c r="X2482" i="1"/>
  <c r="W1365" i="1"/>
  <c r="U1365" i="1"/>
  <c r="X1365" i="1"/>
  <c r="W102" i="1"/>
  <c r="U102" i="1"/>
  <c r="W709" i="1"/>
  <c r="U709" i="1"/>
  <c r="X709" i="1"/>
  <c r="W3064" i="1"/>
  <c r="U3064" i="1"/>
  <c r="X3064" i="1"/>
  <c r="W2957" i="1"/>
  <c r="U2957" i="1"/>
  <c r="X2957" i="1"/>
  <c r="W1919" i="1"/>
  <c r="U1919" i="1"/>
  <c r="X1919" i="1"/>
  <c r="W1804" i="1"/>
  <c r="U1804" i="1"/>
  <c r="X1804" i="1"/>
  <c r="W1769" i="1"/>
  <c r="U1769" i="1"/>
  <c r="X1769" i="1"/>
  <c r="W2856" i="1"/>
  <c r="U2856" i="1"/>
  <c r="X2856" i="1"/>
  <c r="W954" i="1"/>
  <c r="U954" i="1"/>
  <c r="W932" i="1"/>
  <c r="U932" i="1"/>
  <c r="X932" i="1"/>
  <c r="W1781" i="1"/>
  <c r="U1781" i="1"/>
  <c r="X1781" i="1"/>
  <c r="W600" i="1"/>
  <c r="U600" i="1"/>
  <c r="X600" i="1"/>
  <c r="W3976" i="1"/>
  <c r="U3976" i="1"/>
  <c r="X3976" i="1"/>
  <c r="W3809" i="1"/>
  <c r="U3809" i="1"/>
  <c r="X3809" i="1"/>
  <c r="W3736" i="1"/>
  <c r="U3736" i="1"/>
  <c r="X3736" i="1"/>
  <c r="W1439" i="1"/>
  <c r="U1439" i="1"/>
  <c r="X1439" i="1"/>
  <c r="W2780" i="1"/>
  <c r="U2780" i="1"/>
  <c r="X2780" i="1"/>
  <c r="W1785" i="1"/>
  <c r="U1785" i="1"/>
  <c r="X1785" i="1"/>
  <c r="W4059" i="1"/>
  <c r="U4059" i="1"/>
  <c r="X4059" i="1"/>
  <c r="W615" i="1"/>
  <c r="U615" i="1"/>
  <c r="X615" i="1"/>
  <c r="W2944" i="1"/>
  <c r="U2944" i="1"/>
  <c r="X2944" i="1"/>
  <c r="W1766" i="1"/>
  <c r="U1766" i="1"/>
  <c r="X1766" i="1"/>
  <c r="W1098" i="1"/>
  <c r="U1098" i="1"/>
  <c r="X1098" i="1"/>
  <c r="W2405" i="1"/>
  <c r="U2405" i="1"/>
  <c r="X2405" i="1"/>
  <c r="W3093" i="1"/>
  <c r="U3093" i="1"/>
  <c r="X3093" i="1"/>
  <c r="W3102" i="1"/>
  <c r="U3102" i="1"/>
  <c r="X3102" i="1"/>
  <c r="W2776" i="1"/>
  <c r="U2776" i="1"/>
  <c r="X2776" i="1"/>
  <c r="W1552" i="1"/>
  <c r="U1552" i="1"/>
  <c r="X1552" i="1"/>
  <c r="W1093" i="1"/>
  <c r="U1093" i="1"/>
  <c r="X1093" i="1"/>
  <c r="W3195" i="1"/>
  <c r="U3195" i="1"/>
  <c r="X3195" i="1"/>
  <c r="W3066" i="1"/>
  <c r="U3066" i="1"/>
  <c r="X3066" i="1"/>
  <c r="W2692" i="1"/>
  <c r="U2692" i="1"/>
  <c r="X2692" i="1"/>
  <c r="X986" i="1"/>
  <c r="X4041" i="1"/>
  <c r="X2758" i="1"/>
  <c r="X452" i="1"/>
  <c r="V1706" i="1"/>
  <c r="T1706" i="1"/>
  <c r="V3197" i="1"/>
  <c r="T3197" i="1"/>
  <c r="V2757" i="1"/>
  <c r="T2757" i="1"/>
  <c r="V3978" i="1"/>
  <c r="T3978" i="1"/>
  <c r="V1009" i="1"/>
  <c r="T1009" i="1"/>
  <c r="V1810" i="1"/>
  <c r="T1810" i="1"/>
  <c r="V1306" i="1"/>
  <c r="T1306" i="1"/>
  <c r="V4003" i="1"/>
  <c r="T4003" i="1"/>
  <c r="V3945" i="1"/>
  <c r="T3945" i="1"/>
  <c r="V979" i="1"/>
  <c r="T979" i="1"/>
  <c r="V2847" i="1"/>
  <c r="T2847" i="1"/>
  <c r="V1004" i="1"/>
  <c r="T1004" i="1"/>
  <c r="V2159" i="1"/>
  <c r="T2159" i="1"/>
  <c r="V2748" i="1"/>
  <c r="T2748" i="1"/>
  <c r="V2409" i="1"/>
  <c r="T2409" i="1"/>
  <c r="V3091" i="1"/>
  <c r="T3091" i="1"/>
  <c r="V4055" i="1"/>
  <c r="T4055" i="1"/>
  <c r="V1739" i="1"/>
  <c r="T1739" i="1"/>
  <c r="V1699" i="1"/>
  <c r="T1699" i="1"/>
  <c r="V4066" i="1"/>
  <c r="T4066" i="1"/>
  <c r="V1240" i="1"/>
  <c r="T1240" i="1"/>
  <c r="V2958" i="1"/>
  <c r="T2958" i="1"/>
  <c r="V4083" i="1"/>
  <c r="T4083" i="1"/>
  <c r="V3078" i="1"/>
  <c r="T3078" i="1"/>
  <c r="V3071" i="1"/>
  <c r="T3071" i="1"/>
  <c r="V946" i="1"/>
  <c r="T946" i="1"/>
  <c r="V3191" i="1"/>
  <c r="T3191" i="1"/>
  <c r="V1235" i="1"/>
  <c r="T1235" i="1"/>
  <c r="V1796" i="1"/>
  <c r="T1796" i="1"/>
  <c r="V2583" i="1"/>
  <c r="T2583" i="1"/>
  <c r="V1152" i="1"/>
  <c r="T1152" i="1"/>
  <c r="V134" i="1"/>
  <c r="T134" i="1"/>
  <c r="V4079" i="1"/>
  <c r="T4079" i="1"/>
  <c r="V4048" i="1"/>
  <c r="T4048" i="1"/>
  <c r="V147" i="1"/>
  <c r="T147" i="1"/>
  <c r="V1993" i="1"/>
  <c r="T1993" i="1"/>
  <c r="V1725" i="1"/>
  <c r="T1725" i="1"/>
  <c r="V1008" i="1"/>
  <c r="T1008" i="1"/>
  <c r="V2846" i="1"/>
  <c r="T2846" i="1"/>
  <c r="V717" i="1"/>
  <c r="T717" i="1"/>
  <c r="V193" i="1"/>
  <c r="T193" i="1"/>
  <c r="V2899" i="1"/>
  <c r="T2899" i="1"/>
  <c r="V1184" i="1"/>
  <c r="T1184" i="1"/>
  <c r="V2852" i="1"/>
  <c r="T2852" i="1"/>
  <c r="V3871" i="1"/>
  <c r="T3871" i="1"/>
  <c r="V2374" i="1"/>
  <c r="T2374" i="1"/>
  <c r="V2416" i="1"/>
  <c r="T2416" i="1"/>
  <c r="V475" i="1"/>
  <c r="T475" i="1"/>
  <c r="V4097" i="1"/>
  <c r="T4097" i="1"/>
  <c r="V2951" i="1"/>
  <c r="T2951" i="1"/>
  <c r="V3748" i="1"/>
  <c r="T3748" i="1"/>
  <c r="V925" i="1"/>
  <c r="T925" i="1"/>
  <c r="V4084" i="1"/>
  <c r="T4084" i="1"/>
  <c r="V2959" i="1"/>
  <c r="T2959" i="1"/>
  <c r="V1592" i="1"/>
  <c r="T1592" i="1"/>
  <c r="V2349" i="1"/>
  <c r="T2349" i="1"/>
  <c r="V1790" i="1"/>
  <c r="T1790" i="1"/>
  <c r="V880" i="1"/>
  <c r="T880" i="1"/>
  <c r="V2686" i="1"/>
  <c r="T2686" i="1"/>
  <c r="V2511" i="1"/>
  <c r="T2511" i="1"/>
  <c r="V2643" i="1"/>
  <c r="T2643" i="1"/>
  <c r="V559" i="1"/>
  <c r="T559" i="1"/>
  <c r="V2162" i="1"/>
  <c r="T2162" i="1"/>
  <c r="V2695" i="1"/>
  <c r="T2695" i="1"/>
  <c r="V1157" i="1"/>
  <c r="T1157" i="1"/>
  <c r="V1072" i="1"/>
  <c r="T1072" i="1"/>
  <c r="V1135" i="1"/>
  <c r="T1135" i="1"/>
  <c r="V2123" i="1"/>
  <c r="T2123" i="1"/>
  <c r="V2585" i="1"/>
  <c r="T2585" i="1"/>
  <c r="V994" i="1"/>
  <c r="T994" i="1"/>
  <c r="V902" i="1"/>
  <c r="T902" i="1"/>
  <c r="V2124" i="1"/>
  <c r="T2124" i="1"/>
  <c r="V1561" i="1"/>
  <c r="T1561" i="1"/>
  <c r="V462" i="1"/>
  <c r="T462" i="1"/>
  <c r="V4009" i="1"/>
  <c r="T4009" i="1"/>
  <c r="V3942" i="1"/>
  <c r="T3942" i="1"/>
  <c r="V2442" i="1"/>
  <c r="T2442" i="1"/>
  <c r="V486" i="1"/>
  <c r="T486" i="1"/>
  <c r="V3062" i="1"/>
  <c r="T3062" i="1"/>
  <c r="V1147" i="1"/>
  <c r="T1147" i="1"/>
  <c r="V2948" i="1"/>
  <c r="T2948" i="1"/>
  <c r="V2662" i="1"/>
  <c r="T2662" i="1"/>
  <c r="V2356" i="1"/>
  <c r="T2356" i="1"/>
  <c r="V153" i="1"/>
  <c r="T153" i="1"/>
  <c r="V4114" i="1"/>
  <c r="T4114" i="1"/>
  <c r="V1729" i="1"/>
  <c r="T1729" i="1"/>
  <c r="V1175" i="1"/>
  <c r="T1175" i="1"/>
  <c r="V1083" i="1"/>
  <c r="T1083" i="1"/>
  <c r="V3864" i="1"/>
  <c r="T3864" i="1"/>
  <c r="V2155" i="1"/>
  <c r="T2155" i="1"/>
  <c r="V157" i="1"/>
  <c r="T157" i="1"/>
  <c r="V3126" i="1"/>
  <c r="T3126" i="1"/>
  <c r="V1452" i="1"/>
  <c r="T1452" i="1"/>
  <c r="V4073" i="1"/>
  <c r="T4073" i="1"/>
  <c r="V3956" i="1"/>
  <c r="T3956" i="1"/>
  <c r="V3884" i="1"/>
  <c r="T3884" i="1"/>
  <c r="V3643" i="1"/>
  <c r="T3643" i="1"/>
  <c r="V3058" i="1"/>
  <c r="T3058" i="1"/>
  <c r="V2860" i="1"/>
  <c r="T2860" i="1"/>
  <c r="V2701" i="1"/>
  <c r="T2701" i="1"/>
  <c r="V2565" i="1"/>
  <c r="T2565" i="1"/>
  <c r="V2428" i="1"/>
  <c r="T2428" i="1"/>
  <c r="V2379" i="1"/>
  <c r="T2379" i="1"/>
  <c r="V2344" i="1"/>
  <c r="T2344" i="1"/>
  <c r="V1815" i="1"/>
  <c r="T1815" i="1"/>
  <c r="V1601" i="1"/>
  <c r="T1601" i="1"/>
  <c r="V1498" i="1"/>
  <c r="T1498" i="1"/>
  <c r="V1446" i="1"/>
  <c r="T1446" i="1"/>
  <c r="V1233" i="1"/>
  <c r="T1233" i="1"/>
  <c r="V1133" i="1"/>
  <c r="T1133" i="1"/>
  <c r="V1054" i="1"/>
  <c r="T1054" i="1"/>
  <c r="V910" i="1"/>
  <c r="T910" i="1"/>
  <c r="V639" i="1"/>
  <c r="T639" i="1"/>
  <c r="V587" i="1"/>
  <c r="T587" i="1"/>
  <c r="V495" i="1"/>
  <c r="T495" i="1"/>
  <c r="V441" i="1"/>
  <c r="T441" i="1"/>
  <c r="V225" i="1"/>
  <c r="T225" i="1"/>
  <c r="V174" i="1"/>
  <c r="T174" i="1"/>
  <c r="V124" i="1"/>
  <c r="T124" i="1"/>
  <c r="W644" i="1"/>
  <c r="U644" i="1"/>
  <c r="X644" i="1"/>
  <c r="W2252" i="1"/>
  <c r="U2252" i="1"/>
  <c r="X2252" i="1"/>
  <c r="W1956" i="1"/>
  <c r="U1956" i="1"/>
  <c r="X1956" i="1"/>
  <c r="W2082" i="1"/>
  <c r="U2082" i="1"/>
  <c r="X2082" i="1"/>
  <c r="W2449" i="1"/>
  <c r="U2449" i="1"/>
  <c r="X2449" i="1"/>
  <c r="W2269" i="1"/>
  <c r="U2269" i="1"/>
  <c r="X2269" i="1"/>
  <c r="W3728" i="1"/>
  <c r="U3728" i="1"/>
  <c r="X3728" i="1"/>
  <c r="W248" i="1"/>
  <c r="U248" i="1"/>
  <c r="X248" i="1"/>
  <c r="W1194" i="1"/>
  <c r="U1194" i="1"/>
  <c r="X1194" i="1"/>
  <c r="W2254" i="1"/>
  <c r="U2254" i="1"/>
  <c r="X2254" i="1"/>
  <c r="W1975" i="1"/>
  <c r="U1975" i="1"/>
  <c r="X1975" i="1"/>
  <c r="W2226" i="1"/>
  <c r="U2226" i="1"/>
  <c r="X2226" i="1"/>
  <c r="W1955" i="1"/>
  <c r="U1955" i="1"/>
  <c r="X1955" i="1"/>
  <c r="W389" i="1"/>
  <c r="U389" i="1"/>
  <c r="X389" i="1"/>
  <c r="W1022" i="1"/>
  <c r="U1022" i="1"/>
  <c r="X1022" i="1"/>
  <c r="W1952" i="1"/>
  <c r="U1952" i="1"/>
  <c r="X1952" i="1"/>
  <c r="W3458" i="1"/>
  <c r="U3458" i="1"/>
  <c r="X3458" i="1"/>
  <c r="W2192" i="1"/>
  <c r="U2192" i="1"/>
  <c r="X2192" i="1"/>
  <c r="W3009" i="1"/>
  <c r="U3009" i="1"/>
  <c r="X3009" i="1"/>
  <c r="W3656" i="1"/>
  <c r="U3656" i="1"/>
  <c r="X3656" i="1"/>
  <c r="W2479" i="1"/>
  <c r="U2479" i="1"/>
  <c r="X2479" i="1"/>
  <c r="W2060" i="1"/>
  <c r="U2060" i="1"/>
  <c r="X2060" i="1"/>
  <c r="W2641" i="1"/>
  <c r="U2641" i="1"/>
  <c r="X2641" i="1"/>
  <c r="W815" i="1"/>
  <c r="U815" i="1"/>
  <c r="X815" i="1"/>
  <c r="W2525" i="1"/>
  <c r="U2525" i="1"/>
  <c r="X2525" i="1"/>
  <c r="W3698" i="1"/>
  <c r="U3698" i="1"/>
  <c r="X3698" i="1"/>
  <c r="W78" i="1"/>
  <c r="U78" i="1"/>
  <c r="X78" i="1"/>
  <c r="W1515" i="1"/>
  <c r="U1515" i="1"/>
  <c r="X1515" i="1"/>
  <c r="W278" i="1"/>
  <c r="U278" i="1"/>
  <c r="X278" i="1"/>
  <c r="W1218" i="1"/>
  <c r="U1218" i="1"/>
  <c r="X1218" i="1"/>
  <c r="W860" i="1"/>
  <c r="U860" i="1"/>
  <c r="X860" i="1"/>
  <c r="W404" i="1"/>
  <c r="U404" i="1"/>
  <c r="X404" i="1"/>
  <c r="W651" i="1"/>
  <c r="U651" i="1"/>
  <c r="X651" i="1"/>
  <c r="W3422" i="1"/>
  <c r="U3422" i="1"/>
  <c r="X3422" i="1"/>
  <c r="W329" i="1"/>
  <c r="U329" i="1"/>
  <c r="X329" i="1"/>
  <c r="W1390" i="1"/>
  <c r="U1390" i="1"/>
  <c r="X1390" i="1"/>
  <c r="W2939" i="1"/>
  <c r="U2939" i="1"/>
  <c r="X2939" i="1"/>
  <c r="W2165" i="1"/>
  <c r="U2165" i="1"/>
  <c r="X2165" i="1"/>
  <c r="W2624" i="1"/>
  <c r="U2624" i="1"/>
  <c r="X2624" i="1"/>
  <c r="W1356" i="1"/>
  <c r="U1356" i="1"/>
  <c r="X1356" i="1"/>
  <c r="W57" i="1"/>
  <c r="U57" i="1"/>
  <c r="X57" i="1"/>
  <c r="W3044" i="1"/>
  <c r="U3044" i="1"/>
  <c r="X3044" i="1"/>
  <c r="W2480" i="1"/>
  <c r="U2480" i="1"/>
  <c r="X2480" i="1"/>
  <c r="W1669" i="1"/>
  <c r="U1669" i="1"/>
  <c r="X1669" i="1"/>
  <c r="W3694" i="1"/>
  <c r="U3694" i="1"/>
  <c r="X3694" i="1"/>
  <c r="W1264" i="1"/>
  <c r="U1264" i="1"/>
  <c r="X1264" i="1"/>
  <c r="W3229" i="1"/>
  <c r="U3229" i="1"/>
  <c r="X3229" i="1"/>
  <c r="W1301" i="1"/>
  <c r="U1301" i="1"/>
  <c r="X1301" i="1"/>
  <c r="W534" i="1"/>
  <c r="U534" i="1"/>
  <c r="X534" i="1"/>
  <c r="W3573" i="1"/>
  <c r="U3573" i="1"/>
  <c r="X3573" i="1"/>
  <c r="W3702" i="1"/>
  <c r="U3702" i="1"/>
  <c r="X3702" i="1"/>
  <c r="W2093" i="1"/>
  <c r="U2093" i="1"/>
  <c r="X2093" i="1"/>
  <c r="W3756" i="1"/>
  <c r="U3756" i="1"/>
  <c r="X3756" i="1"/>
  <c r="W3182" i="1"/>
  <c r="U3182" i="1"/>
  <c r="X3182" i="1"/>
  <c r="W3587" i="1"/>
  <c r="U3587" i="1"/>
  <c r="X3587" i="1"/>
  <c r="W2469" i="1"/>
  <c r="U2469" i="1"/>
  <c r="X2469" i="1"/>
  <c r="W1836" i="1"/>
  <c r="U1836" i="1"/>
  <c r="X1836" i="1"/>
  <c r="W1482" i="1"/>
  <c r="U1482" i="1"/>
  <c r="X1482" i="1"/>
  <c r="W354" i="1"/>
  <c r="U354" i="1"/>
  <c r="X354" i="1"/>
  <c r="W3023" i="1"/>
  <c r="U3023" i="1"/>
  <c r="X3023" i="1"/>
  <c r="W2453" i="1"/>
  <c r="U2453" i="1"/>
  <c r="X2453" i="1"/>
  <c r="W1024" i="1"/>
  <c r="U1024" i="1"/>
  <c r="X1024" i="1"/>
  <c r="W737" i="1"/>
  <c r="U737" i="1"/>
  <c r="X737" i="1"/>
  <c r="W3160" i="1"/>
  <c r="U3160" i="1"/>
  <c r="X3160" i="1"/>
  <c r="W3675" i="1"/>
  <c r="U3675" i="1"/>
  <c r="X3675" i="1"/>
  <c r="W2540" i="1"/>
  <c r="U2540" i="1"/>
  <c r="X2540" i="1"/>
  <c r="W1661" i="1"/>
  <c r="U1661" i="1"/>
  <c r="X1661" i="1"/>
  <c r="W1476" i="1"/>
  <c r="U1476" i="1"/>
  <c r="X1476" i="1"/>
  <c r="W797" i="1"/>
  <c r="U797" i="1"/>
  <c r="X797" i="1"/>
  <c r="W270" i="1"/>
  <c r="U270" i="1"/>
  <c r="X270" i="1"/>
  <c r="W71" i="1"/>
  <c r="U71" i="1"/>
  <c r="X71" i="1"/>
  <c r="W2833" i="1"/>
  <c r="U2833" i="1"/>
  <c r="X2833" i="1"/>
  <c r="W1927" i="1"/>
  <c r="U1927" i="1"/>
  <c r="X1927" i="1"/>
  <c r="W3045" i="1"/>
  <c r="U3045" i="1"/>
  <c r="X3045" i="1"/>
  <c r="W3031" i="1"/>
  <c r="U3031" i="1"/>
  <c r="X3031" i="1"/>
  <c r="W725" i="1"/>
  <c r="U725" i="1"/>
  <c r="X725" i="1"/>
  <c r="W1193" i="1"/>
  <c r="U1193" i="1"/>
  <c r="X1193" i="1"/>
  <c r="W3041" i="1"/>
  <c r="U3041" i="1"/>
  <c r="X3041" i="1"/>
  <c r="W3412" i="1"/>
  <c r="U3412" i="1"/>
  <c r="X3412" i="1"/>
  <c r="W3448" i="1"/>
  <c r="U3448" i="1"/>
  <c r="X3448" i="1"/>
  <c r="W324" i="1"/>
  <c r="U324" i="1"/>
  <c r="X324" i="1"/>
  <c r="W3598" i="1"/>
  <c r="U3598" i="1"/>
  <c r="X3598" i="1"/>
  <c r="W2450" i="1"/>
  <c r="U2450" i="1"/>
  <c r="X2450" i="1"/>
  <c r="W3819" i="1"/>
  <c r="U3819" i="1"/>
  <c r="X3819" i="1"/>
  <c r="W1934" i="1"/>
  <c r="U1934" i="1"/>
  <c r="X1934" i="1"/>
  <c r="W3032" i="1"/>
  <c r="U3032" i="1"/>
  <c r="X3032" i="1"/>
  <c r="W2111" i="1"/>
  <c r="U2111" i="1"/>
  <c r="X2111" i="1"/>
  <c r="W3361" i="1"/>
  <c r="U3361" i="1"/>
  <c r="X3361" i="1"/>
  <c r="W3527" i="1"/>
  <c r="U3527" i="1"/>
  <c r="X3527" i="1"/>
  <c r="W3658" i="1"/>
  <c r="U3658" i="1"/>
  <c r="X3658" i="1"/>
  <c r="W1893" i="1"/>
  <c r="U1893" i="1"/>
  <c r="X1893" i="1"/>
  <c r="W2783" i="1"/>
  <c r="U2783" i="1"/>
  <c r="X2783" i="1"/>
  <c r="W3780" i="1"/>
  <c r="U3780" i="1"/>
  <c r="X3780" i="1"/>
  <c r="W3626" i="1"/>
  <c r="U3626" i="1"/>
  <c r="X3626" i="1"/>
  <c r="W273" i="1"/>
  <c r="U273" i="1"/>
  <c r="X273" i="1"/>
  <c r="W3722" i="1"/>
  <c r="U3722" i="1"/>
  <c r="X3722" i="1"/>
  <c r="W844" i="1"/>
  <c r="U844" i="1"/>
  <c r="X844" i="1"/>
  <c r="W313" i="1"/>
  <c r="U313" i="1"/>
  <c r="X313" i="1"/>
  <c r="W813" i="1"/>
  <c r="U813" i="1"/>
  <c r="X813" i="1"/>
  <c r="W1639" i="1"/>
  <c r="U1639" i="1"/>
  <c r="X1639" i="1"/>
  <c r="W2720" i="1"/>
  <c r="U2720" i="1"/>
  <c r="X2720" i="1"/>
  <c r="W2666" i="1"/>
  <c r="U2666" i="1"/>
  <c r="X2666" i="1"/>
  <c r="W2487" i="1"/>
  <c r="U2487" i="1"/>
  <c r="X2487" i="1"/>
  <c r="W3467" i="1"/>
  <c r="U3467" i="1"/>
  <c r="X3467" i="1"/>
  <c r="W1753" i="1"/>
  <c r="U1753" i="1"/>
  <c r="X1753" i="1"/>
  <c r="W2553" i="1"/>
  <c r="U2553" i="1"/>
  <c r="X2553" i="1"/>
  <c r="W3443" i="1"/>
  <c r="U3443" i="1"/>
  <c r="X3443" i="1"/>
  <c r="W537" i="1"/>
  <c r="U537" i="1"/>
  <c r="X537" i="1"/>
  <c r="W1395" i="1"/>
  <c r="U1395" i="1"/>
  <c r="X1395" i="1"/>
  <c r="W1215" i="1"/>
  <c r="U1215" i="1"/>
  <c r="X1215" i="1"/>
  <c r="W2931" i="1"/>
  <c r="U2931" i="1"/>
  <c r="X2931" i="1"/>
  <c r="W761" i="1"/>
  <c r="U761" i="1"/>
  <c r="X761" i="1"/>
  <c r="W1269" i="1"/>
  <c r="U1269" i="1"/>
  <c r="X1269" i="1"/>
  <c r="W1634" i="1"/>
  <c r="U1634" i="1"/>
  <c r="X1634" i="1"/>
  <c r="W3715" i="1"/>
  <c r="U3715" i="1"/>
  <c r="X3715" i="1"/>
  <c r="W2800" i="1"/>
  <c r="U2800" i="1"/>
  <c r="X2800" i="1"/>
  <c r="W3276" i="1"/>
  <c r="U3276" i="1"/>
  <c r="X3276" i="1"/>
  <c r="W317" i="1"/>
  <c r="U317" i="1"/>
  <c r="X317" i="1"/>
  <c r="W2340" i="1"/>
  <c r="U2340" i="1"/>
  <c r="X2340" i="1"/>
  <c r="W3476" i="1"/>
  <c r="U3476" i="1"/>
  <c r="X3476" i="1"/>
  <c r="W394" i="1"/>
  <c r="U394" i="1"/>
  <c r="X394" i="1"/>
  <c r="W319" i="1"/>
  <c r="U319" i="1"/>
  <c r="X319" i="1"/>
  <c r="W3020" i="1"/>
  <c r="U3020" i="1"/>
  <c r="X3020" i="1"/>
  <c r="W1949" i="1"/>
  <c r="U1949" i="1"/>
  <c r="X1949" i="1"/>
  <c r="W1636" i="1"/>
  <c r="U1636" i="1"/>
  <c r="X1636" i="1"/>
  <c r="W3402" i="1"/>
  <c r="U3402" i="1"/>
  <c r="X3402" i="1"/>
  <c r="W2100" i="1"/>
  <c r="U2100" i="1"/>
  <c r="X2100" i="1"/>
  <c r="W2541" i="1"/>
  <c r="U2541" i="1"/>
  <c r="X2541" i="1"/>
  <c r="W3697" i="1"/>
  <c r="U3697" i="1"/>
  <c r="X3697" i="1"/>
  <c r="W3592" i="1"/>
  <c r="U3592" i="1"/>
  <c r="X3592" i="1"/>
  <c r="W3817" i="1"/>
  <c r="U3817" i="1"/>
  <c r="X3817" i="1"/>
  <c r="W3610" i="1"/>
  <c r="U3610" i="1"/>
  <c r="X3610" i="1"/>
  <c r="W3475" i="1"/>
  <c r="U3475" i="1"/>
  <c r="X3475" i="1"/>
  <c r="W3033" i="1"/>
  <c r="U3033" i="1"/>
  <c r="X3033" i="1"/>
  <c r="W2475" i="1"/>
  <c r="U2475" i="1"/>
  <c r="X2475" i="1"/>
  <c r="W1304" i="1"/>
  <c r="U1304" i="1"/>
  <c r="X1304" i="1"/>
  <c r="W86" i="1"/>
  <c r="U86" i="1"/>
  <c r="X86" i="1"/>
  <c r="W3975" i="1"/>
  <c r="U3975" i="1"/>
  <c r="X3975" i="1"/>
  <c r="W1308" i="1"/>
  <c r="U1308" i="1"/>
  <c r="X1308" i="1"/>
  <c r="W1767" i="1"/>
  <c r="U1767" i="1"/>
  <c r="X1767" i="1"/>
  <c r="W1819" i="1"/>
  <c r="U1819" i="1"/>
  <c r="X1819" i="1"/>
  <c r="W2325" i="1"/>
  <c r="U2325" i="1"/>
  <c r="X2325" i="1"/>
  <c r="W1558" i="1"/>
  <c r="U1558" i="1"/>
  <c r="X1558" i="1"/>
  <c r="W866" i="1"/>
  <c r="U866" i="1"/>
  <c r="X866" i="1"/>
  <c r="W1786" i="1"/>
  <c r="U1786" i="1"/>
  <c r="X1786" i="1"/>
  <c r="W2875" i="1"/>
  <c r="U2875" i="1"/>
  <c r="X2875" i="1"/>
  <c r="W767" i="1"/>
  <c r="U767" i="1"/>
  <c r="X767" i="1"/>
  <c r="W713" i="1"/>
  <c r="U713" i="1"/>
  <c r="X713" i="1"/>
  <c r="W2863" i="1"/>
  <c r="U2863" i="1"/>
  <c r="X2863" i="1"/>
  <c r="W205" i="1"/>
  <c r="U205" i="1"/>
  <c r="X205" i="1"/>
  <c r="W2139" i="1"/>
  <c r="U2139" i="1"/>
  <c r="X2139" i="1"/>
  <c r="W2922" i="1"/>
  <c r="U2922" i="1"/>
  <c r="X2922" i="1"/>
  <c r="W517" i="1"/>
  <c r="U517" i="1"/>
  <c r="X517" i="1"/>
  <c r="W3053" i="1"/>
  <c r="U3053" i="1"/>
  <c r="X3053" i="1"/>
  <c r="W710" i="1"/>
  <c r="U710" i="1"/>
  <c r="X710" i="1"/>
  <c r="W1773" i="1"/>
  <c r="U1773" i="1"/>
  <c r="X1773" i="1"/>
  <c r="W1426" i="1"/>
  <c r="U1426" i="1"/>
  <c r="X1426" i="1"/>
  <c r="W3065" i="1"/>
  <c r="U3065" i="1"/>
  <c r="X3065" i="1"/>
  <c r="W3742" i="1"/>
  <c r="U3742" i="1"/>
  <c r="X3742" i="1"/>
  <c r="W3892" i="1"/>
  <c r="U3892" i="1"/>
  <c r="X3892" i="1"/>
  <c r="W3951" i="1"/>
  <c r="U3951" i="1"/>
  <c r="X3951" i="1"/>
  <c r="W209" i="1"/>
  <c r="U209" i="1"/>
  <c r="X209" i="1"/>
  <c r="W1090" i="1"/>
  <c r="U1090" i="1"/>
  <c r="X1090" i="1"/>
  <c r="W137" i="1"/>
  <c r="U137" i="1"/>
  <c r="X137" i="1"/>
  <c r="W635" i="1"/>
  <c r="U635" i="1"/>
  <c r="X635" i="1"/>
  <c r="W1697" i="1"/>
  <c r="U1697" i="1"/>
  <c r="X1697" i="1"/>
  <c r="W3733" i="1"/>
  <c r="U3733" i="1"/>
  <c r="X3733" i="1"/>
  <c r="W3980" i="1"/>
  <c r="U3980" i="1"/>
  <c r="X3980" i="1"/>
  <c r="W718" i="1"/>
  <c r="U718" i="1"/>
  <c r="X718" i="1"/>
  <c r="W1709" i="1"/>
  <c r="U1709" i="1"/>
  <c r="X1709" i="1"/>
  <c r="W1066" i="1"/>
  <c r="U1066" i="1"/>
  <c r="X1066" i="1"/>
  <c r="W1493" i="1"/>
  <c r="U1493" i="1"/>
  <c r="X1493" i="1"/>
  <c r="W2677" i="1"/>
  <c r="U2677" i="1"/>
  <c r="X2677" i="1"/>
  <c r="W1421" i="1"/>
  <c r="U1421" i="1"/>
  <c r="X1421" i="1"/>
  <c r="W3640" i="1"/>
  <c r="U3640" i="1"/>
  <c r="X3640" i="1"/>
  <c r="W935" i="1"/>
  <c r="U935" i="1"/>
  <c r="X935" i="1"/>
  <c r="W3642" i="1"/>
  <c r="U3642" i="1"/>
  <c r="X3642" i="1"/>
  <c r="W1983" i="1"/>
  <c r="U1983" i="1"/>
  <c r="X1983" i="1"/>
  <c r="W446" i="1"/>
  <c r="U446" i="1"/>
  <c r="X446" i="1"/>
  <c r="W2897" i="1"/>
  <c r="U2897" i="1"/>
  <c r="X2897" i="1"/>
  <c r="W1701" i="1"/>
  <c r="U1701" i="1"/>
  <c r="X1701" i="1"/>
  <c r="W3098" i="1"/>
  <c r="U3098" i="1"/>
  <c r="X3098" i="1"/>
  <c r="W769" i="1"/>
  <c r="U769" i="1"/>
  <c r="X769" i="1"/>
  <c r="W1340" i="1"/>
  <c r="U1340" i="1"/>
  <c r="X1340" i="1"/>
  <c r="W1020" i="1"/>
  <c r="U1020" i="1"/>
  <c r="X1020" i="1"/>
  <c r="W1177" i="1"/>
  <c r="U1177" i="1"/>
  <c r="X1177" i="1"/>
  <c r="W1903" i="1"/>
  <c r="U1903" i="1"/>
  <c r="X1903" i="1"/>
  <c r="W3857" i="1"/>
  <c r="U3857" i="1"/>
  <c r="X3857" i="1"/>
  <c r="W1490" i="1"/>
  <c r="U1490" i="1"/>
  <c r="X1490" i="1"/>
  <c r="W1002" i="1"/>
  <c r="U1002" i="1"/>
  <c r="X1002" i="1"/>
  <c r="W1818" i="1"/>
  <c r="U1818" i="1"/>
  <c r="X1818" i="1"/>
  <c r="W2653" i="1"/>
  <c r="U2653" i="1"/>
  <c r="X2653" i="1"/>
  <c r="W958" i="1"/>
  <c r="U958" i="1"/>
  <c r="W1159" i="1"/>
  <c r="U1159" i="1"/>
  <c r="X1159" i="1"/>
  <c r="W1050" i="1"/>
  <c r="U1050" i="1"/>
  <c r="X1050" i="1"/>
  <c r="W4015" i="1"/>
  <c r="U4015" i="1"/>
  <c r="X4015" i="1"/>
  <c r="W3094" i="1"/>
  <c r="U3094" i="1"/>
  <c r="X3094" i="1"/>
  <c r="W697" i="1"/>
  <c r="U697" i="1"/>
  <c r="X697" i="1"/>
  <c r="W2851" i="1"/>
  <c r="U2851" i="1"/>
  <c r="X2851" i="1"/>
  <c r="W663" i="1"/>
  <c r="U663" i="1"/>
  <c r="X663" i="1"/>
  <c r="W775" i="1"/>
  <c r="U775" i="1"/>
  <c r="X775" i="1"/>
  <c r="W3131" i="1"/>
  <c r="U3131" i="1"/>
  <c r="X3131" i="1"/>
  <c r="W2001" i="1"/>
  <c r="U2001" i="1"/>
  <c r="X2001" i="1"/>
  <c r="W2702" i="1"/>
  <c r="U2702" i="1"/>
  <c r="X2702" i="1"/>
  <c r="W3123" i="1"/>
  <c r="U3123" i="1"/>
  <c r="X3123" i="1"/>
  <c r="W148" i="1"/>
  <c r="U148" i="1"/>
  <c r="X148" i="1"/>
  <c r="W1322" i="1"/>
  <c r="U1322" i="1"/>
  <c r="X1322" i="1"/>
  <c r="W2697" i="1"/>
  <c r="U2697" i="1"/>
  <c r="X2697" i="1"/>
  <c r="W3963" i="1"/>
  <c r="U3963" i="1"/>
  <c r="X3963" i="1"/>
  <c r="W696" i="1"/>
  <c r="U696" i="1"/>
  <c r="X696" i="1"/>
  <c r="W2779" i="1"/>
  <c r="U2779" i="1"/>
  <c r="X2779" i="1"/>
  <c r="W904" i="1"/>
  <c r="U904" i="1"/>
  <c r="X904" i="1"/>
  <c r="W2153" i="1"/>
  <c r="U2153" i="1"/>
  <c r="W973" i="1"/>
  <c r="U973" i="1"/>
  <c r="X973" i="1"/>
  <c r="W3854" i="1"/>
  <c r="U3854" i="1"/>
  <c r="X3854" i="1"/>
  <c r="W2775" i="1"/>
  <c r="U2775" i="1"/>
  <c r="X2775" i="1"/>
  <c r="W1107" i="1"/>
  <c r="U1107" i="1"/>
  <c r="X1107" i="1"/>
  <c r="W1600" i="1"/>
  <c r="U1600" i="1"/>
  <c r="X1600" i="1"/>
  <c r="W3647" i="1"/>
  <c r="U3647" i="1"/>
  <c r="X3647" i="1"/>
  <c r="W466" i="1"/>
  <c r="U466" i="1"/>
  <c r="X466" i="1"/>
  <c r="W1813" i="1"/>
  <c r="U1813" i="1"/>
  <c r="X1813" i="1"/>
  <c r="W2138" i="1"/>
  <c r="U2138" i="1"/>
  <c r="X2138" i="1"/>
  <c r="W2521" i="1"/>
  <c r="U2521" i="1"/>
  <c r="X2521" i="1"/>
  <c r="W3632" i="1"/>
  <c r="U3632" i="1"/>
  <c r="X3632" i="1"/>
  <c r="W3096" i="1"/>
  <c r="U3096" i="1"/>
  <c r="X3096" i="1"/>
  <c r="W3082" i="1"/>
  <c r="U3082" i="1"/>
  <c r="X3082" i="1"/>
  <c r="W2680" i="1"/>
  <c r="U2680" i="1"/>
  <c r="X2680" i="1"/>
  <c r="W163" i="1"/>
  <c r="U163" i="1"/>
  <c r="X163" i="1"/>
  <c r="W1704" i="1"/>
  <c r="U1704" i="1"/>
  <c r="X1704" i="1"/>
  <c r="W2696" i="1"/>
  <c r="U2696" i="1"/>
  <c r="X2696" i="1"/>
  <c r="W578" i="1"/>
  <c r="U578" i="1"/>
  <c r="X578" i="1"/>
  <c r="W4080" i="1"/>
  <c r="U4080" i="1"/>
  <c r="X4080" i="1"/>
  <c r="W3965" i="1"/>
  <c r="U3965" i="1"/>
  <c r="X3965" i="1"/>
  <c r="W3886" i="1"/>
  <c r="U3886" i="1"/>
  <c r="X3886" i="1"/>
  <c r="W3735" i="1"/>
  <c r="U3735" i="1"/>
  <c r="X3735" i="1"/>
  <c r="W3063" i="1"/>
  <c r="U3063" i="1"/>
  <c r="X3063" i="1"/>
  <c r="W2874" i="1"/>
  <c r="U2874" i="1"/>
  <c r="X2874" i="1"/>
  <c r="W2752" i="1"/>
  <c r="U2752" i="1"/>
  <c r="X2752" i="1"/>
  <c r="W2568" i="1"/>
  <c r="U2568" i="1"/>
  <c r="X2568" i="1"/>
  <c r="W2439" i="1"/>
  <c r="U2439" i="1"/>
  <c r="X2439" i="1"/>
  <c r="W2381" i="1"/>
  <c r="U2381" i="1"/>
  <c r="X2381" i="1"/>
  <c r="W2351" i="1"/>
  <c r="U2351" i="1"/>
  <c r="X2351" i="1"/>
  <c r="W1820" i="1"/>
  <c r="U1820" i="1"/>
  <c r="X1820" i="1"/>
  <c r="W1698" i="1"/>
  <c r="U1698" i="1"/>
  <c r="X1698" i="1"/>
  <c r="W1549" i="1"/>
  <c r="U1549" i="1"/>
  <c r="X1549" i="1"/>
  <c r="W1448" i="1"/>
  <c r="U1448" i="1"/>
  <c r="X1448" i="1"/>
  <c r="W1238" i="1"/>
  <c r="U1238" i="1"/>
  <c r="X1238" i="1"/>
  <c r="W1143" i="1"/>
  <c r="U1143" i="1"/>
  <c r="X1143" i="1"/>
  <c r="W1057" i="1"/>
  <c r="U1057" i="1"/>
  <c r="X1057" i="1"/>
  <c r="W916" i="1"/>
  <c r="U916" i="1"/>
  <c r="X916" i="1"/>
  <c r="W708" i="1"/>
  <c r="U708" i="1"/>
  <c r="X708" i="1"/>
  <c r="W606" i="1"/>
  <c r="U606" i="1"/>
  <c r="X606" i="1"/>
  <c r="W503" i="1"/>
  <c r="U503" i="1"/>
  <c r="X503" i="1"/>
  <c r="W453" i="1"/>
  <c r="U453" i="1"/>
  <c r="W227" i="1"/>
  <c r="U227" i="1"/>
  <c r="W176" i="1"/>
  <c r="U176" i="1"/>
  <c r="W131" i="1"/>
  <c r="U131" i="1"/>
  <c r="X3073" i="1"/>
  <c r="X2126" i="1"/>
  <c r="X1438" i="1"/>
  <c r="V3754" i="1"/>
  <c r="T3754" i="1"/>
  <c r="V3491" i="1"/>
  <c r="T3491" i="1"/>
  <c r="V1225" i="1"/>
  <c r="T1225" i="1"/>
  <c r="V29" i="1"/>
  <c r="T29" i="1"/>
  <c r="V2561" i="1"/>
  <c r="T2561" i="1"/>
  <c r="V1743" i="1"/>
  <c r="T1743" i="1"/>
  <c r="V2339" i="1"/>
  <c r="T2339" i="1"/>
  <c r="V3339" i="1"/>
  <c r="T3339" i="1"/>
  <c r="V3317" i="1"/>
  <c r="T3317" i="1"/>
  <c r="V3434" i="1"/>
  <c r="T3434" i="1"/>
  <c r="V2305" i="1"/>
  <c r="T2305" i="1"/>
  <c r="V3183" i="1"/>
  <c r="T3183" i="1"/>
  <c r="V2322" i="1"/>
  <c r="T2322" i="1"/>
  <c r="V3562" i="1"/>
  <c r="T3562" i="1"/>
  <c r="V2223" i="1"/>
  <c r="T2223" i="1"/>
  <c r="V1468" i="1"/>
  <c r="T1468" i="1"/>
  <c r="V407" i="1"/>
  <c r="T407" i="1"/>
  <c r="V107" i="1"/>
  <c r="T107" i="1"/>
  <c r="V2942" i="1"/>
  <c r="T2942" i="1"/>
  <c r="V1523" i="1"/>
  <c r="T1523" i="1"/>
  <c r="V2311" i="1"/>
  <c r="T2311" i="1"/>
  <c r="V2113" i="1"/>
  <c r="T2113" i="1"/>
  <c r="V3764" i="1"/>
  <c r="T3764" i="1"/>
  <c r="V2970" i="1"/>
  <c r="T2970" i="1"/>
  <c r="V3395" i="1"/>
  <c r="T3395" i="1"/>
  <c r="V2988" i="1"/>
  <c r="T2988" i="1"/>
  <c r="V2070" i="1"/>
  <c r="T2070" i="1"/>
  <c r="V3751" i="1"/>
  <c r="T3751" i="1"/>
  <c r="V361" i="1"/>
  <c r="T361" i="1"/>
  <c r="V3545" i="1"/>
  <c r="T3545" i="1"/>
  <c r="V2249" i="1"/>
  <c r="T2249" i="1"/>
  <c r="V2797" i="1"/>
  <c r="T2797" i="1"/>
  <c r="V2318" i="1"/>
  <c r="T2318" i="1"/>
  <c r="V96" i="1"/>
  <c r="T96" i="1"/>
  <c r="V811" i="1"/>
  <c r="T811" i="1"/>
  <c r="V3413" i="1"/>
  <c r="T3413" i="1"/>
  <c r="V2542" i="1"/>
  <c r="T2542" i="1"/>
  <c r="V2926" i="1"/>
  <c r="T2926" i="1"/>
  <c r="V3175" i="1"/>
  <c r="T3175" i="1"/>
  <c r="V3297" i="1"/>
  <c r="T3297" i="1"/>
  <c r="V358" i="1"/>
  <c r="T358" i="1"/>
  <c r="V1672" i="1"/>
  <c r="T1672" i="1"/>
  <c r="V109" i="1"/>
  <c r="T109" i="1"/>
  <c r="V3466" i="1"/>
  <c r="T3466" i="1"/>
  <c r="V3340" i="1"/>
  <c r="T3340" i="1"/>
  <c r="V3725" i="1"/>
  <c r="T3725" i="1"/>
  <c r="V3550" i="1"/>
  <c r="T3550" i="1"/>
  <c r="V3784" i="1"/>
  <c r="T3784" i="1"/>
  <c r="V2526" i="1"/>
  <c r="T2526" i="1"/>
  <c r="V2221" i="1"/>
  <c r="T2221" i="1"/>
  <c r="V728" i="1"/>
  <c r="T728" i="1"/>
  <c r="V368" i="1"/>
  <c r="T368" i="1"/>
  <c r="V2307" i="1"/>
  <c r="T2307" i="1"/>
  <c r="V3758" i="1"/>
  <c r="T3758" i="1"/>
  <c r="V3359" i="1"/>
  <c r="T3359" i="1"/>
  <c r="V2937" i="1"/>
  <c r="T2937" i="1"/>
  <c r="V3616" i="1"/>
  <c r="T3616" i="1"/>
  <c r="V2088" i="1"/>
  <c r="T2088" i="1"/>
  <c r="V3487" i="1"/>
  <c r="T3487" i="1"/>
  <c r="V119" i="1"/>
  <c r="T119" i="1"/>
  <c r="V2533" i="1"/>
  <c r="T2533" i="1"/>
  <c r="V3337" i="1"/>
  <c r="T3337" i="1"/>
  <c r="V34" i="1"/>
  <c r="T34" i="1"/>
  <c r="V2179" i="1"/>
  <c r="T2179" i="1"/>
  <c r="V3218" i="1"/>
  <c r="T3218" i="1"/>
  <c r="V3810" i="1"/>
  <c r="T3810" i="1"/>
  <c r="V3578" i="1"/>
  <c r="T3578" i="1"/>
  <c r="V3433" i="1"/>
  <c r="T3433" i="1"/>
  <c r="V2990" i="1"/>
  <c r="T2990" i="1"/>
  <c r="V2174" i="1"/>
  <c r="T2174" i="1"/>
  <c r="V850" i="1"/>
  <c r="T850" i="1"/>
  <c r="V51" i="1"/>
  <c r="T51" i="1"/>
  <c r="V887" i="1"/>
  <c r="T887" i="1"/>
  <c r="V3190" i="1"/>
  <c r="T3190" i="1"/>
  <c r="V1000" i="1"/>
  <c r="T1000" i="1"/>
  <c r="V3143" i="1"/>
  <c r="T3143" i="1"/>
  <c r="V1788" i="1"/>
  <c r="T1788" i="1"/>
  <c r="V1690" i="1"/>
  <c r="T1690" i="1"/>
  <c r="V1572" i="1"/>
  <c r="T1572" i="1"/>
  <c r="V1139" i="1"/>
  <c r="T1139" i="1"/>
  <c r="V3989" i="1"/>
  <c r="T3989" i="1"/>
  <c r="V1114" i="1"/>
  <c r="T1114" i="1"/>
  <c r="V2884" i="1"/>
  <c r="T2884" i="1"/>
  <c r="V4042" i="1"/>
  <c r="T4042" i="1"/>
  <c r="V985" i="1"/>
  <c r="T985" i="1"/>
  <c r="V4030" i="1"/>
  <c r="T4030" i="1"/>
  <c r="V3113" i="1"/>
  <c r="T3113" i="1"/>
  <c r="V212" i="1"/>
  <c r="T212" i="1"/>
  <c r="V2882" i="1"/>
  <c r="T2882" i="1"/>
  <c r="V3844" i="1"/>
  <c r="T3844" i="1"/>
  <c r="V1568" i="1"/>
  <c r="T1568" i="1"/>
  <c r="V2869" i="1"/>
  <c r="T2869" i="1"/>
  <c r="V1168" i="1"/>
  <c r="T1168" i="1"/>
  <c r="V2907" i="1"/>
  <c r="T2907" i="1"/>
  <c r="V4022" i="1"/>
  <c r="T4022" i="1"/>
  <c r="V3133" i="1"/>
  <c r="T3133" i="1"/>
  <c r="V3872" i="1"/>
  <c r="T3872" i="1"/>
  <c r="V1245" i="1"/>
  <c r="T1245" i="1"/>
  <c r="V1814" i="1"/>
  <c r="T1814" i="1"/>
  <c r="V3940" i="1"/>
  <c r="T3940" i="1"/>
  <c r="V3086" i="1"/>
  <c r="T3086" i="1"/>
  <c r="V1809" i="1"/>
  <c r="T1809" i="1"/>
  <c r="V3970" i="1"/>
  <c r="T3970" i="1"/>
  <c r="V4005" i="1"/>
  <c r="T4005" i="1"/>
  <c r="V2137" i="1"/>
  <c r="T2137" i="1"/>
  <c r="V1496" i="1"/>
  <c r="T1496" i="1"/>
  <c r="V460" i="1"/>
  <c r="T460" i="1"/>
  <c r="V1718" i="1"/>
  <c r="T1718" i="1"/>
  <c r="V4107" i="1"/>
  <c r="T4107" i="1"/>
  <c r="V1156" i="1"/>
  <c r="T1156" i="1"/>
  <c r="V917" i="1"/>
  <c r="T917" i="1"/>
  <c r="V2876" i="1"/>
  <c r="T2876" i="1"/>
  <c r="V553" i="1"/>
  <c r="T553" i="1"/>
  <c r="V3879" i="1"/>
  <c r="T3879" i="1"/>
  <c r="V1414" i="1"/>
  <c r="T1414" i="1"/>
  <c r="V3992" i="1"/>
  <c r="T3992" i="1"/>
  <c r="V4011" i="1"/>
  <c r="T4011" i="1"/>
  <c r="V1087" i="1"/>
  <c r="T1087" i="1"/>
  <c r="V3791" i="1"/>
  <c r="T3791" i="1"/>
  <c r="V662" i="1"/>
  <c r="T662" i="1"/>
  <c r="V4062" i="1"/>
  <c r="T4062" i="1"/>
  <c r="V3873" i="1"/>
  <c r="T3873" i="1"/>
  <c r="V2384" i="1"/>
  <c r="T2384" i="1"/>
  <c r="V129" i="1"/>
  <c r="T129" i="1"/>
  <c r="V2953" i="1"/>
  <c r="T2953" i="1"/>
  <c r="V3860" i="1"/>
  <c r="T3860" i="1"/>
  <c r="V4004" i="1"/>
  <c r="T4004" i="1"/>
  <c r="V777" i="1"/>
  <c r="T777" i="1"/>
  <c r="V4036" i="1"/>
  <c r="T4036" i="1"/>
  <c r="V633" i="1"/>
  <c r="T633" i="1"/>
  <c r="V721" i="1"/>
  <c r="T721" i="1"/>
  <c r="V939" i="1"/>
  <c r="T939" i="1"/>
  <c r="V4019" i="1"/>
  <c r="T4019" i="1"/>
  <c r="V2567" i="1"/>
  <c r="T2567" i="1"/>
  <c r="V3943" i="1"/>
  <c r="T3943" i="1"/>
  <c r="V2572" i="1"/>
  <c r="T2572" i="1"/>
  <c r="V2386" i="1"/>
  <c r="T2386" i="1"/>
  <c r="V2564" i="1"/>
  <c r="T2564" i="1"/>
  <c r="V779" i="1"/>
  <c r="T779" i="1"/>
  <c r="V1573" i="1"/>
  <c r="T1573" i="1"/>
  <c r="V1084" i="1"/>
  <c r="T1084" i="1"/>
  <c r="V2570" i="1"/>
  <c r="T2570" i="1"/>
  <c r="V1160" i="1"/>
  <c r="T1160" i="1"/>
  <c r="V1990" i="1"/>
  <c r="T1990" i="1"/>
  <c r="V2350" i="1"/>
  <c r="T2350" i="1"/>
  <c r="V1425" i="1"/>
  <c r="T1425" i="1"/>
  <c r="V491" i="1"/>
  <c r="T491" i="1"/>
  <c r="V3996" i="1"/>
  <c r="T3996" i="1"/>
  <c r="V1717" i="1"/>
  <c r="T1717" i="1"/>
  <c r="V2424" i="1"/>
  <c r="T2424" i="1"/>
  <c r="V631" i="1"/>
  <c r="T631" i="1"/>
  <c r="V2955" i="1"/>
  <c r="T2955" i="1"/>
  <c r="V508" i="1"/>
  <c r="T508" i="1"/>
  <c r="V2346" i="1"/>
  <c r="T2346" i="1"/>
  <c r="V2660" i="1"/>
  <c r="T2660" i="1"/>
  <c r="V3070" i="1"/>
  <c r="T3070" i="1"/>
  <c r="V3880" i="1"/>
  <c r="T3880" i="1"/>
  <c r="V3861" i="1"/>
  <c r="T3861" i="1"/>
  <c r="V1547" i="1"/>
  <c r="T1547" i="1"/>
  <c r="V1913" i="1"/>
  <c r="T1913" i="1"/>
  <c r="V984" i="1"/>
  <c r="T984" i="1"/>
  <c r="V2425" i="1"/>
  <c r="T2425" i="1"/>
  <c r="V488" i="1"/>
  <c r="T488" i="1"/>
  <c r="V2375" i="1"/>
  <c r="T2375" i="1"/>
  <c r="V2691" i="1"/>
  <c r="T2691" i="1"/>
  <c r="V698" i="1"/>
  <c r="T698" i="1"/>
  <c r="V4063" i="1"/>
  <c r="T4063" i="1"/>
  <c r="V3955" i="1"/>
  <c r="T3955" i="1"/>
  <c r="V3881" i="1"/>
  <c r="T3881" i="1"/>
  <c r="V3638" i="1"/>
  <c r="T3638" i="1"/>
  <c r="V3056" i="1"/>
  <c r="T3056" i="1"/>
  <c r="V2855" i="1"/>
  <c r="T2855" i="1"/>
  <c r="V2689" i="1"/>
  <c r="T2689" i="1"/>
  <c r="V2563" i="1"/>
  <c r="T2563" i="1"/>
  <c r="V2421" i="1"/>
  <c r="T2421" i="1"/>
  <c r="V2377" i="1"/>
  <c r="T2377" i="1"/>
  <c r="V2343" i="1"/>
  <c r="T2343" i="1"/>
  <c r="V1768" i="1"/>
  <c r="T1768" i="1"/>
  <c r="V1599" i="1"/>
  <c r="T1599" i="1"/>
  <c r="V1497" i="1"/>
  <c r="T1497" i="1"/>
  <c r="V1445" i="1"/>
  <c r="T1445" i="1"/>
  <c r="V1232" i="1"/>
  <c r="T1232" i="1"/>
  <c r="V1127" i="1"/>
  <c r="T1127" i="1"/>
  <c r="V1053" i="1"/>
  <c r="T1053" i="1"/>
  <c r="V909" i="1"/>
  <c r="T909" i="1"/>
  <c r="V634" i="1"/>
  <c r="T634" i="1"/>
  <c r="V584" i="1"/>
  <c r="T584" i="1"/>
  <c r="V494" i="1"/>
  <c r="T494" i="1"/>
  <c r="V439" i="1"/>
  <c r="T439" i="1"/>
  <c r="V223" i="1"/>
  <c r="T223" i="1"/>
  <c r="V167" i="1"/>
  <c r="T167" i="1"/>
  <c r="W2736" i="1"/>
  <c r="U2736" i="1"/>
  <c r="X2736" i="1"/>
  <c r="W1960" i="1"/>
  <c r="U1960" i="1"/>
  <c r="X1960" i="1"/>
  <c r="W2627" i="1"/>
  <c r="U2627" i="1"/>
  <c r="X2627" i="1"/>
  <c r="W1974" i="1"/>
  <c r="U1974" i="1"/>
  <c r="X1974" i="1"/>
  <c r="W2045" i="1"/>
  <c r="U2045" i="1"/>
  <c r="X2045" i="1"/>
  <c r="W1382" i="1"/>
  <c r="U1382" i="1"/>
  <c r="X1382" i="1"/>
  <c r="W1346" i="1"/>
  <c r="U1346" i="1"/>
  <c r="X1346" i="1"/>
  <c r="W3155" i="1"/>
  <c r="U3155" i="1"/>
  <c r="X3155" i="1"/>
  <c r="W2011" i="1"/>
  <c r="U2011" i="1"/>
  <c r="X2011" i="1"/>
  <c r="W3446" i="1"/>
  <c r="U3446" i="1"/>
  <c r="X3446" i="1"/>
  <c r="W1612" i="1"/>
  <c r="U1612" i="1"/>
  <c r="X1612" i="1"/>
  <c r="W384" i="1"/>
  <c r="U384" i="1"/>
  <c r="X384" i="1"/>
  <c r="W2817" i="1"/>
  <c r="U2817" i="1"/>
  <c r="X2817" i="1"/>
  <c r="W2117" i="1"/>
  <c r="U2117" i="1"/>
  <c r="X2117" i="1"/>
  <c r="W658" i="1"/>
  <c r="U658" i="1"/>
  <c r="X658" i="1"/>
  <c r="W1520" i="1"/>
  <c r="U1520" i="1"/>
  <c r="X1520" i="1"/>
  <c r="W1838" i="1"/>
  <c r="U1838" i="1"/>
  <c r="X1838" i="1"/>
  <c r="W2066" i="1"/>
  <c r="U2066" i="1"/>
  <c r="X2066" i="1"/>
  <c r="W254" i="1"/>
  <c r="U254" i="1"/>
  <c r="X254" i="1"/>
  <c r="W1539" i="1"/>
  <c r="U1539" i="1"/>
  <c r="X1539" i="1"/>
  <c r="W1655" i="1"/>
  <c r="U1655" i="1"/>
  <c r="X1655" i="1"/>
  <c r="W1377" i="1"/>
  <c r="U1377" i="1"/>
  <c r="X1377" i="1"/>
  <c r="W3030" i="1"/>
  <c r="U3030" i="1"/>
  <c r="X3030" i="1"/>
  <c r="W1466" i="1"/>
  <c r="U1466" i="1"/>
  <c r="X1466" i="1"/>
  <c r="W15" i="1"/>
  <c r="U15" i="1"/>
  <c r="X15" i="1"/>
  <c r="W2545" i="1"/>
  <c r="U2545" i="1"/>
  <c r="X2545" i="1"/>
  <c r="W1763" i="1"/>
  <c r="U1763" i="1"/>
  <c r="X1763" i="1"/>
  <c r="W3611" i="1"/>
  <c r="U3611" i="1"/>
  <c r="X3611" i="1"/>
  <c r="W3472" i="1"/>
  <c r="U3472" i="1"/>
  <c r="X3472" i="1"/>
  <c r="W1348" i="1"/>
  <c r="U1348" i="1"/>
  <c r="X1348" i="1"/>
  <c r="W268" i="1"/>
  <c r="U268" i="1"/>
  <c r="X268" i="1"/>
  <c r="W3560" i="1"/>
  <c r="U3560" i="1"/>
  <c r="X3560" i="1"/>
  <c r="W2818" i="1"/>
  <c r="U2818" i="1"/>
  <c r="X2818" i="1"/>
  <c r="W1671" i="1"/>
  <c r="U1671" i="1"/>
  <c r="X1671" i="1"/>
  <c r="W1848" i="1"/>
  <c r="U1848" i="1"/>
  <c r="X1848" i="1"/>
  <c r="W3706" i="1"/>
  <c r="U3706" i="1"/>
  <c r="X3706" i="1"/>
  <c r="W3441" i="1"/>
  <c r="U3441" i="1"/>
  <c r="X3441" i="1"/>
  <c r="W1901" i="1"/>
  <c r="U1901" i="1"/>
  <c r="X1901" i="1"/>
  <c r="W732" i="1"/>
  <c r="U732" i="1"/>
  <c r="X732" i="1"/>
  <c r="W3150" i="1"/>
  <c r="U3150" i="1"/>
  <c r="X3150" i="1"/>
  <c r="W1036" i="1"/>
  <c r="U1036" i="1"/>
  <c r="X1036" i="1"/>
  <c r="W2983" i="1"/>
  <c r="U2983" i="1"/>
  <c r="X2983" i="1"/>
  <c r="W2938" i="1"/>
  <c r="U2938" i="1"/>
  <c r="X2938" i="1"/>
  <c r="W353" i="1"/>
  <c r="U353" i="1"/>
  <c r="X353" i="1"/>
  <c r="W414" i="1"/>
  <c r="U414" i="1"/>
  <c r="X414" i="1"/>
  <c r="W2809" i="1"/>
  <c r="U2809" i="1"/>
  <c r="X2809" i="1"/>
  <c r="W374" i="1"/>
  <c r="U374" i="1"/>
  <c r="X374" i="1"/>
  <c r="W2928" i="1"/>
  <c r="U2928" i="1"/>
  <c r="X2928" i="1"/>
  <c r="W1898" i="1"/>
  <c r="U1898" i="1"/>
  <c r="X1898" i="1"/>
  <c r="W2667" i="1"/>
  <c r="U2667" i="1"/>
  <c r="X2667" i="1"/>
  <c r="W372" i="1"/>
  <c r="U372" i="1"/>
  <c r="X372" i="1"/>
  <c r="W3490" i="1"/>
  <c r="U3490" i="1"/>
  <c r="X3490" i="1"/>
  <c r="W842" i="1"/>
  <c r="U842" i="1"/>
  <c r="X842" i="1"/>
  <c r="W3692" i="1"/>
  <c r="U3692" i="1"/>
  <c r="X3692" i="1"/>
  <c r="W3213" i="1"/>
  <c r="U3213" i="1"/>
  <c r="X3213" i="1"/>
  <c r="W2786" i="1"/>
  <c r="U2786" i="1"/>
  <c r="X2786" i="1"/>
  <c r="W753" i="1"/>
  <c r="U753" i="1"/>
  <c r="X753" i="1"/>
  <c r="W1626" i="1"/>
  <c r="U1626" i="1"/>
  <c r="X1626" i="1"/>
  <c r="W1629" i="1"/>
  <c r="U1629" i="1"/>
  <c r="X1629" i="1"/>
  <c r="W1938" i="1"/>
  <c r="U1938" i="1"/>
  <c r="X1938" i="1"/>
  <c r="W2538" i="1"/>
  <c r="U2538" i="1"/>
  <c r="X2538" i="1"/>
  <c r="W77" i="1"/>
  <c r="U77" i="1"/>
  <c r="X77" i="1"/>
  <c r="W800" i="1"/>
  <c r="U800" i="1"/>
  <c r="X800" i="1"/>
  <c r="W1926" i="1"/>
  <c r="U1926" i="1"/>
  <c r="X1926" i="1"/>
  <c r="W2625" i="1"/>
  <c r="U2625" i="1"/>
  <c r="X2625" i="1"/>
  <c r="W2056" i="1"/>
  <c r="U2056" i="1"/>
  <c r="X2056" i="1"/>
  <c r="W334" i="1"/>
  <c r="U334" i="1"/>
  <c r="X334" i="1"/>
  <c r="W2499" i="1"/>
  <c r="U2499" i="1"/>
  <c r="X2499" i="1"/>
  <c r="W3172" i="1"/>
  <c r="U3172" i="1"/>
  <c r="X3172" i="1"/>
  <c r="W380" i="1"/>
  <c r="U380" i="1"/>
  <c r="X380" i="1"/>
  <c r="W309" i="1"/>
  <c r="U309" i="1"/>
  <c r="X309" i="1"/>
  <c r="W1282" i="1"/>
  <c r="U1282" i="1"/>
  <c r="X1282" i="1"/>
  <c r="W2669" i="1"/>
  <c r="U2669" i="1"/>
  <c r="X2669" i="1"/>
  <c r="W3761" i="1"/>
  <c r="U3761" i="1"/>
  <c r="X3761" i="1"/>
  <c r="W3516" i="1"/>
  <c r="U3516" i="1"/>
  <c r="X3516" i="1"/>
  <c r="W2188" i="1"/>
  <c r="U2188" i="1"/>
  <c r="X2188" i="1"/>
  <c r="W3666" i="1"/>
  <c r="U3666" i="1"/>
  <c r="X3666" i="1"/>
  <c r="W3836" i="1"/>
  <c r="U3836" i="1"/>
  <c r="X3836" i="1"/>
  <c r="W3499" i="1"/>
  <c r="U3499" i="1"/>
  <c r="X3499" i="1"/>
  <c r="W1034" i="1"/>
  <c r="U1034" i="1"/>
  <c r="X1034" i="1"/>
  <c r="W2812" i="1"/>
  <c r="U2812" i="1"/>
  <c r="X2812" i="1"/>
  <c r="W1505" i="1"/>
  <c r="U1505" i="1"/>
  <c r="X1505" i="1"/>
  <c r="W408" i="1"/>
  <c r="U408" i="1"/>
  <c r="X408" i="1"/>
  <c r="W3696" i="1"/>
  <c r="U3696" i="1"/>
  <c r="X3696" i="1"/>
  <c r="W82" i="1"/>
  <c r="U82" i="1"/>
  <c r="X82" i="1"/>
  <c r="W3497" i="1"/>
  <c r="U3497" i="1"/>
  <c r="X3497" i="1"/>
  <c r="W292" i="1"/>
  <c r="U292" i="1"/>
  <c r="X292" i="1"/>
  <c r="W2831" i="1"/>
  <c r="U2831" i="1"/>
  <c r="X2831" i="1"/>
  <c r="W100" i="1"/>
  <c r="U100" i="1"/>
  <c r="X100" i="1"/>
  <c r="W3052" i="1"/>
  <c r="U3052" i="1"/>
  <c r="X3052" i="1"/>
  <c r="W2278" i="1"/>
  <c r="U2278" i="1"/>
  <c r="X2278" i="1"/>
  <c r="W2558" i="1"/>
  <c r="U2558" i="1"/>
  <c r="X2558" i="1"/>
  <c r="W3494" i="1"/>
  <c r="U3494" i="1"/>
  <c r="X3494" i="1"/>
  <c r="W2478" i="1"/>
  <c r="U2478" i="1"/>
  <c r="X2478" i="1"/>
  <c r="W3251" i="1"/>
  <c r="U3251" i="1"/>
  <c r="X3251" i="1"/>
  <c r="W861" i="1"/>
  <c r="U861" i="1"/>
  <c r="X861" i="1"/>
  <c r="W2994" i="1"/>
  <c r="U2994" i="1"/>
  <c r="X2994" i="1"/>
  <c r="W3247" i="1"/>
  <c r="U3247" i="1"/>
  <c r="X3247" i="1"/>
  <c r="W2292" i="1"/>
  <c r="U2292" i="1"/>
  <c r="X2292" i="1"/>
  <c r="W782" i="1"/>
  <c r="U782" i="1"/>
  <c r="X782" i="1"/>
  <c r="W1246" i="1"/>
  <c r="U1246" i="1"/>
  <c r="X1246" i="1"/>
  <c r="W1507" i="1"/>
  <c r="U1507" i="1"/>
  <c r="X1507" i="1"/>
  <c r="W3223" i="1"/>
  <c r="U3223" i="1"/>
  <c r="X3223" i="1"/>
  <c r="W290" i="1"/>
  <c r="U290" i="1"/>
  <c r="X290" i="1"/>
  <c r="W3282" i="1"/>
  <c r="U3282" i="1"/>
  <c r="X3282" i="1"/>
  <c r="W2941" i="1"/>
  <c r="U2941" i="1"/>
  <c r="W2208" i="1"/>
  <c r="U2208" i="1"/>
  <c r="X2208" i="1"/>
  <c r="W2317" i="1"/>
  <c r="U2317" i="1"/>
  <c r="W85" i="1"/>
  <c r="U85" i="1"/>
  <c r="X85" i="1"/>
  <c r="W3230" i="1"/>
  <c r="U3230" i="1"/>
  <c r="W1349" i="1"/>
  <c r="U1349" i="1"/>
  <c r="X1349" i="1"/>
  <c r="W2984" i="1"/>
  <c r="U2984" i="1"/>
  <c r="W1765" i="1"/>
  <c r="U1765" i="1"/>
  <c r="X1765" i="1"/>
  <c r="W1253" i="1"/>
  <c r="U1253" i="1"/>
  <c r="X1253" i="1"/>
  <c r="W2711" i="1"/>
  <c r="U2711" i="1"/>
  <c r="X2711" i="1"/>
  <c r="W3508" i="1"/>
  <c r="U3508" i="1"/>
  <c r="X3508" i="1"/>
  <c r="W1846" i="1"/>
  <c r="U1846" i="1"/>
  <c r="X1846" i="1"/>
  <c r="W843" i="1"/>
  <c r="U843" i="1"/>
  <c r="X843" i="1"/>
  <c r="W1463" i="1"/>
  <c r="U1463" i="1"/>
  <c r="X1463" i="1"/>
  <c r="W2222" i="1"/>
  <c r="U2222" i="1"/>
  <c r="X2222" i="1"/>
  <c r="W3469" i="1"/>
  <c r="U3469" i="1"/>
  <c r="X3469" i="1"/>
  <c r="W1884" i="1"/>
  <c r="U1884" i="1"/>
  <c r="W3723" i="1"/>
  <c r="U3723" i="1"/>
  <c r="X3723" i="1"/>
  <c r="W2966" i="1"/>
  <c r="U2966" i="1"/>
  <c r="X2966" i="1"/>
  <c r="W393" i="1"/>
  <c r="U393" i="1"/>
  <c r="X393" i="1"/>
  <c r="W108" i="1"/>
  <c r="U108" i="1"/>
  <c r="X108" i="1"/>
  <c r="W3547" i="1"/>
  <c r="U3547" i="1"/>
  <c r="X3547" i="1"/>
  <c r="W1851" i="1"/>
  <c r="U1851" i="1"/>
  <c r="X1851" i="1"/>
  <c r="W750" i="1"/>
  <c r="U750" i="1"/>
  <c r="X750" i="1"/>
  <c r="W2977" i="1"/>
  <c r="U2977" i="1"/>
  <c r="W2489" i="1"/>
  <c r="U2489" i="1"/>
  <c r="X2489" i="1"/>
  <c r="W3419" i="1"/>
  <c r="U3419" i="1"/>
  <c r="X3419" i="1"/>
  <c r="W3583" i="1"/>
  <c r="U3583" i="1"/>
  <c r="X3583" i="1"/>
  <c r="W3447" i="1"/>
  <c r="U3447" i="1"/>
  <c r="X3447" i="1"/>
  <c r="W3002" i="1"/>
  <c r="U3002" i="1"/>
  <c r="X3002" i="1"/>
  <c r="W2468" i="1"/>
  <c r="U2468" i="1"/>
  <c r="X2468" i="1"/>
  <c r="W859" i="1"/>
  <c r="U859" i="1"/>
  <c r="X859" i="1"/>
  <c r="W75" i="1"/>
  <c r="U75" i="1"/>
  <c r="W3146" i="1"/>
  <c r="U3146" i="1"/>
  <c r="X3146" i="1"/>
  <c r="W1777" i="1"/>
  <c r="U1777" i="1"/>
  <c r="X1777" i="1"/>
  <c r="W1914" i="1"/>
  <c r="U1914" i="1"/>
  <c r="X1914" i="1"/>
  <c r="W3201" i="1"/>
  <c r="U3201" i="1"/>
  <c r="X3201" i="1"/>
  <c r="W1694" i="1"/>
  <c r="U1694" i="1"/>
  <c r="X1694" i="1"/>
  <c r="W213" i="1"/>
  <c r="U213" i="1"/>
  <c r="X213" i="1"/>
  <c r="W3846" i="1"/>
  <c r="U3846" i="1"/>
  <c r="X3846" i="1"/>
  <c r="W1782" i="1"/>
  <c r="U1782" i="1"/>
  <c r="W2891" i="1"/>
  <c r="U2891" i="1"/>
  <c r="X2891" i="1"/>
  <c r="W185" i="1"/>
  <c r="U185" i="1"/>
  <c r="X185" i="1"/>
  <c r="W1728" i="1"/>
  <c r="U1728" i="1"/>
  <c r="X1728" i="1"/>
  <c r="W1433" i="1"/>
  <c r="U1433" i="1"/>
  <c r="X1433" i="1"/>
  <c r="W3106" i="1"/>
  <c r="U3106" i="1"/>
  <c r="X3106" i="1"/>
  <c r="W2684" i="1"/>
  <c r="U2684" i="1"/>
  <c r="X2684" i="1"/>
  <c r="W4076" i="1"/>
  <c r="U4076" i="1"/>
  <c r="X4076" i="1"/>
  <c r="W1692" i="1"/>
  <c r="U1692" i="1"/>
  <c r="X1692" i="1"/>
  <c r="W2598" i="1"/>
  <c r="U2598" i="1"/>
  <c r="X2598" i="1"/>
  <c r="W1798" i="1"/>
  <c r="U1798" i="1"/>
  <c r="X1798" i="1"/>
  <c r="W3845" i="1"/>
  <c r="U3845" i="1"/>
  <c r="X3845" i="1"/>
  <c r="W1787" i="1"/>
  <c r="U1787" i="1"/>
  <c r="X1787" i="1"/>
  <c r="W482" i="1"/>
  <c r="U482" i="1"/>
  <c r="X482" i="1"/>
  <c r="W969" i="1"/>
  <c r="U969" i="1"/>
  <c r="X969" i="1"/>
  <c r="W991" i="1"/>
  <c r="U991" i="1"/>
  <c r="X991" i="1"/>
  <c r="W3935" i="1"/>
  <c r="U3935" i="1"/>
  <c r="X3935" i="1"/>
  <c r="W1321" i="1"/>
  <c r="U1321" i="1"/>
  <c r="X1321" i="1"/>
  <c r="W1911" i="1"/>
  <c r="U1911" i="1"/>
  <c r="X1911" i="1"/>
  <c r="W3737" i="1"/>
  <c r="U3737" i="1"/>
  <c r="X3737" i="1"/>
  <c r="W692" i="1"/>
  <c r="U692" i="1"/>
  <c r="X692" i="1"/>
  <c r="W2760" i="1"/>
  <c r="U2760" i="1"/>
  <c r="X2760" i="1"/>
  <c r="W2145" i="1"/>
  <c r="U2145" i="1"/>
  <c r="X2145" i="1"/>
  <c r="W3898" i="1"/>
  <c r="U3898" i="1"/>
  <c r="X3898" i="1"/>
  <c r="W1727" i="1"/>
  <c r="U1727" i="1"/>
  <c r="X1727" i="1"/>
  <c r="W945" i="1"/>
  <c r="U945" i="1"/>
  <c r="X945" i="1"/>
  <c r="W944" i="1"/>
  <c r="U944" i="1"/>
  <c r="X944" i="1"/>
  <c r="W1119" i="1"/>
  <c r="U1119" i="1"/>
  <c r="X1119" i="1"/>
  <c r="W666" i="1"/>
  <c r="U666" i="1"/>
  <c r="X666" i="1"/>
  <c r="W3851" i="1"/>
  <c r="U3851" i="1"/>
  <c r="X3851" i="1"/>
  <c r="W694" i="1"/>
  <c r="U694" i="1"/>
  <c r="X694" i="1"/>
  <c r="W1176" i="1"/>
  <c r="U1176" i="1"/>
  <c r="X1176" i="1"/>
  <c r="W187" i="1"/>
  <c r="U187" i="1"/>
  <c r="X187" i="1"/>
  <c r="W1576" i="1"/>
  <c r="U1576" i="1"/>
  <c r="X1576" i="1"/>
  <c r="W436" i="1"/>
  <c r="U436" i="1"/>
  <c r="X436" i="1"/>
  <c r="W500" i="1"/>
  <c r="U500" i="1"/>
  <c r="X500" i="1"/>
  <c r="W2900" i="1"/>
  <c r="U2900" i="1"/>
  <c r="X2900" i="1"/>
  <c r="W605" i="1"/>
  <c r="U605" i="1"/>
  <c r="X605" i="1"/>
  <c r="W3896" i="1"/>
  <c r="U3896" i="1"/>
  <c r="X3896" i="1"/>
  <c r="W450" i="1"/>
  <c r="U450" i="1"/>
  <c r="X450" i="1"/>
  <c r="W3912" i="1"/>
  <c r="U3912" i="1"/>
  <c r="X3912" i="1"/>
  <c r="W1458" i="1"/>
  <c r="U1458" i="1"/>
  <c r="X1458" i="1"/>
  <c r="W702" i="1"/>
  <c r="U702" i="1"/>
  <c r="X702" i="1"/>
  <c r="W3069" i="1"/>
  <c r="U3069" i="1"/>
  <c r="X3069" i="1"/>
  <c r="W432" i="1"/>
  <c r="U432" i="1"/>
  <c r="X432" i="1"/>
  <c r="W4049" i="1"/>
  <c r="U4049" i="1"/>
  <c r="X4049" i="1"/>
  <c r="W423" i="1"/>
  <c r="U423" i="1"/>
  <c r="X423" i="1"/>
  <c r="W130" i="1"/>
  <c r="U130" i="1"/>
  <c r="X130" i="1"/>
  <c r="W2146" i="1"/>
  <c r="U2146" i="1"/>
  <c r="X2146" i="1"/>
  <c r="W3962" i="1"/>
  <c r="U3962" i="1"/>
  <c r="X3962" i="1"/>
  <c r="W603" i="1"/>
  <c r="U603" i="1"/>
  <c r="X603" i="1"/>
  <c r="W999" i="1"/>
  <c r="U999" i="1"/>
  <c r="X999" i="1"/>
  <c r="W504" i="1"/>
  <c r="U504" i="1"/>
  <c r="X504" i="1"/>
  <c r="W4075" i="1"/>
  <c r="U4075" i="1"/>
  <c r="X4075" i="1"/>
  <c r="W2843" i="1"/>
  <c r="U2843" i="1"/>
  <c r="X2843" i="1"/>
  <c r="W151" i="1"/>
  <c r="U151" i="1"/>
  <c r="X151" i="1"/>
  <c r="W2769" i="1"/>
  <c r="U2769" i="1"/>
  <c r="X2769" i="1"/>
  <c r="W2903" i="1"/>
  <c r="U2903" i="1"/>
  <c r="X2903" i="1"/>
  <c r="W468" i="1"/>
  <c r="U468" i="1"/>
  <c r="X468" i="1"/>
  <c r="W2432" i="1"/>
  <c r="U2432" i="1"/>
  <c r="X2432" i="1"/>
  <c r="W2759" i="1"/>
  <c r="U2759" i="1"/>
  <c r="X2759" i="1"/>
  <c r="W2353" i="1"/>
  <c r="U2353" i="1"/>
  <c r="X2353" i="1"/>
  <c r="W2895" i="1"/>
  <c r="U2895" i="1"/>
  <c r="X2895" i="1"/>
  <c r="W1126" i="1"/>
  <c r="U1126" i="1"/>
  <c r="X1126" i="1"/>
  <c r="W1407" i="1"/>
  <c r="U1407" i="1"/>
  <c r="X1407" i="1"/>
  <c r="W575" i="1"/>
  <c r="U575" i="1"/>
  <c r="X575" i="1"/>
  <c r="W2440" i="1"/>
  <c r="U2440" i="1"/>
  <c r="X2440" i="1"/>
  <c r="W1042" i="1"/>
  <c r="U1042" i="1"/>
  <c r="X1042" i="1"/>
  <c r="W2881" i="1"/>
  <c r="U2881" i="1"/>
  <c r="W3911" i="1"/>
  <c r="U3911" i="1"/>
  <c r="X3911" i="1"/>
  <c r="W2850" i="1"/>
  <c r="U2850" i="1"/>
  <c r="X2850" i="1"/>
  <c r="W2391" i="1"/>
  <c r="U2391" i="1"/>
  <c r="X2391" i="1"/>
  <c r="W496" i="1"/>
  <c r="U496" i="1"/>
  <c r="X496" i="1"/>
  <c r="W1408" i="1"/>
  <c r="U1408" i="1"/>
  <c r="X1408" i="1"/>
  <c r="W3119" i="1"/>
  <c r="U3119" i="1"/>
  <c r="X3119" i="1"/>
  <c r="W3954" i="1"/>
  <c r="U3954" i="1"/>
  <c r="X3954" i="1"/>
  <c r="W3972" i="1"/>
  <c r="U3972" i="1"/>
  <c r="X3972" i="1"/>
  <c r="W1164" i="1"/>
  <c r="U1164" i="1"/>
  <c r="X1164" i="1"/>
  <c r="W1103" i="1"/>
  <c r="U1103" i="1"/>
  <c r="X1103" i="1"/>
  <c r="W3134" i="1"/>
  <c r="U3134" i="1"/>
  <c r="X3134" i="1"/>
  <c r="W2418" i="1"/>
  <c r="U2418" i="1"/>
  <c r="X2418" i="1"/>
  <c r="W4094" i="1"/>
  <c r="U4094" i="1"/>
  <c r="X4094" i="1"/>
  <c r="W1595" i="1"/>
  <c r="U1595" i="1"/>
  <c r="X1595" i="1"/>
  <c r="W3122" i="1"/>
  <c r="U3122" i="1"/>
  <c r="X3122" i="1"/>
  <c r="W3995" i="1"/>
  <c r="U3995" i="1"/>
  <c r="X3995" i="1"/>
  <c r="W447" i="1"/>
  <c r="U447" i="1"/>
  <c r="X447" i="1"/>
  <c r="W2584" i="1"/>
  <c r="U2584" i="1"/>
  <c r="X2584" i="1"/>
  <c r="W4078" i="1"/>
  <c r="U4078" i="1"/>
  <c r="X4078" i="1"/>
  <c r="W3958" i="1"/>
  <c r="U3958" i="1"/>
  <c r="X3958" i="1"/>
  <c r="W3885" i="1"/>
  <c r="U3885" i="1"/>
  <c r="X3885" i="1"/>
  <c r="W3645" i="1"/>
  <c r="U3645" i="1"/>
  <c r="X3645" i="1"/>
  <c r="W3059" i="1"/>
  <c r="U3059" i="1"/>
  <c r="X3059" i="1"/>
  <c r="W2867" i="1"/>
  <c r="U2867" i="1"/>
  <c r="X2867" i="1"/>
  <c r="W2745" i="1"/>
  <c r="U2745" i="1"/>
  <c r="X2745" i="1"/>
  <c r="W2566" i="1"/>
  <c r="U2566" i="1"/>
  <c r="X2566" i="1"/>
  <c r="W2435" i="1"/>
  <c r="U2435" i="1"/>
  <c r="X2435" i="1"/>
  <c r="W2380" i="1"/>
  <c r="U2380" i="1"/>
  <c r="X2380" i="1"/>
  <c r="W2347" i="1"/>
  <c r="U2347" i="1"/>
  <c r="X2347" i="1"/>
  <c r="W1817" i="1"/>
  <c r="U1817" i="1"/>
  <c r="X1817" i="1"/>
  <c r="W1684" i="1"/>
  <c r="U1684" i="1"/>
  <c r="X1684" i="1"/>
  <c r="W1546" i="1"/>
  <c r="U1546" i="1"/>
  <c r="X1546" i="1"/>
  <c r="W1447" i="1"/>
  <c r="U1447" i="1"/>
  <c r="X1447" i="1"/>
  <c r="W1236" i="1"/>
  <c r="U1236" i="1"/>
  <c r="X1236" i="1"/>
  <c r="W1142" i="1"/>
  <c r="U1142" i="1"/>
  <c r="X1142" i="1"/>
  <c r="W1056" i="1"/>
  <c r="U1056" i="1"/>
  <c r="X1056" i="1"/>
  <c r="W913" i="1"/>
  <c r="U913" i="1"/>
  <c r="X913" i="1"/>
  <c r="W688" i="1"/>
  <c r="U688" i="1"/>
  <c r="X688" i="1"/>
  <c r="W604" i="1"/>
  <c r="U604" i="1"/>
  <c r="X604" i="1"/>
  <c r="W497" i="1"/>
  <c r="U497" i="1"/>
  <c r="X497" i="1"/>
  <c r="W443" i="1"/>
  <c r="U443" i="1"/>
  <c r="W226" i="1"/>
  <c r="U226" i="1"/>
  <c r="W175" i="1"/>
  <c r="U175" i="1"/>
  <c r="W126" i="1"/>
  <c r="U126" i="1"/>
  <c r="X2118" i="1"/>
  <c r="X2918" i="1"/>
  <c r="X2153" i="1"/>
  <c r="V2807" i="1"/>
  <c r="T2807" i="1"/>
  <c r="V55" i="1"/>
  <c r="T55" i="1"/>
  <c r="V3046" i="1"/>
  <c r="T3046" i="1"/>
  <c r="V2967" i="1"/>
  <c r="T2967" i="1"/>
  <c r="V1518" i="1"/>
  <c r="T1518" i="1"/>
  <c r="V1471" i="1"/>
  <c r="T1471" i="1"/>
  <c r="V341" i="1"/>
  <c r="T341" i="1"/>
  <c r="V2314" i="1"/>
  <c r="T2314" i="1"/>
  <c r="V3770" i="1"/>
  <c r="T3770" i="1"/>
  <c r="V3323" i="1"/>
  <c r="T3323" i="1"/>
  <c r="V2470" i="1"/>
  <c r="T2470" i="1"/>
  <c r="V401" i="1"/>
  <c r="T401" i="1"/>
  <c r="V3051" i="1"/>
  <c r="T3051" i="1"/>
  <c r="V8" i="1"/>
  <c r="T8" i="1"/>
  <c r="V2286" i="1"/>
  <c r="T2286" i="1"/>
  <c r="V2933" i="1"/>
  <c r="T2933" i="1"/>
  <c r="V2225" i="1"/>
  <c r="T2225" i="1"/>
  <c r="V331" i="1"/>
  <c r="T331" i="1"/>
  <c r="V3442" i="1"/>
  <c r="T3442" i="1"/>
  <c r="V3543" i="1"/>
  <c r="T3543" i="1"/>
  <c r="V291" i="1"/>
  <c r="T291" i="1"/>
  <c r="V536" i="1"/>
  <c r="T536" i="1"/>
  <c r="V2731" i="1"/>
  <c r="T2731" i="1"/>
  <c r="V2531" i="1"/>
  <c r="T2531" i="1"/>
  <c r="V3665" i="1"/>
  <c r="T3665" i="1"/>
  <c r="V3781" i="1"/>
  <c r="T3781" i="1"/>
  <c r="V1222" i="1"/>
  <c r="T1222" i="1"/>
  <c r="V1638" i="1"/>
  <c r="T1638" i="1"/>
  <c r="V3304" i="1"/>
  <c r="T3304" i="1"/>
  <c r="V2493" i="1"/>
  <c r="T2493" i="1"/>
  <c r="V3025" i="1"/>
  <c r="T3025" i="1"/>
  <c r="V1687" i="1"/>
  <c r="T1687" i="1"/>
  <c r="V3627" i="1"/>
  <c r="T3627" i="1"/>
  <c r="V1219" i="1"/>
  <c r="T1219" i="1"/>
  <c r="V1899" i="1"/>
  <c r="T1899" i="1"/>
  <c r="V746" i="1"/>
  <c r="T746" i="1"/>
  <c r="V417" i="1"/>
  <c r="T417" i="1"/>
  <c r="V3661" i="1"/>
  <c r="T3661" i="1"/>
  <c r="V59" i="1"/>
  <c r="T59" i="1"/>
  <c r="V1843" i="1"/>
  <c r="T1843" i="1"/>
  <c r="V2210" i="1"/>
  <c r="T2210" i="1"/>
  <c r="V1615" i="1"/>
  <c r="T1615" i="1"/>
  <c r="V295" i="1"/>
  <c r="T295" i="1"/>
  <c r="V2310" i="1"/>
  <c r="T2310" i="1"/>
  <c r="V9" i="1"/>
  <c r="T9" i="1"/>
  <c r="V3353" i="1"/>
  <c r="T3353" i="1"/>
  <c r="V3322" i="1"/>
  <c r="T3322" i="1"/>
  <c r="V2122" i="1"/>
  <c r="T2122" i="1"/>
  <c r="V3250" i="1"/>
  <c r="T3250" i="1"/>
  <c r="V1607" i="1"/>
  <c r="T1607" i="1"/>
  <c r="V3238" i="1"/>
  <c r="T3238" i="1"/>
  <c r="V3571" i="1"/>
  <c r="T3571" i="1"/>
  <c r="V92" i="1"/>
  <c r="T92" i="1"/>
  <c r="V1931" i="1"/>
  <c r="T1931" i="1"/>
  <c r="V3689" i="1"/>
  <c r="T3689" i="1"/>
  <c r="V3215" i="1"/>
  <c r="T3215" i="1"/>
  <c r="V10" i="1"/>
  <c r="T10" i="1"/>
  <c r="V3776" i="1"/>
  <c r="T3776" i="1"/>
  <c r="V3574" i="1"/>
  <c r="T3574" i="1"/>
  <c r="V3429" i="1"/>
  <c r="T3429" i="1"/>
  <c r="V2930" i="1"/>
  <c r="T2930" i="1"/>
  <c r="V2171" i="1"/>
  <c r="T2171" i="1"/>
  <c r="V849" i="1"/>
  <c r="T849" i="1"/>
  <c r="V46" i="1"/>
  <c r="T46" i="1"/>
  <c r="V690" i="1"/>
  <c r="T690" i="1"/>
  <c r="V454" i="1"/>
  <c r="T454" i="1"/>
  <c r="V203" i="1"/>
  <c r="T203" i="1"/>
  <c r="V778" i="1"/>
  <c r="T778" i="1"/>
  <c r="V1921" i="1"/>
  <c r="T1921" i="1"/>
  <c r="V3937" i="1"/>
  <c r="T3937" i="1"/>
  <c r="V771" i="1"/>
  <c r="T771" i="1"/>
  <c r="V673" i="1"/>
  <c r="T673" i="1"/>
  <c r="V4054" i="1"/>
  <c r="T4054" i="1"/>
  <c r="V695" i="1"/>
  <c r="T695" i="1"/>
  <c r="V2645" i="1"/>
  <c r="T2645" i="1"/>
  <c r="V1689" i="1"/>
  <c r="T1689" i="1"/>
  <c r="V1079" i="1"/>
  <c r="T1079" i="1"/>
  <c r="V952" i="1"/>
  <c r="T952" i="1"/>
  <c r="V703" i="1"/>
  <c r="T703" i="1"/>
  <c r="V995" i="1"/>
  <c r="T995" i="1"/>
  <c r="V152" i="1"/>
  <c r="T152" i="1"/>
  <c r="V487" i="1"/>
  <c r="T487" i="1"/>
  <c r="V1986" i="1"/>
  <c r="T1986" i="1"/>
  <c r="V884" i="1"/>
  <c r="T884" i="1"/>
  <c r="V2885" i="1"/>
  <c r="T2885" i="1"/>
  <c r="V3862" i="1"/>
  <c r="T3862" i="1"/>
  <c r="V3998" i="1"/>
  <c r="T3998" i="1"/>
  <c r="V1774" i="1"/>
  <c r="T1774" i="1"/>
  <c r="V2872" i="1"/>
  <c r="T2872" i="1"/>
  <c r="V1095" i="1"/>
  <c r="T1095" i="1"/>
  <c r="V989" i="1"/>
  <c r="T989" i="1"/>
  <c r="V2597" i="1"/>
  <c r="T2597" i="1"/>
  <c r="V3907" i="1"/>
  <c r="T3907" i="1"/>
  <c r="V3936" i="1"/>
  <c r="T3936" i="1"/>
  <c r="V2707" i="1"/>
  <c r="T2707" i="1"/>
  <c r="V669" i="1"/>
  <c r="T669" i="1"/>
  <c r="V501" i="1"/>
  <c r="T501" i="1"/>
  <c r="V1325" i="1"/>
  <c r="T1325" i="1"/>
  <c r="V3924" i="1"/>
  <c r="T3924" i="1"/>
  <c r="V1080" i="1"/>
  <c r="T1080" i="1"/>
  <c r="V2602" i="1"/>
  <c r="T2602" i="1"/>
  <c r="V177" i="1"/>
  <c r="T177" i="1"/>
  <c r="V1319" i="1"/>
  <c r="T1319" i="1"/>
  <c r="V2141" i="1"/>
  <c r="T2141" i="1"/>
  <c r="V1097" i="1"/>
  <c r="T1097" i="1"/>
  <c r="V1792" i="1"/>
  <c r="T1792" i="1"/>
  <c r="V670" i="1"/>
  <c r="T670" i="1"/>
  <c r="V892" i="1"/>
  <c r="T892" i="1"/>
  <c r="V2590" i="1"/>
  <c r="T2590" i="1"/>
  <c r="V3207" i="1"/>
  <c r="T3207" i="1"/>
  <c r="V3948" i="1"/>
  <c r="T3948" i="1"/>
  <c r="V907" i="1"/>
  <c r="T907" i="1"/>
  <c r="V1018" i="1"/>
  <c r="T1018" i="1"/>
  <c r="V1017" i="1"/>
  <c r="T1017" i="1"/>
  <c r="V1567" i="1"/>
  <c r="T1567" i="1"/>
  <c r="V996" i="1"/>
  <c r="T996" i="1"/>
  <c r="V3644" i="1"/>
  <c r="T3644" i="1"/>
  <c r="V3744" i="1"/>
  <c r="T3744" i="1"/>
  <c r="V2411" i="1"/>
  <c r="T2411" i="1"/>
  <c r="V1129" i="1"/>
  <c r="T1129" i="1"/>
  <c r="V3891" i="1"/>
  <c r="T3891" i="1"/>
  <c r="V506" i="1"/>
  <c r="T506" i="1"/>
  <c r="V875" i="1"/>
  <c r="T875" i="1"/>
  <c r="V1328" i="1"/>
  <c r="T1328" i="1"/>
  <c r="V2892" i="1"/>
  <c r="T2892" i="1"/>
  <c r="V1991" i="1"/>
  <c r="T1991" i="1"/>
  <c r="V1231" i="1"/>
  <c r="T1231" i="1"/>
  <c r="V3081" i="1"/>
  <c r="T3081" i="1"/>
  <c r="V2156" i="1"/>
  <c r="T2156" i="1"/>
  <c r="V1494" i="1"/>
  <c r="T1494" i="1"/>
  <c r="V552" i="1"/>
  <c r="T552" i="1"/>
  <c r="V611" i="1"/>
  <c r="T611" i="1"/>
  <c r="V976" i="1"/>
  <c r="T976" i="1"/>
  <c r="V1868" i="1"/>
  <c r="T1868" i="1"/>
  <c r="V1875" i="1"/>
  <c r="T1875" i="1"/>
  <c r="V192" i="1"/>
  <c r="T192" i="1"/>
  <c r="V1013" i="1"/>
  <c r="T1013" i="1"/>
  <c r="V239" i="1"/>
  <c r="T239" i="1"/>
  <c r="V4087" i="1"/>
  <c r="T4087" i="1"/>
  <c r="V3947" i="1"/>
  <c r="T3947" i="1"/>
  <c r="V1132" i="1"/>
  <c r="T1132" i="1"/>
  <c r="V2410" i="1"/>
  <c r="T2410" i="1"/>
  <c r="V1171" i="1"/>
  <c r="T1171" i="1"/>
  <c r="V3054" i="1"/>
  <c r="T3054" i="1"/>
  <c r="V1881" i="1"/>
  <c r="T1881" i="1"/>
  <c r="V1906" i="1"/>
  <c r="T1906" i="1"/>
  <c r="V565" i="1"/>
  <c r="T565" i="1"/>
  <c r="V457" i="1"/>
  <c r="T457" i="1"/>
  <c r="V2693" i="1"/>
  <c r="T2693" i="1"/>
  <c r="V3112" i="1"/>
  <c r="T3112" i="1"/>
  <c r="V1543" i="1"/>
  <c r="T1543" i="1"/>
  <c r="V3075" i="1"/>
  <c r="T3075" i="1"/>
  <c r="V3074" i="1"/>
  <c r="T3074" i="1"/>
  <c r="V1589" i="1"/>
  <c r="T1589" i="1"/>
  <c r="V640" i="1"/>
  <c r="T640" i="1"/>
  <c r="V1178" i="1"/>
  <c r="T1178" i="1"/>
  <c r="V2430" i="1"/>
  <c r="T2430" i="1"/>
  <c r="V3953" i="1"/>
  <c r="T3953" i="1"/>
  <c r="V4056" i="1"/>
  <c r="T4056" i="1"/>
  <c r="V3950" i="1"/>
  <c r="T3950" i="1"/>
  <c r="V3877" i="1"/>
  <c r="T3877" i="1"/>
  <c r="V3630" i="1"/>
  <c r="T3630" i="1"/>
  <c r="V2962" i="1"/>
  <c r="T2962" i="1"/>
  <c r="V2853" i="1"/>
  <c r="T2853" i="1"/>
  <c r="V2688" i="1"/>
  <c r="T2688" i="1"/>
  <c r="V2522" i="1"/>
  <c r="T2522" i="1"/>
  <c r="V2419" i="1"/>
  <c r="T2419" i="1"/>
  <c r="V2373" i="1"/>
  <c r="T2373" i="1"/>
  <c r="V2151" i="1"/>
  <c r="T2151" i="1"/>
  <c r="V1742" i="1"/>
  <c r="T1742" i="1"/>
  <c r="V1594" i="1"/>
  <c r="T1594" i="1"/>
  <c r="V1495" i="1"/>
  <c r="T1495" i="1"/>
  <c r="V1444" i="1"/>
  <c r="T1444" i="1"/>
  <c r="V1229" i="1"/>
  <c r="T1229" i="1"/>
  <c r="V1124" i="1"/>
  <c r="T1124" i="1"/>
  <c r="V1052" i="1"/>
  <c r="T1052" i="1"/>
  <c r="V908" i="1"/>
  <c r="T908" i="1"/>
  <c r="V630" i="1"/>
  <c r="T630" i="1"/>
  <c r="V583" i="1"/>
  <c r="T583" i="1"/>
  <c r="V493" i="1"/>
  <c r="T493" i="1"/>
  <c r="V438" i="1"/>
  <c r="T438" i="1"/>
  <c r="V211" i="1"/>
  <c r="T211" i="1"/>
  <c r="V165" i="1"/>
  <c r="T165" i="1"/>
  <c r="W2245" i="1"/>
  <c r="U2245" i="1"/>
  <c r="W2626" i="1"/>
  <c r="U2626" i="1"/>
  <c r="W2199" i="1"/>
  <c r="U2199" i="1"/>
  <c r="W1478" i="1"/>
  <c r="U1478" i="1"/>
  <c r="W2191" i="1"/>
  <c r="U2191" i="1"/>
  <c r="W2040" i="1"/>
  <c r="U2040" i="1"/>
  <c r="W2246" i="1"/>
  <c r="U2246" i="1"/>
  <c r="W2235" i="1"/>
  <c r="U2235" i="1"/>
  <c r="W2034" i="1"/>
  <c r="U2034" i="1"/>
  <c r="W2081" i="1"/>
  <c r="U2081" i="1"/>
  <c r="W2280" i="1"/>
  <c r="U2280" i="1"/>
  <c r="W2330" i="1"/>
  <c r="U2330" i="1"/>
  <c r="W1289" i="1"/>
  <c r="U1289" i="1"/>
  <c r="W3832" i="1"/>
  <c r="U3832" i="1"/>
  <c r="W3039" i="1"/>
  <c r="U3039" i="1"/>
  <c r="W1841" i="1"/>
  <c r="U1841" i="1"/>
  <c r="W1252" i="1"/>
  <c r="U1252" i="1"/>
  <c r="W260" i="1"/>
  <c r="U260" i="1"/>
  <c r="W3607" i="1"/>
  <c r="U3607" i="1"/>
  <c r="W825" i="1"/>
  <c r="U825" i="1"/>
  <c r="W1527" i="1"/>
  <c r="U1527" i="1"/>
  <c r="W2231" i="1"/>
  <c r="U2231" i="1"/>
  <c r="W2448" i="1"/>
  <c r="U2448" i="1"/>
  <c r="W3167" i="1"/>
  <c r="U3167" i="1"/>
  <c r="W3485" i="1"/>
  <c r="U3485" i="1"/>
  <c r="W2217" i="1"/>
  <c r="U2217" i="1"/>
  <c r="W1276" i="1"/>
  <c r="U1276" i="1"/>
  <c r="W2237" i="1"/>
  <c r="U2237" i="1"/>
  <c r="W2796" i="1"/>
  <c r="U2796" i="1"/>
  <c r="W271" i="1"/>
  <c r="U271" i="1"/>
  <c r="W1391" i="1"/>
  <c r="U1391" i="1"/>
  <c r="W722" i="1"/>
  <c r="U722" i="1"/>
  <c r="W1652" i="1"/>
  <c r="U1652" i="1"/>
  <c r="W3684" i="1"/>
  <c r="U3684" i="1"/>
  <c r="W1254" i="1"/>
  <c r="U1254" i="1"/>
  <c r="W2041" i="1"/>
  <c r="U2041" i="1"/>
  <c r="W2120" i="1"/>
  <c r="U2120" i="1"/>
  <c r="W1621" i="1"/>
  <c r="U1621" i="1"/>
  <c r="W724" i="1"/>
  <c r="U724" i="1"/>
  <c r="W836" i="1"/>
  <c r="U836" i="1"/>
  <c r="W3602" i="1"/>
  <c r="U3602" i="1"/>
  <c r="W3785" i="1"/>
  <c r="U3785" i="1"/>
  <c r="W2473" i="1"/>
  <c r="U2473" i="1"/>
  <c r="W3244" i="1"/>
  <c r="U3244" i="1"/>
  <c r="W650" i="1"/>
  <c r="U650" i="1"/>
  <c r="W733" i="1"/>
  <c r="U733" i="1"/>
  <c r="W1637" i="1"/>
  <c r="U1637" i="1"/>
  <c r="W2494" i="1"/>
  <c r="U2494" i="1"/>
  <c r="W73" i="1"/>
  <c r="U73" i="1"/>
  <c r="W325" i="1"/>
  <c r="U325" i="1"/>
  <c r="W848" i="1"/>
  <c r="U848" i="1"/>
  <c r="W3292" i="1"/>
  <c r="U3292" i="1"/>
  <c r="W2091" i="1"/>
  <c r="U2091" i="1"/>
  <c r="W3625" i="1"/>
  <c r="U3625" i="1"/>
  <c r="W2193" i="1"/>
  <c r="U2193" i="1"/>
  <c r="W1265" i="1"/>
  <c r="U1265" i="1"/>
  <c r="W25" i="1"/>
  <c r="U25" i="1"/>
  <c r="W1258" i="1"/>
  <c r="U1258" i="1"/>
  <c r="W1248" i="1"/>
  <c r="U1248" i="1"/>
  <c r="W2716" i="1"/>
  <c r="U2716" i="1"/>
  <c r="W1759" i="1"/>
  <c r="U1759" i="1"/>
  <c r="W3479" i="1"/>
  <c r="U3479" i="1"/>
  <c r="W3178" i="1"/>
  <c r="U3178" i="1"/>
  <c r="W379" i="1"/>
  <c r="U379" i="1"/>
  <c r="W528" i="1"/>
  <c r="U528" i="1"/>
  <c r="W2979" i="1"/>
  <c r="U2979" i="1"/>
  <c r="W2017" i="1"/>
  <c r="U2017" i="1"/>
  <c r="W3682" i="1"/>
  <c r="U3682" i="1"/>
  <c r="W3265" i="1"/>
  <c r="U3265" i="1"/>
  <c r="W1031" i="1"/>
  <c r="U1031" i="1"/>
  <c r="W1479" i="1"/>
  <c r="U1479" i="1"/>
  <c r="W3685" i="1"/>
  <c r="U3685" i="1"/>
  <c r="W2535" i="1"/>
  <c r="U2535" i="1"/>
  <c r="W3774" i="1"/>
  <c r="U3774" i="1"/>
  <c r="W3348" i="1"/>
  <c r="U3348" i="1"/>
  <c r="W3783" i="1"/>
  <c r="U3783" i="1"/>
  <c r="W1902" i="1"/>
  <c r="U1902" i="1"/>
  <c r="W3185" i="1"/>
  <c r="U3185" i="1"/>
  <c r="W526" i="1"/>
  <c r="U526" i="1"/>
  <c r="W2228" i="1"/>
  <c r="U2228" i="1"/>
  <c r="W3428" i="1"/>
  <c r="U3428" i="1"/>
  <c r="W2443" i="1"/>
  <c r="U2443" i="1"/>
  <c r="W2321" i="1"/>
  <c r="U2321" i="1"/>
  <c r="W2607" i="1"/>
  <c r="U2607" i="1"/>
  <c r="W2530" i="1"/>
  <c r="U2530" i="1"/>
  <c r="W2965" i="1"/>
  <c r="U2965" i="1"/>
  <c r="W3309" i="1"/>
  <c r="U3309" i="1"/>
  <c r="W2554" i="1"/>
  <c r="U2554" i="1"/>
  <c r="W99" i="1"/>
  <c r="U99" i="1"/>
  <c r="W2972" i="1"/>
  <c r="U2972" i="1"/>
  <c r="W645" i="1"/>
  <c r="U645" i="1"/>
  <c r="W3501" i="1"/>
  <c r="U3501" i="1"/>
  <c r="W405" i="1"/>
  <c r="U405" i="1"/>
  <c r="W1375" i="1"/>
  <c r="U1375" i="1"/>
  <c r="W2115" i="1"/>
  <c r="U2115" i="1"/>
  <c r="W3834" i="1"/>
  <c r="U3834" i="1"/>
  <c r="W660" i="1"/>
  <c r="U660" i="1"/>
  <c r="W2733" i="1"/>
  <c r="U2733" i="1"/>
  <c r="X2733" i="1"/>
  <c r="W1352" i="1"/>
  <c r="U1352" i="1"/>
  <c r="X1352" i="1"/>
  <c r="W114" i="1"/>
  <c r="U114" i="1"/>
  <c r="X114" i="1"/>
  <c r="W2537" i="1"/>
  <c r="U2537" i="1"/>
  <c r="X2537" i="1"/>
  <c r="W2544" i="1"/>
  <c r="U2544" i="1"/>
  <c r="X2544" i="1"/>
  <c r="W3280" i="1"/>
  <c r="U3280" i="1"/>
  <c r="X3280" i="1"/>
  <c r="W3237" i="1"/>
  <c r="U3237" i="1"/>
  <c r="X3237" i="1"/>
  <c r="W3266" i="1"/>
  <c r="U3266" i="1"/>
  <c r="X3266" i="1"/>
  <c r="W1035" i="1"/>
  <c r="U1035" i="1"/>
  <c r="W1616" i="1"/>
  <c r="U1616" i="1"/>
  <c r="X1616" i="1"/>
  <c r="W2270" i="1"/>
  <c r="U2270" i="1"/>
  <c r="W2095" i="1"/>
  <c r="U2095" i="1"/>
  <c r="X2095" i="1"/>
  <c r="W3760" i="1"/>
  <c r="U3760" i="1"/>
  <c r="W3188" i="1"/>
  <c r="U3188" i="1"/>
  <c r="X3188" i="1"/>
  <c r="W3474" i="1"/>
  <c r="U3474" i="1"/>
  <c r="W757" i="1"/>
  <c r="U757" i="1"/>
  <c r="X757" i="1"/>
  <c r="W3288" i="1"/>
  <c r="U3288" i="1"/>
  <c r="X3288" i="1"/>
  <c r="W3286" i="1"/>
  <c r="U3286" i="1"/>
  <c r="X3286" i="1"/>
  <c r="W3271" i="1"/>
  <c r="U3271" i="1"/>
  <c r="X3271" i="1"/>
  <c r="W1643" i="1"/>
  <c r="U1643" i="1"/>
  <c r="X1643" i="1"/>
  <c r="W1201" i="1"/>
  <c r="U1201" i="1"/>
  <c r="X1201" i="1"/>
  <c r="W3453" i="1"/>
  <c r="U3453" i="1"/>
  <c r="W3176" i="1"/>
  <c r="U3176" i="1"/>
  <c r="X3176" i="1"/>
  <c r="W3439" i="1"/>
  <c r="U3439" i="1"/>
  <c r="X3439" i="1"/>
  <c r="W3184" i="1"/>
  <c r="U3184" i="1"/>
  <c r="X3184" i="1"/>
  <c r="W3701" i="1"/>
  <c r="U3701" i="1"/>
  <c r="X3701" i="1"/>
  <c r="W2306" i="1"/>
  <c r="U2306" i="1"/>
  <c r="X2306" i="1"/>
  <c r="W834" i="1"/>
  <c r="U834" i="1"/>
  <c r="X834" i="1"/>
  <c r="W12" i="1"/>
  <c r="U12" i="1"/>
  <c r="X12" i="1"/>
  <c r="W3153" i="1"/>
  <c r="U3153" i="1"/>
  <c r="W2527" i="1"/>
  <c r="U2527" i="1"/>
  <c r="X2527" i="1"/>
  <c r="W419" i="1"/>
  <c r="U419" i="1"/>
  <c r="X419" i="1"/>
  <c r="W2248" i="1"/>
  <c r="U2248" i="1"/>
  <c r="X2248" i="1"/>
  <c r="W3604" i="1"/>
  <c r="U3604" i="1"/>
  <c r="X3604" i="1"/>
  <c r="W3830" i="1"/>
  <c r="U3830" i="1"/>
  <c r="X3830" i="1"/>
  <c r="W3581" i="1"/>
  <c r="U3581" i="1"/>
  <c r="X3581" i="1"/>
  <c r="W3444" i="1"/>
  <c r="U3444" i="1"/>
  <c r="X3444" i="1"/>
  <c r="W2992" i="1"/>
  <c r="U2992" i="1"/>
  <c r="W2209" i="1"/>
  <c r="U2209" i="1"/>
  <c r="X2209" i="1"/>
  <c r="W855" i="1"/>
  <c r="U855" i="1"/>
  <c r="X855" i="1"/>
  <c r="W52" i="1"/>
  <c r="U52" i="1"/>
  <c r="X52" i="1"/>
  <c r="W1007" i="1"/>
  <c r="U1007" i="1"/>
  <c r="X1007" i="1"/>
  <c r="W1706" i="1"/>
  <c r="U1706" i="1"/>
  <c r="X1706" i="1"/>
  <c r="W3197" i="1"/>
  <c r="U3197" i="1"/>
  <c r="X3197" i="1"/>
  <c r="W2757" i="1"/>
  <c r="U2757" i="1"/>
  <c r="X2757" i="1"/>
  <c r="W3978" i="1"/>
  <c r="U3978" i="1"/>
  <c r="W1009" i="1"/>
  <c r="U1009" i="1"/>
  <c r="X1009" i="1"/>
  <c r="W1810" i="1"/>
  <c r="U1810" i="1"/>
  <c r="X1810" i="1"/>
  <c r="W1306" i="1"/>
  <c r="U1306" i="1"/>
  <c r="X1306" i="1"/>
  <c r="W4003" i="1"/>
  <c r="U4003" i="1"/>
  <c r="X4003" i="1"/>
  <c r="W3945" i="1"/>
  <c r="U3945" i="1"/>
  <c r="X3945" i="1"/>
  <c r="W979" i="1"/>
  <c r="U979" i="1"/>
  <c r="X979" i="1"/>
  <c r="W2847" i="1"/>
  <c r="U2847" i="1"/>
  <c r="X2847" i="1"/>
  <c r="W1004" i="1"/>
  <c r="U1004" i="1"/>
  <c r="X1004" i="1"/>
  <c r="W2159" i="1"/>
  <c r="U2159" i="1"/>
  <c r="X2159" i="1"/>
  <c r="W2748" i="1"/>
  <c r="U2748" i="1"/>
  <c r="X2748" i="1"/>
  <c r="W2409" i="1"/>
  <c r="U2409" i="1"/>
  <c r="X2409" i="1"/>
  <c r="W3091" i="1"/>
  <c r="U3091" i="1"/>
  <c r="X3091" i="1"/>
  <c r="W4055" i="1"/>
  <c r="U4055" i="1"/>
  <c r="X4055" i="1"/>
  <c r="W1739" i="1"/>
  <c r="U1739" i="1"/>
  <c r="X1739" i="1"/>
  <c r="W1699" i="1"/>
  <c r="U1699" i="1"/>
  <c r="X1699" i="1"/>
  <c r="W4066" i="1"/>
  <c r="U4066" i="1"/>
  <c r="X4066" i="1"/>
  <c r="W1240" i="1"/>
  <c r="U1240" i="1"/>
  <c r="X1240" i="1"/>
  <c r="W2958" i="1"/>
  <c r="U2958" i="1"/>
  <c r="X2958" i="1"/>
  <c r="W4083" i="1"/>
  <c r="U4083" i="1"/>
  <c r="X4083" i="1"/>
  <c r="W3078" i="1"/>
  <c r="U3078" i="1"/>
  <c r="X3078" i="1"/>
  <c r="W3071" i="1"/>
  <c r="U3071" i="1"/>
  <c r="X3071" i="1"/>
  <c r="X1930" i="1"/>
  <c r="X1884" i="1"/>
  <c r="X1997" i="1"/>
  <c r="X2881" i="1"/>
  <c r="V1825" i="1"/>
  <c r="T1825" i="1"/>
  <c r="V3667" i="1"/>
  <c r="T3667" i="1"/>
  <c r="V2834" i="1"/>
  <c r="T2834" i="1"/>
  <c r="V3281" i="1"/>
  <c r="T3281" i="1"/>
  <c r="V1399" i="1"/>
  <c r="T1399" i="1"/>
  <c r="V3363" i="1"/>
  <c r="T3363" i="1"/>
  <c r="V1622" i="1"/>
  <c r="T1622" i="1"/>
  <c r="V321" i="1"/>
  <c r="T321" i="1"/>
  <c r="V3287" i="1"/>
  <c r="T3287" i="1"/>
  <c r="V2548" i="1"/>
  <c r="T2548" i="1"/>
  <c r="V3724" i="1"/>
  <c r="T3724" i="1"/>
  <c r="V1281" i="1"/>
  <c r="T1281" i="1"/>
  <c r="V95" i="1"/>
  <c r="T95" i="1"/>
  <c r="V1393" i="1"/>
  <c r="T1393" i="1"/>
  <c r="V2539" i="1"/>
  <c r="T2539" i="1"/>
  <c r="V2963" i="1"/>
  <c r="T2963" i="1"/>
  <c r="V3262" i="1"/>
  <c r="T3262" i="1"/>
  <c r="V300" i="1"/>
  <c r="T300" i="1"/>
  <c r="V1271" i="1"/>
  <c r="T1271" i="1"/>
  <c r="V74" i="1"/>
  <c r="T74" i="1"/>
  <c r="V397" i="1"/>
  <c r="T397" i="1"/>
  <c r="V3231" i="1"/>
  <c r="T3231" i="1"/>
  <c r="V1037" i="1"/>
  <c r="T1037" i="1"/>
  <c r="V3275" i="1"/>
  <c r="T3275" i="1"/>
  <c r="V2250" i="1"/>
  <c r="T2250" i="1"/>
  <c r="V3617" i="1"/>
  <c r="T3617" i="1"/>
  <c r="V398" i="1"/>
  <c r="T398" i="1"/>
  <c r="V1516" i="1"/>
  <c r="T1516" i="1"/>
  <c r="V3319" i="1"/>
  <c r="T3319" i="1"/>
  <c r="V1274" i="1"/>
  <c r="T1274" i="1"/>
  <c r="V2342" i="1"/>
  <c r="T2342" i="1"/>
  <c r="V3565" i="1"/>
  <c r="T3565" i="1"/>
  <c r="V3260" i="1"/>
  <c r="T3260" i="1"/>
  <c r="V3388" i="1"/>
  <c r="T3388" i="1"/>
  <c r="V1885" i="1"/>
  <c r="T1885" i="1"/>
  <c r="V1300" i="1"/>
  <c r="T1300" i="1"/>
  <c r="V1251" i="1"/>
  <c r="T1251" i="1"/>
  <c r="V1261" i="1"/>
  <c r="T1261" i="1"/>
  <c r="V3653" i="1"/>
  <c r="T3653" i="1"/>
  <c r="V367" i="1"/>
  <c r="T367" i="1"/>
  <c r="V3507" i="1"/>
  <c r="T3507" i="1"/>
  <c r="V2089" i="1"/>
  <c r="T2089" i="1"/>
  <c r="V3465" i="1"/>
  <c r="T3465" i="1"/>
  <c r="V3017" i="1"/>
  <c r="T3017" i="1"/>
  <c r="V1833" i="1"/>
  <c r="T1833" i="1"/>
  <c r="V90" i="1"/>
  <c r="T90" i="1"/>
  <c r="V3517" i="1"/>
  <c r="T3517" i="1"/>
  <c r="V245" i="1"/>
  <c r="T245" i="1"/>
  <c r="V1205" i="1"/>
  <c r="T1205" i="1"/>
  <c r="V2459" i="1"/>
  <c r="T2459" i="1"/>
  <c r="V3216" i="1"/>
  <c r="T3216" i="1"/>
  <c r="V3226" i="1"/>
  <c r="T3226" i="1"/>
  <c r="V1855" i="1"/>
  <c r="T1855" i="1"/>
  <c r="V3300" i="1"/>
  <c r="T3300" i="1"/>
  <c r="V326" i="1"/>
  <c r="T326" i="1"/>
  <c r="V2605" i="1"/>
  <c r="T2605" i="1"/>
  <c r="V3362" i="1"/>
  <c r="T3362" i="1"/>
  <c r="V32" i="1"/>
  <c r="T32" i="1"/>
  <c r="V3513" i="1"/>
  <c r="T3513" i="1"/>
  <c r="V1213" i="1"/>
  <c r="T1213" i="1"/>
  <c r="V3159" i="1"/>
  <c r="T3159" i="1"/>
  <c r="V3024" i="1"/>
  <c r="T3024" i="1"/>
  <c r="V2462" i="1"/>
  <c r="T2462" i="1"/>
  <c r="V1531" i="1"/>
  <c r="T1531" i="1"/>
  <c r="V2299" i="1"/>
  <c r="T2299" i="1"/>
  <c r="V1268" i="1"/>
  <c r="T1268" i="1"/>
  <c r="V3236" i="1"/>
  <c r="T3236" i="1"/>
  <c r="V3408" i="1"/>
  <c r="T3408" i="1"/>
  <c r="V2810" i="1"/>
  <c r="T2810" i="1"/>
  <c r="V3221" i="1"/>
  <c r="T3221" i="1"/>
  <c r="V749" i="1"/>
  <c r="T749" i="1"/>
  <c r="V3772" i="1"/>
  <c r="T3772" i="1"/>
  <c r="V3557" i="1"/>
  <c r="T3557" i="1"/>
  <c r="V3417" i="1"/>
  <c r="T3417" i="1"/>
  <c r="V2925" i="1"/>
  <c r="T2925" i="1"/>
  <c r="V2114" i="1"/>
  <c r="T2114" i="1"/>
  <c r="V823" i="1"/>
  <c r="T823" i="1"/>
  <c r="V43" i="1"/>
  <c r="T43" i="1"/>
  <c r="V1873" i="1"/>
  <c r="T1873" i="1"/>
  <c r="V2676" i="1"/>
  <c r="T2676" i="1"/>
  <c r="V3124" i="1"/>
  <c r="T3124" i="1"/>
  <c r="V3633" i="1"/>
  <c r="T3633" i="1"/>
  <c r="V1021" i="1"/>
  <c r="T1021" i="1"/>
  <c r="V956" i="1"/>
  <c r="T956" i="1"/>
  <c r="V2408" i="1"/>
  <c r="T2408" i="1"/>
  <c r="V1912" i="1"/>
  <c r="T1912" i="1"/>
  <c r="V4046" i="1"/>
  <c r="T4046" i="1"/>
  <c r="V3635" i="1"/>
  <c r="T3635" i="1"/>
  <c r="V1693" i="1"/>
  <c r="T1693" i="1"/>
  <c r="V1315" i="1"/>
  <c r="T1315" i="1"/>
  <c r="V1230" i="1"/>
  <c r="T1230" i="1"/>
  <c r="V2749" i="1"/>
  <c r="T2749" i="1"/>
  <c r="V2699" i="1"/>
  <c r="T2699" i="1"/>
  <c r="V1502" i="1"/>
  <c r="T1502" i="1"/>
  <c r="V595" i="1"/>
  <c r="T595" i="1"/>
  <c r="V2747" i="1"/>
  <c r="T2747" i="1"/>
  <c r="V3974" i="1"/>
  <c r="T3974" i="1"/>
  <c r="V3741" i="1"/>
  <c r="T3741" i="1"/>
  <c r="V2755" i="1"/>
  <c r="T2755" i="1"/>
  <c r="V4050" i="1"/>
  <c r="T4050" i="1"/>
  <c r="V4001" i="1"/>
  <c r="T4001" i="1"/>
  <c r="V164" i="1"/>
  <c r="T164" i="1"/>
  <c r="V716" i="1"/>
  <c r="T716" i="1"/>
  <c r="V2914" i="1"/>
  <c r="T2914" i="1"/>
  <c r="V1011" i="1"/>
  <c r="T1011" i="1"/>
  <c r="V4040" i="1"/>
  <c r="T4040" i="1"/>
  <c r="V2655" i="1"/>
  <c r="T2655" i="1"/>
  <c r="V1737" i="1"/>
  <c r="T1737" i="1"/>
  <c r="V2368" i="1"/>
  <c r="T2368" i="1"/>
  <c r="V4105" i="1"/>
  <c r="T4105" i="1"/>
  <c r="V434" i="1"/>
  <c r="T434" i="1"/>
  <c r="V1148" i="1"/>
  <c r="T1148" i="1"/>
  <c r="V1864" i="1"/>
  <c r="T1864" i="1"/>
  <c r="V686" i="1"/>
  <c r="T686" i="1"/>
  <c r="V4034" i="1"/>
  <c r="T4034" i="1"/>
  <c r="V1138" i="1"/>
  <c r="T1138" i="1"/>
  <c r="V2144" i="1"/>
  <c r="T2144" i="1"/>
  <c r="V873" i="1"/>
  <c r="T873" i="1"/>
  <c r="V920" i="1"/>
  <c r="T920" i="1"/>
  <c r="V1106" i="1"/>
  <c r="T1106" i="1"/>
  <c r="V1430" i="1"/>
  <c r="T1430" i="1"/>
  <c r="V3128" i="1"/>
  <c r="T3128" i="1"/>
  <c r="V1228" i="1"/>
  <c r="T1228" i="1"/>
  <c r="V186" i="1"/>
  <c r="T186" i="1"/>
  <c r="V911" i="1"/>
  <c r="T911" i="1"/>
  <c r="V1242" i="1"/>
  <c r="T1242" i="1"/>
  <c r="V900" i="1"/>
  <c r="T900" i="1"/>
  <c r="V927" i="1"/>
  <c r="T927" i="1"/>
  <c r="V1102" i="1"/>
  <c r="T1102" i="1"/>
  <c r="V1330" i="1"/>
  <c r="T1330" i="1"/>
  <c r="V3990" i="1"/>
  <c r="T3990" i="1"/>
  <c r="V2768" i="1"/>
  <c r="T2768" i="1"/>
  <c r="V3981" i="1"/>
  <c r="T3981" i="1"/>
  <c r="V3797" i="1"/>
  <c r="T3797" i="1"/>
  <c r="V678" i="1"/>
  <c r="T678" i="1"/>
  <c r="V1333" i="1"/>
  <c r="T1333" i="1"/>
  <c r="V2390" i="1"/>
  <c r="T2390" i="1"/>
  <c r="V1316" i="1"/>
  <c r="T1316" i="1"/>
  <c r="V1094" i="1"/>
  <c r="T1094" i="1"/>
  <c r="V1062" i="1"/>
  <c r="T1062" i="1"/>
  <c r="V2868" i="1"/>
  <c r="T2868" i="1"/>
  <c r="V1581" i="1"/>
  <c r="T1581" i="1"/>
  <c r="V1234" i="1"/>
  <c r="T1234" i="1"/>
  <c r="V720" i="1"/>
  <c r="T720" i="1"/>
  <c r="V2149" i="1"/>
  <c r="T2149" i="1"/>
  <c r="V3952" i="1"/>
  <c r="T3952" i="1"/>
  <c r="V588" i="1"/>
  <c r="T588" i="1"/>
  <c r="V1791" i="1"/>
  <c r="T1791" i="1"/>
  <c r="V1111" i="1"/>
  <c r="T1111" i="1"/>
  <c r="V1145" i="1"/>
  <c r="T1145" i="1"/>
  <c r="V3200" i="1"/>
  <c r="T3200" i="1"/>
  <c r="V144" i="1"/>
  <c r="T144" i="1"/>
  <c r="V3919" i="1"/>
  <c r="T3919" i="1"/>
  <c r="V3088" i="1"/>
  <c r="T3088" i="1"/>
  <c r="V1125" i="1"/>
  <c r="T1125" i="1"/>
  <c r="V2398" i="1"/>
  <c r="T2398" i="1"/>
  <c r="V1907" i="1"/>
  <c r="T1907" i="1"/>
  <c r="V2512" i="1"/>
  <c r="T2512" i="1"/>
  <c r="V196" i="1"/>
  <c r="T196" i="1"/>
  <c r="V1741" i="1"/>
  <c r="T1741" i="1"/>
  <c r="V550" i="1"/>
  <c r="T550" i="1"/>
  <c r="V191" i="1"/>
  <c r="T191" i="1"/>
  <c r="V3110" i="1"/>
  <c r="T3110" i="1"/>
  <c r="V3067" i="1"/>
  <c r="T3067" i="1"/>
  <c r="V582" i="1"/>
  <c r="T582" i="1"/>
  <c r="V1736" i="1"/>
  <c r="T1736" i="1"/>
  <c r="V3060" i="1"/>
  <c r="T3060" i="1"/>
  <c r="V591" i="1"/>
  <c r="T591" i="1"/>
  <c r="V3934" i="1"/>
  <c r="T3934" i="1"/>
  <c r="V566" i="1"/>
  <c r="T566" i="1"/>
  <c r="V437" i="1"/>
  <c r="T437" i="1"/>
  <c r="V544" i="1"/>
  <c r="T544" i="1"/>
  <c r="V4053" i="1"/>
  <c r="T4053" i="1"/>
  <c r="V3946" i="1"/>
  <c r="T3946" i="1"/>
  <c r="V3876" i="1"/>
  <c r="T3876" i="1"/>
  <c r="V3208" i="1"/>
  <c r="T3208" i="1"/>
  <c r="V2961" i="1"/>
  <c r="T2961" i="1"/>
  <c r="V2849" i="1"/>
  <c r="T2849" i="1"/>
  <c r="V2644" i="1"/>
  <c r="T2644" i="1"/>
  <c r="V2520" i="1"/>
  <c r="T2520" i="1"/>
  <c r="V2414" i="1"/>
  <c r="T2414" i="1"/>
  <c r="V2371" i="1"/>
  <c r="T2371" i="1"/>
  <c r="V2143" i="1"/>
  <c r="T2143" i="1"/>
  <c r="V1735" i="1"/>
  <c r="T1735" i="1"/>
  <c r="V1591" i="1"/>
  <c r="T1591" i="1"/>
  <c r="V1491" i="1"/>
  <c r="T1491" i="1"/>
  <c r="V1434" i="1"/>
  <c r="T1434" i="1"/>
  <c r="V1179" i="1"/>
  <c r="T1179" i="1"/>
  <c r="V1122" i="1"/>
  <c r="T1122" i="1"/>
  <c r="V1051" i="1"/>
  <c r="T1051" i="1"/>
  <c r="V903" i="1"/>
  <c r="T903" i="1"/>
  <c r="V627" i="1"/>
  <c r="T627" i="1"/>
  <c r="V574" i="1"/>
  <c r="T574" i="1"/>
  <c r="V492" i="1"/>
  <c r="T492" i="1"/>
  <c r="V435" i="1"/>
  <c r="T435" i="1"/>
  <c r="V210" i="1"/>
  <c r="T210" i="1"/>
  <c r="V162" i="1"/>
  <c r="T162" i="1"/>
  <c r="W1255" i="1"/>
  <c r="U1255" i="1"/>
  <c r="W2244" i="1"/>
  <c r="U2244" i="1"/>
  <c r="W2227" i="1"/>
  <c r="U2227" i="1"/>
  <c r="W2603" i="1"/>
  <c r="U2603" i="1"/>
  <c r="W1403" i="1"/>
  <c r="U1403" i="1"/>
  <c r="W1536" i="1"/>
  <c r="U1536" i="1"/>
  <c r="W1976" i="1"/>
  <c r="U1976" i="1"/>
  <c r="W3813" i="1"/>
  <c r="U3813" i="1"/>
  <c r="W2611" i="1"/>
  <c r="U2611" i="1"/>
  <c r="W3584" i="1"/>
  <c r="U3584" i="1"/>
  <c r="W2242" i="1"/>
  <c r="U2242" i="1"/>
  <c r="W1212" i="1"/>
  <c r="U1212" i="1"/>
  <c r="W1925" i="1"/>
  <c r="U1925" i="1"/>
  <c r="W2610" i="1"/>
  <c r="U2610" i="1"/>
  <c r="W1260" i="1"/>
  <c r="U1260" i="1"/>
  <c r="W1351" i="1"/>
  <c r="U1351" i="1"/>
  <c r="W2215" i="1"/>
  <c r="U2215" i="1"/>
  <c r="W3048" i="1"/>
  <c r="U3048" i="1"/>
  <c r="W3397" i="1"/>
  <c r="U3397" i="1"/>
  <c r="W747" i="1"/>
  <c r="U747" i="1"/>
  <c r="W359" i="1"/>
  <c r="U359" i="1"/>
  <c r="W1942" i="1"/>
  <c r="U1942" i="1"/>
  <c r="W1959" i="1"/>
  <c r="U1959" i="1"/>
  <c r="W2224" i="1"/>
  <c r="U2224" i="1"/>
  <c r="W3311" i="1"/>
  <c r="U3311" i="1"/>
  <c r="W3536" i="1"/>
  <c r="U3536" i="1"/>
  <c r="W1280" i="1"/>
  <c r="U1280" i="1"/>
  <c r="W3454" i="1"/>
  <c r="U3454" i="1"/>
  <c r="W1948" i="1"/>
  <c r="U1948" i="1"/>
  <c r="W2201" i="1"/>
  <c r="U2201" i="1"/>
  <c r="W840" i="1"/>
  <c r="U840" i="1"/>
  <c r="W2622" i="1"/>
  <c r="U2622" i="1"/>
  <c r="W382" i="1"/>
  <c r="U382" i="1"/>
  <c r="W258" i="1"/>
  <c r="U258" i="1"/>
  <c r="W3407" i="1"/>
  <c r="U3407" i="1"/>
  <c r="W3302" i="1"/>
  <c r="U3302" i="1"/>
  <c r="W2253" i="1"/>
  <c r="U2253" i="1"/>
  <c r="W27" i="1"/>
  <c r="U27" i="1"/>
  <c r="W3531" i="1"/>
  <c r="U3531" i="1"/>
  <c r="W41" i="1"/>
  <c r="U41" i="1"/>
  <c r="W3579" i="1"/>
  <c r="U3579" i="1"/>
  <c r="W3678" i="1"/>
  <c r="U3678" i="1"/>
  <c r="W755" i="1"/>
  <c r="U755" i="1"/>
  <c r="W816" i="1"/>
  <c r="U816" i="1"/>
  <c r="W3038" i="1"/>
  <c r="U3038" i="1"/>
  <c r="W11" i="1"/>
  <c r="U11" i="1"/>
  <c r="W1359" i="1"/>
  <c r="U1359" i="1"/>
  <c r="W1347" i="1"/>
  <c r="U1347" i="1"/>
  <c r="W2007" i="1"/>
  <c r="U2007" i="1"/>
  <c r="W3542" i="1"/>
  <c r="U3542" i="1"/>
  <c r="W3406" i="1"/>
  <c r="U3406" i="1"/>
  <c r="W1623" i="1"/>
  <c r="U1623" i="1"/>
  <c r="W847" i="1"/>
  <c r="U847" i="1"/>
  <c r="W2784" i="1"/>
  <c r="U2784" i="1"/>
  <c r="W2789" i="1"/>
  <c r="U2789" i="1"/>
  <c r="W3534" i="1"/>
  <c r="U3534" i="1"/>
  <c r="W1746" i="1"/>
  <c r="U1746" i="1"/>
  <c r="W1962" i="1"/>
  <c r="U1962" i="1"/>
  <c r="W1854" i="1"/>
  <c r="U1854" i="1"/>
  <c r="W1887" i="1"/>
  <c r="U1887" i="1"/>
  <c r="W1940" i="1"/>
  <c r="U1940" i="1"/>
  <c r="W1678" i="1"/>
  <c r="U1678" i="1"/>
  <c r="W352" i="1"/>
  <c r="U352" i="1"/>
  <c r="W2214" i="1"/>
  <c r="U2214" i="1"/>
  <c r="W2969" i="1"/>
  <c r="U2969" i="1"/>
  <c r="W65" i="1"/>
  <c r="U65" i="1"/>
  <c r="W3754" i="1"/>
  <c r="U3754" i="1"/>
  <c r="W3491" i="1"/>
  <c r="U3491" i="1"/>
  <c r="W1225" i="1"/>
  <c r="U1225" i="1"/>
  <c r="W29" i="1"/>
  <c r="U29" i="1"/>
  <c r="W2561" i="1"/>
  <c r="U2561" i="1"/>
  <c r="W1743" i="1"/>
  <c r="U1743" i="1"/>
  <c r="W2339" i="1"/>
  <c r="U2339" i="1"/>
  <c r="W3339" i="1"/>
  <c r="U3339" i="1"/>
  <c r="W3317" i="1"/>
  <c r="U3317" i="1"/>
  <c r="W3434" i="1"/>
  <c r="U3434" i="1"/>
  <c r="W2305" i="1"/>
  <c r="U2305" i="1"/>
  <c r="W3183" i="1"/>
  <c r="U3183" i="1"/>
  <c r="W2322" i="1"/>
  <c r="U2322" i="1"/>
  <c r="W3562" i="1"/>
  <c r="U3562" i="1"/>
  <c r="W2223" i="1"/>
  <c r="U2223" i="1"/>
  <c r="W1468" i="1"/>
  <c r="U1468" i="1"/>
  <c r="W407" i="1"/>
  <c r="U407" i="1"/>
  <c r="W107" i="1"/>
  <c r="U107" i="1"/>
  <c r="W2942" i="1"/>
  <c r="U2942" i="1"/>
  <c r="W1523" i="1"/>
  <c r="U1523" i="1"/>
  <c r="W2311" i="1"/>
  <c r="U2311" i="1"/>
  <c r="W2113" i="1"/>
  <c r="U2113" i="1"/>
  <c r="W3764" i="1"/>
  <c r="U3764" i="1"/>
  <c r="W2970" i="1"/>
  <c r="U2970" i="1"/>
  <c r="W3395" i="1"/>
  <c r="U3395" i="1"/>
  <c r="W2988" i="1"/>
  <c r="U2988" i="1"/>
  <c r="W2070" i="1"/>
  <c r="U2070" i="1"/>
  <c r="W3751" i="1"/>
  <c r="U3751" i="1"/>
  <c r="W361" i="1"/>
  <c r="U361" i="1"/>
  <c r="W3545" i="1"/>
  <c r="U3545" i="1"/>
  <c r="W2249" i="1"/>
  <c r="U2249" i="1"/>
  <c r="W2797" i="1"/>
  <c r="U2797" i="1"/>
  <c r="W2318" i="1"/>
  <c r="U2318" i="1"/>
  <c r="X2318" i="1"/>
  <c r="W96" i="1"/>
  <c r="U96" i="1"/>
  <c r="X96" i="1"/>
  <c r="W811" i="1"/>
  <c r="U811" i="1"/>
  <c r="X811" i="1"/>
  <c r="W3413" i="1"/>
  <c r="U3413" i="1"/>
  <c r="X3413" i="1"/>
  <c r="W2542" i="1"/>
  <c r="U2542" i="1"/>
  <c r="W2926" i="1"/>
  <c r="U2926" i="1"/>
  <c r="X2926" i="1"/>
  <c r="W3175" i="1"/>
  <c r="U3175" i="1"/>
  <c r="X3175" i="1"/>
  <c r="W3297" i="1"/>
  <c r="U3297" i="1"/>
  <c r="X3297" i="1"/>
  <c r="W358" i="1"/>
  <c r="U358" i="1"/>
  <c r="X358" i="1"/>
  <c r="W1672" i="1"/>
  <c r="U1672" i="1"/>
  <c r="X1672" i="1"/>
  <c r="W109" i="1"/>
  <c r="U109" i="1"/>
  <c r="X109" i="1"/>
  <c r="W3466" i="1"/>
  <c r="U3466" i="1"/>
  <c r="X3466" i="1"/>
  <c r="W3340" i="1"/>
  <c r="U3340" i="1"/>
  <c r="X3340" i="1"/>
  <c r="W3725" i="1"/>
  <c r="U3725" i="1"/>
  <c r="X3725" i="1"/>
  <c r="W3550" i="1"/>
  <c r="U3550" i="1"/>
  <c r="X3550" i="1"/>
  <c r="W3784" i="1"/>
  <c r="U3784" i="1"/>
  <c r="X3784" i="1"/>
  <c r="W2526" i="1"/>
  <c r="U2526" i="1"/>
  <c r="X2526" i="1"/>
  <c r="W2221" i="1"/>
  <c r="U2221" i="1"/>
  <c r="X2221" i="1"/>
  <c r="W728" i="1"/>
  <c r="U728" i="1"/>
  <c r="X728" i="1"/>
  <c r="W368" i="1"/>
  <c r="U368" i="1"/>
  <c r="X368" i="1"/>
  <c r="W2307" i="1"/>
  <c r="U2307" i="1"/>
  <c r="X2307" i="1"/>
  <c r="W3758" i="1"/>
  <c r="U3758" i="1"/>
  <c r="X3758" i="1"/>
  <c r="W3359" i="1"/>
  <c r="U3359" i="1"/>
  <c r="X3359" i="1"/>
  <c r="W2937" i="1"/>
  <c r="U2937" i="1"/>
  <c r="X2937" i="1"/>
  <c r="W3616" i="1"/>
  <c r="U3616" i="1"/>
  <c r="X3616" i="1"/>
  <c r="W2088" i="1"/>
  <c r="U2088" i="1"/>
  <c r="X2088" i="1"/>
  <c r="W3487" i="1"/>
  <c r="U3487" i="1"/>
  <c r="X3487" i="1"/>
  <c r="W119" i="1"/>
  <c r="U119" i="1"/>
  <c r="X119" i="1"/>
  <c r="W2533" i="1"/>
  <c r="U2533" i="1"/>
  <c r="X2533" i="1"/>
  <c r="W3337" i="1"/>
  <c r="U3337" i="1"/>
  <c r="X3337" i="1"/>
  <c r="W34" i="1"/>
  <c r="U34" i="1"/>
  <c r="X34" i="1"/>
  <c r="W2179" i="1"/>
  <c r="U2179" i="1"/>
  <c r="X2179" i="1"/>
  <c r="W3218" i="1"/>
  <c r="U3218" i="1"/>
  <c r="X3218" i="1"/>
  <c r="W3810" i="1"/>
  <c r="U3810" i="1"/>
  <c r="X3810" i="1"/>
  <c r="W3578" i="1"/>
  <c r="U3578" i="1"/>
  <c r="X3578" i="1"/>
  <c r="W3433" i="1"/>
  <c r="U3433" i="1"/>
  <c r="X3433" i="1"/>
  <c r="W2990" i="1"/>
  <c r="U2990" i="1"/>
  <c r="X2990" i="1"/>
  <c r="W2174" i="1"/>
  <c r="U2174" i="1"/>
  <c r="X2174" i="1"/>
  <c r="W850" i="1"/>
  <c r="U850" i="1"/>
  <c r="X850" i="1"/>
  <c r="W51" i="1"/>
  <c r="U51" i="1"/>
  <c r="X51" i="1"/>
  <c r="W887" i="1"/>
  <c r="U887" i="1"/>
  <c r="X887" i="1"/>
  <c r="W3190" i="1"/>
  <c r="U3190" i="1"/>
  <c r="X3190" i="1"/>
  <c r="W1000" i="1"/>
  <c r="U1000" i="1"/>
  <c r="X1000" i="1"/>
  <c r="W3143" i="1"/>
  <c r="U3143" i="1"/>
  <c r="X3143" i="1"/>
  <c r="W1788" i="1"/>
  <c r="U1788" i="1"/>
  <c r="X1788" i="1"/>
  <c r="W1690" i="1"/>
  <c r="U1690" i="1"/>
  <c r="X1690" i="1"/>
  <c r="W1572" i="1"/>
  <c r="U1572" i="1"/>
  <c r="X1572" i="1"/>
  <c r="W1139" i="1"/>
  <c r="U1139" i="1"/>
  <c r="X1139" i="1"/>
  <c r="W3989" i="1"/>
  <c r="U3989" i="1"/>
  <c r="X3989" i="1"/>
  <c r="W1114" i="1"/>
  <c r="U1114" i="1"/>
  <c r="X1114" i="1"/>
  <c r="W2884" i="1"/>
  <c r="U2884" i="1"/>
  <c r="X2884" i="1"/>
  <c r="W4042" i="1"/>
  <c r="U4042" i="1"/>
  <c r="X4042" i="1"/>
  <c r="W985" i="1"/>
  <c r="U985" i="1"/>
  <c r="X985" i="1"/>
  <c r="W4030" i="1"/>
  <c r="U4030" i="1"/>
  <c r="X4030" i="1"/>
  <c r="W3113" i="1"/>
  <c r="U3113" i="1"/>
  <c r="X3113" i="1"/>
  <c r="W212" i="1"/>
  <c r="U212" i="1"/>
  <c r="X212" i="1"/>
  <c r="W2882" i="1"/>
  <c r="U2882" i="1"/>
  <c r="X2882" i="1"/>
  <c r="W3844" i="1"/>
  <c r="U3844" i="1"/>
  <c r="X3844" i="1"/>
  <c r="W1568" i="1"/>
  <c r="U1568" i="1"/>
  <c r="X1568" i="1"/>
  <c r="W2869" i="1"/>
  <c r="U2869" i="1"/>
  <c r="X2869" i="1"/>
  <c r="W1168" i="1"/>
  <c r="U1168" i="1"/>
  <c r="X1168" i="1"/>
  <c r="W2907" i="1"/>
  <c r="U2907" i="1"/>
  <c r="X2907" i="1"/>
  <c r="W4022" i="1"/>
  <c r="U4022" i="1"/>
  <c r="X4022" i="1"/>
  <c r="W3133" i="1"/>
  <c r="U3133" i="1"/>
  <c r="X3133" i="1"/>
  <c r="W3872" i="1"/>
  <c r="U3872" i="1"/>
  <c r="X3872" i="1"/>
  <c r="W1245" i="1"/>
  <c r="U1245" i="1"/>
  <c r="X1245" i="1"/>
  <c r="X2564" i="1"/>
  <c r="X2235" i="1"/>
  <c r="X1841" i="1"/>
  <c r="X3167" i="1"/>
  <c r="X722" i="1"/>
  <c r="X836" i="1"/>
  <c r="X2494" i="1"/>
  <c r="X1265" i="1"/>
  <c r="X379" i="1"/>
  <c r="X3685" i="1"/>
  <c r="X2228" i="1"/>
  <c r="X2554" i="1"/>
  <c r="X3834" i="1"/>
  <c r="X2941" i="1"/>
  <c r="X1829" i="1"/>
  <c r="X954" i="1"/>
  <c r="X2698" i="1"/>
  <c r="V3842" i="1"/>
  <c r="T3842" i="1"/>
  <c r="V2233" i="1"/>
  <c r="T2233" i="1"/>
  <c r="V2619" i="1"/>
  <c r="T2619" i="1"/>
  <c r="T2026" i="1"/>
  <c r="V2026" i="1"/>
  <c r="V2729" i="1"/>
  <c r="T2729" i="1"/>
  <c r="V2609" i="1"/>
  <c r="T2609" i="1"/>
  <c r="V1982" i="1"/>
  <c r="T1982" i="1"/>
  <c r="V1196" i="1"/>
  <c r="T1196" i="1"/>
  <c r="V2039" i="1"/>
  <c r="T2039" i="1"/>
  <c r="V1970" i="1"/>
  <c r="T1970" i="1"/>
  <c r="V845" i="1"/>
  <c r="T845" i="1"/>
  <c r="V2724" i="1"/>
  <c r="T2724" i="1"/>
  <c r="V759" i="1"/>
  <c r="T759" i="1"/>
  <c r="V3368" i="1"/>
  <c r="T3368" i="1"/>
  <c r="V2335" i="1"/>
  <c r="T2335" i="1"/>
  <c r="V2501" i="1"/>
  <c r="T2501" i="1"/>
  <c r="V1256" i="1"/>
  <c r="T1256" i="1"/>
  <c r="V1477" i="1"/>
  <c r="T1477" i="1"/>
  <c r="V2457" i="1"/>
  <c r="T2457" i="1"/>
  <c r="T274" i="1"/>
  <c r="V274" i="1"/>
  <c r="V2447" i="1"/>
  <c r="T2447" i="1"/>
  <c r="V2304" i="1"/>
  <c r="T2304" i="1"/>
  <c r="V1831" i="1"/>
  <c r="T1831" i="1"/>
  <c r="V1277" i="1"/>
  <c r="T1277" i="1"/>
  <c r="V741" i="1"/>
  <c r="T741" i="1"/>
  <c r="V1633" i="1"/>
  <c r="T1633" i="1"/>
  <c r="V113" i="1"/>
  <c r="T113" i="1"/>
  <c r="V272" i="1"/>
  <c r="T272" i="1"/>
  <c r="V3564" i="1"/>
  <c r="T3564" i="1"/>
  <c r="V2985" i="1"/>
  <c r="T2985" i="1"/>
  <c r="V1535" i="1"/>
  <c r="T1535" i="1"/>
  <c r="V3028" i="1"/>
  <c r="T3028" i="1"/>
  <c r="V1298" i="1"/>
  <c r="T1298" i="1"/>
  <c r="V1524" i="1"/>
  <c r="T1524" i="1"/>
  <c r="V2240" i="1"/>
  <c r="T2240" i="1"/>
  <c r="T2822" i="1"/>
  <c r="V2822" i="1"/>
  <c r="V822" i="1"/>
  <c r="T822" i="1"/>
  <c r="V297" i="1"/>
  <c r="T297" i="1"/>
  <c r="V1861" i="1"/>
  <c r="T1861" i="1"/>
  <c r="V731" i="1"/>
  <c r="T731" i="1"/>
  <c r="V3347" i="1"/>
  <c r="T3347" i="1"/>
  <c r="V2071" i="1"/>
  <c r="T2071" i="1"/>
  <c r="V3481" i="1"/>
  <c r="T3481" i="1"/>
  <c r="V72" i="1"/>
  <c r="T72" i="1"/>
  <c r="V3357" i="1"/>
  <c r="T3357" i="1"/>
  <c r="V2444" i="1"/>
  <c r="T2444" i="1"/>
  <c r="V1844" i="1"/>
  <c r="T1844" i="1"/>
  <c r="V3224" i="1"/>
  <c r="T3224" i="1"/>
  <c r="V1936" i="1"/>
  <c r="T1936" i="1"/>
  <c r="V2220" i="1"/>
  <c r="T2220" i="1"/>
  <c r="V839" i="1"/>
  <c r="T839" i="1"/>
  <c r="V1849" i="1"/>
  <c r="T1849" i="1"/>
  <c r="V1528" i="1"/>
  <c r="T1528" i="1"/>
  <c r="V377" i="1"/>
  <c r="T377" i="1"/>
  <c r="V2276" i="1"/>
  <c r="T2276" i="1"/>
  <c r="V3001" i="1"/>
  <c r="T3001" i="1"/>
  <c r="V3515" i="1"/>
  <c r="T3515" i="1"/>
  <c r="V3372" i="1"/>
  <c r="T3372" i="1"/>
  <c r="V3529" i="1"/>
  <c r="T3529" i="1"/>
  <c r="V357" i="1"/>
  <c r="T357" i="1"/>
  <c r="V1361" i="1"/>
  <c r="T1361" i="1"/>
  <c r="V818" i="1"/>
  <c r="T818" i="1"/>
  <c r="V1760" i="1"/>
  <c r="T1760" i="1"/>
  <c r="V285" i="1"/>
  <c r="T285" i="1"/>
  <c r="V2198" i="1"/>
  <c r="T2198" i="1"/>
  <c r="V3767" i="1"/>
  <c r="T3767" i="1"/>
  <c r="V2528" i="1"/>
  <c r="T2528" i="1"/>
  <c r="V243" i="1"/>
  <c r="T243" i="1"/>
  <c r="V2808" i="1"/>
  <c r="T2808" i="1"/>
  <c r="V754" i="1"/>
  <c r="T754" i="1"/>
  <c r="V1889" i="1"/>
  <c r="T1889" i="1"/>
  <c r="V1510" i="1"/>
  <c r="T1510" i="1"/>
  <c r="V2795" i="1"/>
  <c r="T2795" i="1"/>
  <c r="V2460" i="1"/>
  <c r="T2460" i="1"/>
  <c r="V1614" i="1"/>
  <c r="T1614" i="1"/>
  <c r="V3177" i="1"/>
  <c r="T3177" i="1"/>
  <c r="V3704" i="1"/>
  <c r="T3704" i="1"/>
  <c r="V1842" i="1"/>
  <c r="T1842" i="1"/>
  <c r="V355" i="1"/>
  <c r="T355" i="1"/>
  <c r="V1937" i="1"/>
  <c r="T1937" i="1"/>
  <c r="V3826" i="1"/>
  <c r="T3826" i="1"/>
  <c r="V832" i="1"/>
  <c r="T832" i="1"/>
  <c r="V3380" i="1"/>
  <c r="T3380" i="1"/>
  <c r="V2291" i="1"/>
  <c r="T2291" i="1"/>
  <c r="V3186" i="1"/>
  <c r="T3186" i="1"/>
  <c r="V2664" i="1"/>
  <c r="T2664" i="1"/>
  <c r="V375" i="1"/>
  <c r="T375" i="1"/>
  <c r="V88" i="1"/>
  <c r="T88" i="1"/>
  <c r="V3261" i="1"/>
  <c r="T3261" i="1"/>
  <c r="V1211" i="1"/>
  <c r="T1211" i="1"/>
  <c r="V2728" i="1"/>
  <c r="T2728" i="1"/>
  <c r="V726" i="1"/>
  <c r="T726" i="1"/>
  <c r="V94" i="1"/>
  <c r="T94" i="1"/>
  <c r="V2536" i="1"/>
  <c r="T2536" i="1"/>
  <c r="V3552" i="1"/>
  <c r="T3552" i="1"/>
  <c r="V523" i="1"/>
  <c r="T523" i="1"/>
  <c r="V808" i="1"/>
  <c r="T808" i="1"/>
  <c r="V2606" i="1"/>
  <c r="T2606" i="1"/>
  <c r="V3651" i="1"/>
  <c r="T3651" i="1"/>
  <c r="V1195" i="1"/>
  <c r="T1195" i="1"/>
  <c r="V3401" i="1"/>
  <c r="T3401" i="1"/>
  <c r="V3750" i="1"/>
  <c r="T3750" i="1"/>
  <c r="V1521" i="1"/>
  <c r="T1521" i="1"/>
  <c r="V3669" i="1"/>
  <c r="T3669" i="1"/>
  <c r="V350" i="1"/>
  <c r="T350" i="1"/>
  <c r="V416" i="1"/>
  <c r="T416" i="1"/>
  <c r="V323" i="1"/>
  <c r="T323" i="1"/>
  <c r="V752" i="1"/>
  <c r="T752" i="1"/>
  <c r="V2927" i="1"/>
  <c r="T2927" i="1"/>
  <c r="V1345" i="1"/>
  <c r="T1345" i="1"/>
  <c r="V2529" i="1"/>
  <c r="T2529" i="1"/>
  <c r="V345" i="1"/>
  <c r="T345" i="1"/>
  <c r="V1350" i="1"/>
  <c r="T1350" i="1"/>
  <c r="V2640" i="1"/>
  <c r="T2640" i="1"/>
  <c r="V3526" i="1"/>
  <c r="T3526" i="1"/>
  <c r="V828" i="1"/>
  <c r="T828" i="1"/>
  <c r="V3328" i="1"/>
  <c r="T3328" i="1"/>
  <c r="V2094" i="1"/>
  <c r="T2094" i="1"/>
  <c r="V2219" i="1"/>
  <c r="T2219" i="1"/>
  <c r="V1625" i="1"/>
  <c r="T1625" i="1"/>
  <c r="V3152" i="1"/>
  <c r="T3152" i="1"/>
  <c r="V3420" i="1"/>
  <c r="T3420" i="1"/>
  <c r="V3239" i="1"/>
  <c r="T3239" i="1"/>
  <c r="V1673" i="1"/>
  <c r="T1673" i="1"/>
  <c r="V1651" i="1"/>
  <c r="T1651" i="1"/>
  <c r="V654" i="1"/>
  <c r="T654" i="1"/>
  <c r="V3650" i="1"/>
  <c r="T3650" i="1"/>
  <c r="V2995" i="1"/>
  <c r="T2995" i="1"/>
  <c r="V18" i="1"/>
  <c r="T18" i="1"/>
  <c r="V2562" i="1"/>
  <c r="T2562" i="1"/>
  <c r="V3314" i="1"/>
  <c r="T3314" i="1"/>
  <c r="V3771" i="1"/>
  <c r="T3771" i="1"/>
  <c r="V3554" i="1"/>
  <c r="T3554" i="1"/>
  <c r="V3414" i="1"/>
  <c r="T3414" i="1"/>
  <c r="V2924" i="1"/>
  <c r="T2924" i="1"/>
  <c r="V2099" i="1"/>
  <c r="T2099" i="1"/>
  <c r="V810" i="1"/>
  <c r="T810" i="1"/>
  <c r="V33" i="1"/>
  <c r="T33" i="1"/>
  <c r="V4108" i="1"/>
  <c r="T4108" i="1"/>
  <c r="V1078" i="1"/>
  <c r="T1078" i="1"/>
  <c r="V691" i="1"/>
  <c r="T691" i="1"/>
  <c r="V1243" i="1"/>
  <c r="T1243" i="1"/>
  <c r="V4038" i="1"/>
  <c r="T4038" i="1"/>
  <c r="V1922" i="1"/>
  <c r="T1922" i="1"/>
  <c r="V1108" i="1"/>
  <c r="T1108" i="1"/>
  <c r="V444" i="1"/>
  <c r="T444" i="1"/>
  <c r="V3913" i="1"/>
  <c r="T3913" i="1"/>
  <c r="V1806" i="1"/>
  <c r="T1806" i="1"/>
  <c r="V182" i="1"/>
  <c r="T182" i="1"/>
  <c r="V923" i="1"/>
  <c r="T923" i="1"/>
  <c r="V672" i="1"/>
  <c r="T672" i="1"/>
  <c r="V687" i="1"/>
  <c r="T687" i="1"/>
  <c r="V2000" i="1"/>
  <c r="T2000" i="1"/>
  <c r="V3111" i="1"/>
  <c r="T3111" i="1"/>
  <c r="V1577" i="1"/>
  <c r="T1577" i="1"/>
  <c r="V2919" i="1"/>
  <c r="T2919" i="1"/>
  <c r="V183" i="1"/>
  <c r="T183" i="1"/>
  <c r="V1882" i="1"/>
  <c r="T1882" i="1"/>
  <c r="T2659" i="1"/>
  <c r="V2659" i="1"/>
  <c r="V221" i="1"/>
  <c r="T221" i="1"/>
  <c r="V4072" i="1"/>
  <c r="T4072" i="1"/>
  <c r="V1312" i="1"/>
  <c r="T1312" i="1"/>
  <c r="V982" i="1"/>
  <c r="T982" i="1"/>
  <c r="V4018" i="1"/>
  <c r="T4018" i="1"/>
  <c r="V3882" i="1"/>
  <c r="T3882" i="1"/>
  <c r="V3925" i="1"/>
  <c r="T3925" i="1"/>
  <c r="V1309" i="1"/>
  <c r="T1309" i="1"/>
  <c r="V926" i="1"/>
  <c r="T926" i="1"/>
  <c r="V3148" i="1"/>
  <c r="T3148" i="1"/>
  <c r="V3927" i="1"/>
  <c r="T3927" i="1"/>
  <c r="V891" i="1"/>
  <c r="T891" i="1"/>
  <c r="V3843" i="1"/>
  <c r="T3843" i="1"/>
  <c r="V1432" i="1"/>
  <c r="T1432" i="1"/>
  <c r="V3971" i="1"/>
  <c r="T3971" i="1"/>
  <c r="V426" i="1"/>
  <c r="T426" i="1"/>
  <c r="V2672" i="1"/>
  <c r="T2672" i="1"/>
  <c r="V1154" i="1"/>
  <c r="T1154" i="1"/>
  <c r="V3994" i="1"/>
  <c r="T3994" i="1"/>
  <c r="V4027" i="1"/>
  <c r="T4027" i="1"/>
  <c r="V1870" i="1"/>
  <c r="T1870" i="1"/>
  <c r="V1077" i="1"/>
  <c r="T1077" i="1"/>
  <c r="V1569" i="1"/>
  <c r="T1569" i="1"/>
  <c r="V1162" i="1"/>
  <c r="T1162" i="1"/>
  <c r="V1068" i="1"/>
  <c r="T1068" i="1"/>
  <c r="V893" i="1"/>
  <c r="T893" i="1"/>
  <c r="V3061" i="1"/>
  <c r="T3061" i="1"/>
  <c r="V1237" i="1"/>
  <c r="T1237" i="1"/>
  <c r="V781" i="1"/>
  <c r="T781" i="1"/>
  <c r="V558" i="1"/>
  <c r="T558" i="1"/>
  <c r="V943" i="1"/>
  <c r="T943" i="1"/>
  <c r="V2781" i="1"/>
  <c r="T2781" i="1"/>
  <c r="V2150" i="1"/>
  <c r="T2150" i="1"/>
  <c r="V2383" i="1"/>
  <c r="T2383" i="1"/>
  <c r="V1715" i="1"/>
  <c r="T1715" i="1"/>
  <c r="V3800" i="1"/>
  <c r="T3800" i="1"/>
  <c r="V519" i="1"/>
  <c r="T519" i="1"/>
  <c r="V4026" i="1"/>
  <c r="T4026" i="1"/>
  <c r="V2766" i="1"/>
  <c r="T2766" i="1"/>
  <c r="V623" i="1"/>
  <c r="T623" i="1"/>
  <c r="V1055" i="1"/>
  <c r="T1055" i="1"/>
  <c r="V2871" i="1"/>
  <c r="T2871" i="1"/>
  <c r="V955" i="1"/>
  <c r="T955" i="1"/>
  <c r="V883" i="1"/>
  <c r="T883" i="1"/>
  <c r="V1738" i="1"/>
  <c r="T1738" i="1"/>
  <c r="V2683" i="1"/>
  <c r="T2683" i="1"/>
  <c r="V3089" i="1"/>
  <c r="T3089" i="1"/>
  <c r="V2417" i="1"/>
  <c r="T2417" i="1"/>
  <c r="V1583" i="1"/>
  <c r="T1583" i="1"/>
  <c r="V1545" i="1"/>
  <c r="T1545" i="1"/>
  <c r="V2886" i="1"/>
  <c r="T2886" i="1"/>
  <c r="V2382" i="1"/>
  <c r="T2382" i="1"/>
  <c r="V2681" i="1"/>
  <c r="T2681" i="1"/>
  <c r="V1909" i="1"/>
  <c r="T1909" i="1"/>
  <c r="V2771" i="1"/>
  <c r="T2771" i="1"/>
  <c r="V714" i="1"/>
  <c r="T714" i="1"/>
  <c r="V1420" i="1"/>
  <c r="T1420" i="1"/>
  <c r="V572" i="1"/>
  <c r="T572" i="1"/>
  <c r="V1151" i="1"/>
  <c r="T1151" i="1"/>
  <c r="V3080" i="1"/>
  <c r="T3080" i="1"/>
  <c r="V1566" i="1"/>
  <c r="T1566" i="1"/>
  <c r="V3076" i="1"/>
  <c r="T3076" i="1"/>
  <c r="V1074" i="1"/>
  <c r="T1074" i="1"/>
  <c r="V2656" i="1"/>
  <c r="T2656" i="1"/>
  <c r="V2865" i="1"/>
  <c r="T2865" i="1"/>
  <c r="V123" i="1"/>
  <c r="T123" i="1"/>
  <c r="V561" i="1"/>
  <c r="T561" i="1"/>
  <c r="V2904" i="1"/>
  <c r="T2904" i="1"/>
  <c r="V983" i="1"/>
  <c r="T983" i="1"/>
  <c r="V1183" i="1"/>
  <c r="T1183" i="1"/>
  <c r="V3057" i="1"/>
  <c r="T3057" i="1"/>
  <c r="V3807" i="1"/>
  <c r="T3807" i="1"/>
  <c r="V3631" i="1"/>
  <c r="T3631" i="1"/>
  <c r="V4045" i="1"/>
  <c r="T4045" i="1"/>
  <c r="V3944" i="1"/>
  <c r="T3944" i="1"/>
  <c r="V3875" i="1"/>
  <c r="T3875" i="1"/>
  <c r="V3206" i="1"/>
  <c r="T3206" i="1"/>
  <c r="V2960" i="1"/>
  <c r="T2960" i="1"/>
  <c r="V2848" i="1"/>
  <c r="T2848" i="1"/>
  <c r="V2595" i="1"/>
  <c r="T2595" i="1"/>
  <c r="V2518" i="1"/>
  <c r="T2518" i="1"/>
  <c r="V2412" i="1"/>
  <c r="T2412" i="1"/>
  <c r="V2367" i="1"/>
  <c r="T2367" i="1"/>
  <c r="V1999" i="1"/>
  <c r="T1999" i="1"/>
  <c r="V1734" i="1"/>
  <c r="T1734" i="1"/>
  <c r="V1590" i="1"/>
  <c r="T1590" i="1"/>
  <c r="V1489" i="1"/>
  <c r="T1489" i="1"/>
  <c r="V1431" i="1"/>
  <c r="T1431" i="1"/>
  <c r="V1174" i="1"/>
  <c r="T1174" i="1"/>
  <c r="V1109" i="1"/>
  <c r="T1109" i="1"/>
  <c r="V1048" i="1"/>
  <c r="T1048" i="1"/>
  <c r="V899" i="1"/>
  <c r="T899" i="1"/>
  <c r="V626" i="1"/>
  <c r="T626" i="1"/>
  <c r="V569" i="1"/>
  <c r="T569" i="1"/>
  <c r="V490" i="1"/>
  <c r="T490" i="1"/>
  <c r="V431" i="1"/>
  <c r="T431" i="1"/>
  <c r="V208" i="1"/>
  <c r="T208" i="1"/>
  <c r="V160" i="1"/>
  <c r="T160" i="1"/>
  <c r="W1014" i="1"/>
  <c r="U1014" i="1"/>
  <c r="X1014" i="1"/>
  <c r="W2274" i="1"/>
  <c r="U2274" i="1"/>
  <c r="X2274" i="1"/>
  <c r="W2018" i="1"/>
  <c r="U2018" i="1"/>
  <c r="X2018" i="1"/>
  <c r="W2629" i="1"/>
  <c r="U2629" i="1"/>
  <c r="X2629" i="1"/>
  <c r="W2234" i="1"/>
  <c r="U2234" i="1"/>
  <c r="X2234" i="1"/>
  <c r="W2190" i="1"/>
  <c r="U2190" i="1"/>
  <c r="X2190" i="1"/>
  <c r="W1969" i="1"/>
  <c r="U1969" i="1"/>
  <c r="X1969" i="1"/>
  <c r="W2262" i="1"/>
  <c r="U2262" i="1"/>
  <c r="X2262" i="1"/>
  <c r="W540" i="1"/>
  <c r="U540" i="1"/>
  <c r="X540" i="1"/>
  <c r="W2257" i="1"/>
  <c r="U2257" i="1"/>
  <c r="X2257" i="1"/>
  <c r="W1198" i="1"/>
  <c r="U1198" i="1"/>
  <c r="X1198" i="1"/>
  <c r="W2107" i="1"/>
  <c r="U2107" i="1"/>
  <c r="X2107" i="1"/>
  <c r="W264" i="1"/>
  <c r="U264" i="1"/>
  <c r="X264" i="1"/>
  <c r="W3393" i="1"/>
  <c r="U3393" i="1"/>
  <c r="X3393" i="1"/>
  <c r="W1953" i="1"/>
  <c r="U1953" i="1"/>
  <c r="X1953" i="1"/>
  <c r="W790" i="1"/>
  <c r="U790" i="1"/>
  <c r="X790" i="1"/>
  <c r="W1204" i="1"/>
  <c r="U1204" i="1"/>
  <c r="X1204" i="1"/>
  <c r="W3462" i="1"/>
  <c r="U3462" i="1"/>
  <c r="X3462" i="1"/>
  <c r="W39" i="1"/>
  <c r="U39" i="1"/>
  <c r="X39" i="1"/>
  <c r="W301" i="1"/>
  <c r="U301" i="1"/>
  <c r="X301" i="1"/>
  <c r="W66" i="1"/>
  <c r="U66" i="1"/>
  <c r="X66" i="1"/>
  <c r="W2670" i="1"/>
  <c r="U2670" i="1"/>
  <c r="X2670" i="1"/>
  <c r="W1402" i="1"/>
  <c r="U1402" i="1"/>
  <c r="X1402" i="1"/>
  <c r="W2971" i="1"/>
  <c r="U2971" i="1"/>
  <c r="X2971" i="1"/>
  <c r="W2668" i="1"/>
  <c r="U2668" i="1"/>
  <c r="X2668" i="1"/>
  <c r="W282" i="1"/>
  <c r="U282" i="1"/>
  <c r="X282" i="1"/>
  <c r="W64" i="1"/>
  <c r="U64" i="1"/>
  <c r="X64" i="1"/>
  <c r="W2183" i="1"/>
  <c r="U2183" i="1"/>
  <c r="X2183" i="1"/>
  <c r="W2298" i="1"/>
  <c r="U2298" i="1"/>
  <c r="X2298" i="1"/>
  <c r="W657" i="1"/>
  <c r="U657" i="1"/>
  <c r="X657" i="1"/>
  <c r="W1040" i="1"/>
  <c r="U1040" i="1"/>
  <c r="X1040" i="1"/>
  <c r="W2061" i="1"/>
  <c r="U2061" i="1"/>
  <c r="X2061" i="1"/>
  <c r="W655" i="1"/>
  <c r="U655" i="1"/>
  <c r="X655" i="1"/>
  <c r="W3686" i="1"/>
  <c r="U3686" i="1"/>
  <c r="X3686" i="1"/>
  <c r="W305" i="1"/>
  <c r="U305" i="1"/>
  <c r="X305" i="1"/>
  <c r="W1354" i="1"/>
  <c r="U1354" i="1"/>
  <c r="X1354" i="1"/>
  <c r="W826" i="1"/>
  <c r="U826" i="1"/>
  <c r="X826" i="1"/>
  <c r="W2803" i="1"/>
  <c r="U2803" i="1"/>
  <c r="X2803" i="1"/>
  <c r="W261" i="1"/>
  <c r="U261" i="1"/>
  <c r="X261" i="1"/>
  <c r="W2929" i="1"/>
  <c r="U2929" i="1"/>
  <c r="X2929" i="1"/>
  <c r="W3431" i="1"/>
  <c r="U3431" i="1"/>
  <c r="X3431" i="1"/>
  <c r="W2495" i="1"/>
  <c r="U2495" i="1"/>
  <c r="X2495" i="1"/>
  <c r="W3693" i="1"/>
  <c r="U3693" i="1"/>
  <c r="X3693" i="1"/>
  <c r="W3594" i="1"/>
  <c r="U3594" i="1"/>
  <c r="X3594" i="1"/>
  <c r="W3589" i="1"/>
  <c r="U3589" i="1"/>
  <c r="X3589" i="1"/>
  <c r="W1363" i="1"/>
  <c r="U1363" i="1"/>
  <c r="X1363" i="1"/>
  <c r="W1650" i="1"/>
  <c r="U1650" i="1"/>
  <c r="X1650" i="1"/>
  <c r="W1525" i="1"/>
  <c r="U1525" i="1"/>
  <c r="X1525" i="1"/>
  <c r="W3013" i="1"/>
  <c r="U3013" i="1"/>
  <c r="X3013" i="1"/>
  <c r="W6" i="1"/>
  <c r="U6" i="1"/>
  <c r="X6" i="1"/>
  <c r="W1296" i="1"/>
  <c r="U1296" i="1"/>
  <c r="X1296" i="1"/>
  <c r="W2048" i="1"/>
  <c r="U2048" i="1"/>
  <c r="X2048" i="1"/>
  <c r="W2033" i="1"/>
  <c r="U2033" i="1"/>
  <c r="X2033" i="1"/>
  <c r="W2169" i="1"/>
  <c r="U2169" i="1"/>
  <c r="X2169" i="1"/>
  <c r="W3541" i="1"/>
  <c r="U3541" i="1"/>
  <c r="X3541" i="1"/>
  <c r="W311" i="1"/>
  <c r="U311" i="1"/>
  <c r="X311" i="1"/>
  <c r="W2559" i="1"/>
  <c r="U2559" i="1"/>
  <c r="X2559" i="1"/>
  <c r="W1542" i="1"/>
  <c r="U1542" i="1"/>
  <c r="X1542" i="1"/>
  <c r="W256" i="1"/>
  <c r="U256" i="1"/>
  <c r="X256" i="1"/>
  <c r="W3189" i="1"/>
  <c r="U3189" i="1"/>
  <c r="X3189" i="1"/>
  <c r="W3305" i="1"/>
  <c r="U3305" i="1"/>
  <c r="X3305" i="1"/>
  <c r="W3243" i="1"/>
  <c r="U3243" i="1"/>
  <c r="X3243" i="1"/>
  <c r="W1272" i="1"/>
  <c r="U1272" i="1"/>
  <c r="X1272" i="1"/>
  <c r="W3572" i="1"/>
  <c r="U3572" i="1"/>
  <c r="X3572" i="1"/>
  <c r="W3582" i="1"/>
  <c r="U3582" i="1"/>
  <c r="X3582" i="1"/>
  <c r="W244" i="1"/>
  <c r="U244" i="1"/>
  <c r="X244" i="1"/>
  <c r="W3621" i="1"/>
  <c r="U3621" i="1"/>
  <c r="X3621" i="1"/>
  <c r="W2255" i="1"/>
  <c r="U2255" i="1"/>
  <c r="X2255" i="1"/>
  <c r="W386" i="1"/>
  <c r="U386" i="1"/>
  <c r="X386" i="1"/>
  <c r="W3385" i="1"/>
  <c r="U3385" i="1"/>
  <c r="X3385" i="1"/>
  <c r="W3248" i="1"/>
  <c r="U3248" i="1"/>
  <c r="X3248" i="1"/>
  <c r="W1647" i="1"/>
  <c r="U1647" i="1"/>
  <c r="X1647" i="1"/>
  <c r="W3595" i="1"/>
  <c r="U3595" i="1"/>
  <c r="X3595" i="1"/>
  <c r="W1648" i="1"/>
  <c r="U1648" i="1"/>
  <c r="X1648" i="1"/>
  <c r="W2807" i="1"/>
  <c r="U2807" i="1"/>
  <c r="X2807" i="1"/>
  <c r="W55" i="1"/>
  <c r="U55" i="1"/>
  <c r="X55" i="1"/>
  <c r="W3046" i="1"/>
  <c r="U3046" i="1"/>
  <c r="X3046" i="1"/>
  <c r="W2967" i="1"/>
  <c r="U2967" i="1"/>
  <c r="X2967" i="1"/>
  <c r="W1518" i="1"/>
  <c r="U1518" i="1"/>
  <c r="X1518" i="1"/>
  <c r="W1471" i="1"/>
  <c r="U1471" i="1"/>
  <c r="X1471" i="1"/>
  <c r="W341" i="1"/>
  <c r="U341" i="1"/>
  <c r="X341" i="1"/>
  <c r="W2314" i="1"/>
  <c r="U2314" i="1"/>
  <c r="X2314" i="1"/>
  <c r="W3770" i="1"/>
  <c r="U3770" i="1"/>
  <c r="X3770" i="1"/>
  <c r="W3323" i="1"/>
  <c r="U3323" i="1"/>
  <c r="X3323" i="1"/>
  <c r="W2470" i="1"/>
  <c r="U2470" i="1"/>
  <c r="X2470" i="1"/>
  <c r="W401" i="1"/>
  <c r="U401" i="1"/>
  <c r="X401" i="1"/>
  <c r="W3051" i="1"/>
  <c r="U3051" i="1"/>
  <c r="X3051" i="1"/>
  <c r="W8" i="1"/>
  <c r="U8" i="1"/>
  <c r="X8" i="1"/>
  <c r="W2286" i="1"/>
  <c r="U2286" i="1"/>
  <c r="X2286" i="1"/>
  <c r="W2933" i="1"/>
  <c r="U2933" i="1"/>
  <c r="X2933" i="1"/>
  <c r="W2225" i="1"/>
  <c r="U2225" i="1"/>
  <c r="X2225" i="1"/>
  <c r="W331" i="1"/>
  <c r="U331" i="1"/>
  <c r="X331" i="1"/>
  <c r="W3442" i="1"/>
  <c r="U3442" i="1"/>
  <c r="X3442" i="1"/>
  <c r="W3543" i="1"/>
  <c r="U3543" i="1"/>
  <c r="X3543" i="1"/>
  <c r="W291" i="1"/>
  <c r="U291" i="1"/>
  <c r="X291" i="1"/>
  <c r="W536" i="1"/>
  <c r="U536" i="1"/>
  <c r="X536" i="1"/>
  <c r="W2731" i="1"/>
  <c r="U2731" i="1"/>
  <c r="X2731" i="1"/>
  <c r="W2531" i="1"/>
  <c r="U2531" i="1"/>
  <c r="W3665" i="1"/>
  <c r="U3665" i="1"/>
  <c r="X3665" i="1"/>
  <c r="W3781" i="1"/>
  <c r="U3781" i="1"/>
  <c r="X3781" i="1"/>
  <c r="W1222" i="1"/>
  <c r="U1222" i="1"/>
  <c r="X1222" i="1"/>
  <c r="W1638" i="1"/>
  <c r="U1638" i="1"/>
  <c r="X1638" i="1"/>
  <c r="W3304" i="1"/>
  <c r="U3304" i="1"/>
  <c r="W2493" i="1"/>
  <c r="U2493" i="1"/>
  <c r="X2493" i="1"/>
  <c r="W3025" i="1"/>
  <c r="U3025" i="1"/>
  <c r="X3025" i="1"/>
  <c r="W1687" i="1"/>
  <c r="U1687" i="1"/>
  <c r="X1687" i="1"/>
  <c r="W3627" i="1"/>
  <c r="U3627" i="1"/>
  <c r="X3627" i="1"/>
  <c r="W1219" i="1"/>
  <c r="U1219" i="1"/>
  <c r="X1219" i="1"/>
  <c r="W1899" i="1"/>
  <c r="U1899" i="1"/>
  <c r="X1899" i="1"/>
  <c r="W746" i="1"/>
  <c r="U746" i="1"/>
  <c r="X746" i="1"/>
  <c r="W417" i="1"/>
  <c r="U417" i="1"/>
  <c r="X417" i="1"/>
  <c r="W3661" i="1"/>
  <c r="U3661" i="1"/>
  <c r="X3661" i="1"/>
  <c r="W59" i="1"/>
  <c r="U59" i="1"/>
  <c r="X59" i="1"/>
  <c r="W1843" i="1"/>
  <c r="U1843" i="1"/>
  <c r="X1843" i="1"/>
  <c r="W2210" i="1"/>
  <c r="U2210" i="1"/>
  <c r="X2210" i="1"/>
  <c r="W1615" i="1"/>
  <c r="U1615" i="1"/>
  <c r="X1615" i="1"/>
  <c r="W295" i="1"/>
  <c r="U295" i="1"/>
  <c r="X295" i="1"/>
  <c r="W2310" i="1"/>
  <c r="U2310" i="1"/>
  <c r="X2310" i="1"/>
  <c r="W9" i="1"/>
  <c r="U9" i="1"/>
  <c r="X9" i="1"/>
  <c r="W3353" i="1"/>
  <c r="U3353" i="1"/>
  <c r="X3353" i="1"/>
  <c r="W3322" i="1"/>
  <c r="U3322" i="1"/>
  <c r="X3322" i="1"/>
  <c r="W2122" i="1"/>
  <c r="U2122" i="1"/>
  <c r="X2122" i="1"/>
  <c r="W3250" i="1"/>
  <c r="U3250" i="1"/>
  <c r="X3250" i="1"/>
  <c r="W1607" i="1"/>
  <c r="U1607" i="1"/>
  <c r="X1607" i="1"/>
  <c r="W3238" i="1"/>
  <c r="U3238" i="1"/>
  <c r="X3238" i="1"/>
  <c r="W3571" i="1"/>
  <c r="U3571" i="1"/>
  <c r="X3571" i="1"/>
  <c r="W92" i="1"/>
  <c r="U92" i="1"/>
  <c r="X92" i="1"/>
  <c r="W1931" i="1"/>
  <c r="U1931" i="1"/>
  <c r="X1931" i="1"/>
  <c r="W3689" i="1"/>
  <c r="U3689" i="1"/>
  <c r="X3689" i="1"/>
  <c r="W3215" i="1"/>
  <c r="U3215" i="1"/>
  <c r="X3215" i="1"/>
  <c r="W10" i="1"/>
  <c r="U10" i="1"/>
  <c r="X10" i="1"/>
  <c r="W3776" i="1"/>
  <c r="U3776" i="1"/>
  <c r="X3776" i="1"/>
  <c r="W3574" i="1"/>
  <c r="U3574" i="1"/>
  <c r="X3574" i="1"/>
  <c r="W3429" i="1"/>
  <c r="U3429" i="1"/>
  <c r="X3429" i="1"/>
  <c r="W2930" i="1"/>
  <c r="U2930" i="1"/>
  <c r="X2930" i="1"/>
  <c r="W2171" i="1"/>
  <c r="U2171" i="1"/>
  <c r="X2171" i="1"/>
  <c r="W849" i="1"/>
  <c r="U849" i="1"/>
  <c r="X849" i="1"/>
  <c r="W46" i="1"/>
  <c r="U46" i="1"/>
  <c r="X46" i="1"/>
  <c r="W690" i="1"/>
  <c r="U690" i="1"/>
  <c r="X690" i="1"/>
  <c r="W454" i="1"/>
  <c r="U454" i="1"/>
  <c r="X454" i="1"/>
  <c r="W203" i="1"/>
  <c r="U203" i="1"/>
  <c r="X203" i="1"/>
  <c r="W778" i="1"/>
  <c r="U778" i="1"/>
  <c r="X778" i="1"/>
  <c r="W1921" i="1"/>
  <c r="U1921" i="1"/>
  <c r="X1921" i="1"/>
  <c r="W3937" i="1"/>
  <c r="U3937" i="1"/>
  <c r="X3937" i="1"/>
  <c r="W771" i="1"/>
  <c r="U771" i="1"/>
  <c r="X771" i="1"/>
  <c r="W673" i="1"/>
  <c r="U673" i="1"/>
  <c r="X673" i="1"/>
  <c r="W4054" i="1"/>
  <c r="U4054" i="1"/>
  <c r="X4054" i="1"/>
  <c r="W695" i="1"/>
  <c r="U695" i="1"/>
  <c r="X695" i="1"/>
  <c r="W2645" i="1"/>
  <c r="U2645" i="1"/>
  <c r="X2645" i="1"/>
  <c r="W1689" i="1"/>
  <c r="U1689" i="1"/>
  <c r="X1689" i="1"/>
  <c r="W1079" i="1"/>
  <c r="U1079" i="1"/>
  <c r="X1079" i="1"/>
  <c r="W952" i="1"/>
  <c r="U952" i="1"/>
  <c r="X952" i="1"/>
  <c r="W703" i="1"/>
  <c r="U703" i="1"/>
  <c r="X703" i="1"/>
  <c r="W995" i="1"/>
  <c r="U995" i="1"/>
  <c r="X995" i="1"/>
  <c r="W152" i="1"/>
  <c r="U152" i="1"/>
  <c r="X152" i="1"/>
  <c r="W487" i="1"/>
  <c r="U487" i="1"/>
  <c r="X487" i="1"/>
  <c r="W1986" i="1"/>
  <c r="U1986" i="1"/>
  <c r="X1986" i="1"/>
  <c r="W884" i="1"/>
  <c r="U884" i="1"/>
  <c r="X884" i="1"/>
  <c r="W2885" i="1"/>
  <c r="U2885" i="1"/>
  <c r="X2885" i="1"/>
  <c r="W3862" i="1"/>
  <c r="U3862" i="1"/>
  <c r="X3862" i="1"/>
  <c r="W3998" i="1"/>
  <c r="U3998" i="1"/>
  <c r="X3998" i="1"/>
  <c r="W1774" i="1"/>
  <c r="U1774" i="1"/>
  <c r="X1774" i="1"/>
  <c r="W2872" i="1"/>
  <c r="U2872" i="1"/>
  <c r="X2872" i="1"/>
  <c r="W1095" i="1"/>
  <c r="U1095" i="1"/>
  <c r="X1095" i="1"/>
  <c r="W989" i="1"/>
  <c r="U989" i="1"/>
  <c r="X989" i="1"/>
  <c r="W2597" i="1"/>
  <c r="U2597" i="1"/>
  <c r="X2597" i="1"/>
  <c r="W3907" i="1"/>
  <c r="U3907" i="1"/>
  <c r="X3907" i="1"/>
  <c r="W3936" i="1"/>
  <c r="U3936" i="1"/>
  <c r="X3936" i="1"/>
  <c r="W2707" i="1"/>
  <c r="U2707" i="1"/>
  <c r="X2707" i="1"/>
  <c r="W669" i="1"/>
  <c r="U669" i="1"/>
  <c r="X669" i="1"/>
  <c r="W501" i="1"/>
  <c r="U501" i="1"/>
  <c r="X501" i="1"/>
  <c r="W1325" i="1"/>
  <c r="U1325" i="1"/>
  <c r="X1325" i="1"/>
  <c r="X1494" i="1"/>
  <c r="X2410" i="1"/>
  <c r="X2962" i="1"/>
  <c r="X3813" i="1"/>
  <c r="X1351" i="1"/>
  <c r="X2224" i="1"/>
  <c r="X2622" i="1"/>
  <c r="X41" i="1"/>
  <c r="X1347" i="1"/>
  <c r="X3534" i="1"/>
  <c r="X2214" i="1"/>
  <c r="X1743" i="1"/>
  <c r="X3562" i="1"/>
  <c r="X2113" i="1"/>
  <c r="X3545" i="1"/>
  <c r="X1035" i="1"/>
  <c r="X541" i="1"/>
  <c r="X1782" i="1"/>
  <c r="X1722" i="1"/>
  <c r="X3918" i="1"/>
  <c r="V3556" i="1"/>
  <c r="T3556" i="1"/>
  <c r="V1674" i="1"/>
  <c r="T1674" i="1"/>
  <c r="V3036" i="1"/>
  <c r="T3036" i="1"/>
  <c r="V3437" i="1"/>
  <c r="T3437" i="1"/>
  <c r="V1679" i="1"/>
  <c r="T1679" i="1"/>
  <c r="V3165" i="1"/>
  <c r="T3165" i="1"/>
  <c r="V3659" i="1"/>
  <c r="T3659" i="1"/>
  <c r="V1756" i="1"/>
  <c r="T1756" i="1"/>
  <c r="V366" i="1"/>
  <c r="T366" i="1"/>
  <c r="V1294" i="1"/>
  <c r="T1294" i="1"/>
  <c r="V3814" i="1"/>
  <c r="T3814" i="1"/>
  <c r="V3690" i="1"/>
  <c r="T3690" i="1"/>
  <c r="V2560" i="1"/>
  <c r="T2560" i="1"/>
  <c r="V3130" i="1"/>
  <c r="T3130" i="1"/>
  <c r="V277" i="1"/>
  <c r="T277" i="1"/>
  <c r="V3699" i="1"/>
  <c r="T3699" i="1"/>
  <c r="V3449" i="1"/>
  <c r="T3449" i="1"/>
  <c r="V242" i="1"/>
  <c r="T242" i="1"/>
  <c r="V1033" i="1"/>
  <c r="T1033" i="1"/>
  <c r="V2182" i="1"/>
  <c r="T2182" i="1"/>
  <c r="V3166" i="1"/>
  <c r="T3166" i="1"/>
  <c r="V2309" i="1"/>
  <c r="T2309" i="1"/>
  <c r="V3821" i="1"/>
  <c r="T3821" i="1"/>
  <c r="V1279" i="1"/>
  <c r="T1279" i="1"/>
  <c r="V387" i="1"/>
  <c r="T387" i="1"/>
  <c r="V3687" i="1"/>
  <c r="T3687" i="1"/>
  <c r="V3609" i="1"/>
  <c r="T3609" i="1"/>
  <c r="V3622" i="1"/>
  <c r="T3622" i="1"/>
  <c r="V1640" i="1"/>
  <c r="T1640" i="1"/>
  <c r="V2821" i="1"/>
  <c r="T2821" i="1"/>
  <c r="V286" i="1"/>
  <c r="T286" i="1"/>
  <c r="V3382" i="1"/>
  <c r="T3382" i="1"/>
  <c r="V3440" i="1"/>
  <c r="T3440" i="1"/>
  <c r="V3478" i="1"/>
  <c r="T3478" i="1"/>
  <c r="V356" i="1"/>
  <c r="T356" i="1"/>
  <c r="V2705" i="1"/>
  <c r="T2705" i="1"/>
  <c r="V3670" i="1"/>
  <c r="T3670" i="1"/>
  <c r="V369" i="1"/>
  <c r="T369" i="1"/>
  <c r="V2472" i="1"/>
  <c r="T2472" i="1"/>
  <c r="V2049" i="1"/>
  <c r="T2049" i="1"/>
  <c r="V3245" i="1"/>
  <c r="T3245" i="1"/>
  <c r="V3768" i="1"/>
  <c r="T3768" i="1"/>
  <c r="V1405" i="1"/>
  <c r="T1405" i="1"/>
  <c r="V1203" i="1"/>
  <c r="T1203" i="1"/>
  <c r="V3548" i="1"/>
  <c r="T3548" i="1"/>
  <c r="V1856" i="1"/>
  <c r="T1856" i="1"/>
  <c r="V3307" i="1"/>
  <c r="T3307" i="1"/>
  <c r="V3403" i="1"/>
  <c r="T3403" i="1"/>
  <c r="V1624" i="1"/>
  <c r="T1624" i="1"/>
  <c r="V3252" i="1"/>
  <c r="T3252" i="1"/>
  <c r="V1504" i="1"/>
  <c r="T1504" i="1"/>
  <c r="V2940" i="1"/>
  <c r="T2940" i="1"/>
  <c r="V1353" i="1"/>
  <c r="T1353" i="1"/>
  <c r="V336" i="1"/>
  <c r="T336" i="1"/>
  <c r="V3379" i="1"/>
  <c r="T3379" i="1"/>
  <c r="V1828" i="1"/>
  <c r="T1828" i="1"/>
  <c r="V1207" i="1"/>
  <c r="T1207" i="1"/>
  <c r="V3729" i="1"/>
  <c r="T3729" i="1"/>
  <c r="V3660" i="1"/>
  <c r="T3660" i="1"/>
  <c r="V3022" i="1"/>
  <c r="T3022" i="1"/>
  <c r="V304" i="1"/>
  <c r="T304" i="1"/>
  <c r="V2830" i="1"/>
  <c r="T2830" i="1"/>
  <c r="V3350" i="1"/>
  <c r="T3350" i="1"/>
  <c r="V3831" i="1"/>
  <c r="T3831" i="1"/>
  <c r="V2484" i="1"/>
  <c r="T2484" i="1"/>
  <c r="V3559" i="1"/>
  <c r="T3559" i="1"/>
  <c r="V3766" i="1"/>
  <c r="T3766" i="1"/>
  <c r="V3546" i="1"/>
  <c r="T3546" i="1"/>
  <c r="V3405" i="1"/>
  <c r="T3405" i="1"/>
  <c r="V2839" i="1"/>
  <c r="T2839" i="1"/>
  <c r="V2097" i="1"/>
  <c r="T2097" i="1"/>
  <c r="V806" i="1"/>
  <c r="T806" i="1"/>
  <c r="V1064" i="1"/>
  <c r="T1064" i="1"/>
  <c r="V1343" i="1"/>
  <c r="T1343" i="1"/>
  <c r="V2902" i="1"/>
  <c r="T2902" i="1"/>
  <c r="V3118" i="1"/>
  <c r="T3118" i="1"/>
  <c r="V206" i="1"/>
  <c r="T206" i="1"/>
  <c r="V971" i="1"/>
  <c r="T971" i="1"/>
  <c r="V1866" i="1"/>
  <c r="T1866" i="1"/>
  <c r="V888" i="1"/>
  <c r="T888" i="1"/>
  <c r="V896" i="1"/>
  <c r="T896" i="1"/>
  <c r="V901" i="1"/>
  <c r="T901" i="1"/>
  <c r="V3997" i="1"/>
  <c r="T3997" i="1"/>
  <c r="V2674" i="1"/>
  <c r="T2674" i="1"/>
  <c r="V3639" i="1"/>
  <c r="T3639" i="1"/>
  <c r="V2744" i="1"/>
  <c r="T2744" i="1"/>
  <c r="V146" i="1"/>
  <c r="T146" i="1"/>
  <c r="V202" i="1"/>
  <c r="T202" i="1"/>
  <c r="V3205" i="1"/>
  <c r="T3205" i="1"/>
  <c r="V521" i="1"/>
  <c r="T521" i="1"/>
  <c r="V1685" i="1"/>
  <c r="T1685" i="1"/>
  <c r="V924" i="1"/>
  <c r="T924" i="1"/>
  <c r="V3993" i="1"/>
  <c r="T3993" i="1"/>
  <c r="V667" i="1"/>
  <c r="T667" i="1"/>
  <c r="V474" i="1"/>
  <c r="T474" i="1"/>
  <c r="V3646" i="1"/>
  <c r="T3646" i="1"/>
  <c r="V1784" i="1"/>
  <c r="T1784" i="1"/>
  <c r="V677" i="1"/>
  <c r="T677" i="1"/>
  <c r="V127" i="1"/>
  <c r="T127" i="1"/>
  <c r="V3930" i="1"/>
  <c r="T3930" i="1"/>
  <c r="V3103" i="1"/>
  <c r="T3103" i="1"/>
  <c r="V2754" i="1"/>
  <c r="T2754" i="1"/>
  <c r="V2378" i="1"/>
  <c r="T2378" i="1"/>
  <c r="V2761" i="1"/>
  <c r="T2761" i="1"/>
  <c r="V3915" i="1"/>
  <c r="T3915" i="1"/>
  <c r="V2908" i="1"/>
  <c r="T2908" i="1"/>
  <c r="V4020" i="1"/>
  <c r="T4020" i="1"/>
  <c r="V2954" i="1"/>
  <c r="T2954" i="1"/>
  <c r="V1602" i="1"/>
  <c r="T1602" i="1"/>
  <c r="V1435" i="1"/>
  <c r="T1435" i="1"/>
  <c r="V3986" i="1"/>
  <c r="T3986" i="1"/>
  <c r="V624" i="1"/>
  <c r="T624" i="1"/>
  <c r="V3922" i="1"/>
  <c r="T3922" i="1"/>
  <c r="V3897" i="1"/>
  <c r="T3897" i="1"/>
  <c r="V2858" i="1"/>
  <c r="T2858" i="1"/>
  <c r="V865" i="1"/>
  <c r="T865" i="1"/>
  <c r="V3108" i="1"/>
  <c r="T3108" i="1"/>
  <c r="V680" i="1"/>
  <c r="T680" i="1"/>
  <c r="V3949" i="1"/>
  <c r="T3949" i="1"/>
  <c r="V172" i="1"/>
  <c r="T172" i="1"/>
  <c r="V3117" i="1"/>
  <c r="T3117" i="1"/>
  <c r="V2910" i="1"/>
  <c r="T2910" i="1"/>
  <c r="V156" i="1"/>
  <c r="T156" i="1"/>
  <c r="V947" i="1"/>
  <c r="T947" i="1"/>
  <c r="V1598" i="1"/>
  <c r="T1598" i="1"/>
  <c r="V2134" i="1"/>
  <c r="T2134" i="1"/>
  <c r="V602" i="1"/>
  <c r="T602" i="1"/>
  <c r="V3921" i="1"/>
  <c r="T3921" i="1"/>
  <c r="V1406" i="1"/>
  <c r="T1406" i="1"/>
  <c r="V581" i="1"/>
  <c r="T581" i="1"/>
  <c r="V951" i="1"/>
  <c r="T951" i="1"/>
  <c r="V3901" i="1"/>
  <c r="T3901" i="1"/>
  <c r="V1443" i="1"/>
  <c r="T1443" i="1"/>
  <c r="V1920" i="1"/>
  <c r="T1920" i="1"/>
  <c r="V886" i="1"/>
  <c r="T886" i="1"/>
  <c r="V2654" i="1"/>
  <c r="T2654" i="1"/>
  <c r="V4023" i="1"/>
  <c r="T4023" i="1"/>
  <c r="V571" i="1"/>
  <c r="T571" i="1"/>
  <c r="V2161" i="1"/>
  <c r="T2161" i="1"/>
  <c r="V2357" i="1"/>
  <c r="T2357" i="1"/>
  <c r="V1155" i="1"/>
  <c r="T1155" i="1"/>
  <c r="V543" i="1"/>
  <c r="T543" i="1"/>
  <c r="V1409" i="1"/>
  <c r="T1409" i="1"/>
  <c r="V422" i="1"/>
  <c r="T422" i="1"/>
  <c r="V711" i="1"/>
  <c r="T711" i="1"/>
  <c r="V563" i="1"/>
  <c r="T563" i="1"/>
  <c r="V2372" i="1"/>
  <c r="T2372" i="1"/>
  <c r="V3794" i="1"/>
  <c r="T3794" i="1"/>
  <c r="V2573" i="1"/>
  <c r="T2573" i="1"/>
  <c r="V1720" i="1"/>
  <c r="T1720" i="1"/>
  <c r="V1416" i="1"/>
  <c r="T1416" i="1"/>
  <c r="V4081" i="1"/>
  <c r="T4081" i="1"/>
  <c r="V1070" i="1"/>
  <c r="T1070" i="1"/>
  <c r="V765" i="1"/>
  <c r="T765" i="1"/>
  <c r="V1484" i="1"/>
  <c r="T1484" i="1"/>
  <c r="V548" i="1"/>
  <c r="T548" i="1"/>
  <c r="V4052" i="1"/>
  <c r="T4052" i="1"/>
  <c r="V3121" i="1"/>
  <c r="T3121" i="1"/>
  <c r="V2362" i="1"/>
  <c r="T2362" i="1"/>
  <c r="V476" i="1"/>
  <c r="T476" i="1"/>
  <c r="V4047" i="1"/>
  <c r="T4047" i="1"/>
  <c r="V2423" i="1"/>
  <c r="T2423" i="1"/>
  <c r="V562" i="1"/>
  <c r="T562" i="1"/>
  <c r="V637" i="1"/>
  <c r="T637" i="1"/>
  <c r="V2950" i="1"/>
  <c r="T2950" i="1"/>
  <c r="V3202" i="1"/>
  <c r="T3202" i="1"/>
  <c r="V641" i="1"/>
  <c r="T641" i="1"/>
  <c r="V4033" i="1"/>
  <c r="T4033" i="1"/>
  <c r="V3938" i="1"/>
  <c r="T3938" i="1"/>
  <c r="V3874" i="1"/>
  <c r="T3874" i="1"/>
  <c r="V3196" i="1"/>
  <c r="T3196" i="1"/>
  <c r="V2956" i="1"/>
  <c r="T2956" i="1"/>
  <c r="V2845" i="1"/>
  <c r="T2845" i="1"/>
  <c r="V2592" i="1"/>
  <c r="T2592" i="1"/>
  <c r="V2515" i="1"/>
  <c r="T2515" i="1"/>
  <c r="V2406" i="1"/>
  <c r="T2406" i="1"/>
  <c r="V2366" i="1"/>
  <c r="T2366" i="1"/>
  <c r="V1998" i="1"/>
  <c r="T1998" i="1"/>
  <c r="V1733" i="1"/>
  <c r="T1733" i="1"/>
  <c r="V1588" i="1"/>
  <c r="T1588" i="1"/>
  <c r="V1486" i="1"/>
  <c r="T1486" i="1"/>
  <c r="V1428" i="1"/>
  <c r="T1428" i="1"/>
  <c r="V1166" i="1"/>
  <c r="T1166" i="1"/>
  <c r="V1089" i="1"/>
  <c r="T1089" i="1"/>
  <c r="V1043" i="1"/>
  <c r="T1043" i="1"/>
  <c r="V889" i="1"/>
  <c r="T889" i="1"/>
  <c r="V625" i="1"/>
  <c r="T625" i="1"/>
  <c r="V567" i="1"/>
  <c r="T567" i="1"/>
  <c r="V489" i="1"/>
  <c r="T489" i="1"/>
  <c r="V429" i="1"/>
  <c r="T429" i="1"/>
  <c r="V204" i="1"/>
  <c r="T204" i="1"/>
  <c r="V149" i="1"/>
  <c r="T149" i="1"/>
  <c r="W2016" i="1"/>
  <c r="U2016" i="1"/>
  <c r="X2016" i="1"/>
  <c r="W1662" i="1"/>
  <c r="U1662" i="1"/>
  <c r="X1662" i="1"/>
  <c r="W1764" i="1"/>
  <c r="U1764" i="1"/>
  <c r="X1764" i="1"/>
  <c r="W2259" i="1"/>
  <c r="U2259" i="1"/>
  <c r="X2259" i="1"/>
  <c r="W2015" i="1"/>
  <c r="U2015" i="1"/>
  <c r="X2015" i="1"/>
  <c r="W2277" i="1"/>
  <c r="U2277" i="1"/>
  <c r="X2277" i="1"/>
  <c r="W2031" i="1"/>
  <c r="U2031" i="1"/>
  <c r="X2031" i="1"/>
  <c r="W2604" i="1"/>
  <c r="U2604" i="1"/>
  <c r="X2604" i="1"/>
  <c r="W3027" i="1"/>
  <c r="U3027" i="1"/>
  <c r="X3027" i="1"/>
  <c r="W3294" i="1"/>
  <c r="U3294" i="1"/>
  <c r="X3294" i="1"/>
  <c r="W656" i="1"/>
  <c r="U656" i="1"/>
  <c r="X656" i="1"/>
  <c r="W1199" i="1"/>
  <c r="U1199" i="1"/>
  <c r="X1199" i="1"/>
  <c r="W3720" i="1"/>
  <c r="U3720" i="1"/>
  <c r="X3720" i="1"/>
  <c r="W2258" i="1"/>
  <c r="U2258" i="1"/>
  <c r="X2258" i="1"/>
  <c r="W1385" i="1"/>
  <c r="U1385" i="1"/>
  <c r="X1385" i="1"/>
  <c r="W1380" i="1"/>
  <c r="U1380" i="1"/>
  <c r="X1380" i="1"/>
  <c r="W2067" i="1"/>
  <c r="U2067" i="1"/>
  <c r="X2067" i="1"/>
  <c r="W1376" i="1"/>
  <c r="U1376" i="1"/>
  <c r="X1376" i="1"/>
  <c r="W1358" i="1"/>
  <c r="U1358" i="1"/>
  <c r="X1358" i="1"/>
  <c r="W2035" i="1"/>
  <c r="U2035" i="1"/>
  <c r="X2035" i="1"/>
  <c r="W1362" i="1"/>
  <c r="U1362" i="1"/>
  <c r="X1362" i="1"/>
  <c r="W3605" i="1"/>
  <c r="U3605" i="1"/>
  <c r="X3605" i="1"/>
  <c r="W2057" i="1"/>
  <c r="U2057" i="1"/>
  <c r="X2057" i="1"/>
  <c r="W3612" i="1"/>
  <c r="U3612" i="1"/>
  <c r="X3612" i="1"/>
  <c r="W1221" i="1"/>
  <c r="U1221" i="1"/>
  <c r="X1221" i="1"/>
  <c r="W276" i="1"/>
  <c r="U276" i="1"/>
  <c r="X276" i="1"/>
  <c r="W2455" i="1"/>
  <c r="U2455" i="1"/>
  <c r="X2455" i="1"/>
  <c r="W3829" i="1"/>
  <c r="U3829" i="1"/>
  <c r="X3829" i="1"/>
  <c r="W3049" i="1"/>
  <c r="U3049" i="1"/>
  <c r="X3049" i="1"/>
  <c r="W2168" i="1"/>
  <c r="U2168" i="1"/>
  <c r="X2168" i="1"/>
  <c r="W21" i="1"/>
  <c r="U21" i="1"/>
  <c r="X21" i="1"/>
  <c r="W3822" i="1"/>
  <c r="U3822" i="1"/>
  <c r="X3822" i="1"/>
  <c r="W2612" i="1"/>
  <c r="U2612" i="1"/>
  <c r="X2612" i="1"/>
  <c r="W3463" i="1"/>
  <c r="U3463" i="1"/>
  <c r="X3463" i="1"/>
  <c r="W1677" i="1"/>
  <c r="U1677" i="1"/>
  <c r="X1677" i="1"/>
  <c r="W3613" i="1"/>
  <c r="U3613" i="1"/>
  <c r="X3613" i="1"/>
  <c r="W249" i="1"/>
  <c r="U249" i="1"/>
  <c r="X249" i="1"/>
  <c r="W783" i="1"/>
  <c r="U783" i="1"/>
  <c r="X783" i="1"/>
  <c r="W648" i="1"/>
  <c r="U648" i="1"/>
  <c r="X648" i="1"/>
  <c r="W112" i="1"/>
  <c r="U112" i="1"/>
  <c r="X112" i="1"/>
  <c r="W3415" i="1"/>
  <c r="U3415" i="1"/>
  <c r="X3415" i="1"/>
  <c r="W3540" i="1"/>
  <c r="U3540" i="1"/>
  <c r="X3540" i="1"/>
  <c r="W2805" i="1"/>
  <c r="U2805" i="1"/>
  <c r="X2805" i="1"/>
  <c r="W3034" i="1"/>
  <c r="U3034" i="1"/>
  <c r="X3034" i="1"/>
  <c r="W1368" i="1"/>
  <c r="U1368" i="1"/>
  <c r="X1368" i="1"/>
  <c r="W2232" i="1"/>
  <c r="U2232" i="1"/>
  <c r="X2232" i="1"/>
  <c r="W2297" i="1"/>
  <c r="U2297" i="1"/>
  <c r="X2297" i="1"/>
  <c r="W3618" i="1"/>
  <c r="U3618" i="1"/>
  <c r="X3618" i="1"/>
  <c r="W1511" i="1"/>
  <c r="U1511" i="1"/>
  <c r="X1511" i="1"/>
  <c r="W2738" i="1"/>
  <c r="U2738" i="1"/>
  <c r="X2738" i="1"/>
  <c r="W2964" i="1"/>
  <c r="U2964" i="1"/>
  <c r="X2964" i="1"/>
  <c r="W2320" i="1"/>
  <c r="U2320" i="1"/>
  <c r="X2320" i="1"/>
  <c r="W2197" i="1"/>
  <c r="U2197" i="1"/>
  <c r="X2197" i="1"/>
  <c r="W1757" i="1"/>
  <c r="U1757" i="1"/>
  <c r="X1757" i="1"/>
  <c r="W3418" i="1"/>
  <c r="U3418" i="1"/>
  <c r="X3418" i="1"/>
  <c r="W3619" i="1"/>
  <c r="U3619" i="1"/>
  <c r="X3619" i="1"/>
  <c r="W1680" i="1"/>
  <c r="U1680" i="1"/>
  <c r="X1680" i="1"/>
  <c r="W2788" i="1"/>
  <c r="U2788" i="1"/>
  <c r="X2788" i="1"/>
  <c r="W2826" i="1"/>
  <c r="U2826" i="1"/>
  <c r="X2826" i="1"/>
  <c r="W3657" i="1"/>
  <c r="U3657" i="1"/>
  <c r="X3657" i="1"/>
  <c r="W1825" i="1"/>
  <c r="U1825" i="1"/>
  <c r="X1825" i="1"/>
  <c r="W3667" i="1"/>
  <c r="U3667" i="1"/>
  <c r="X3667" i="1"/>
  <c r="W2834" i="1"/>
  <c r="U2834" i="1"/>
  <c r="X2834" i="1"/>
  <c r="W3281" i="1"/>
  <c r="U3281" i="1"/>
  <c r="X3281" i="1"/>
  <c r="W1399" i="1"/>
  <c r="U1399" i="1"/>
  <c r="X1399" i="1"/>
  <c r="W3363" i="1"/>
  <c r="U3363" i="1"/>
  <c r="X3363" i="1"/>
  <c r="W1622" i="1"/>
  <c r="U1622" i="1"/>
  <c r="X1622" i="1"/>
  <c r="W321" i="1"/>
  <c r="U321" i="1"/>
  <c r="X321" i="1"/>
  <c r="W3287" i="1"/>
  <c r="U3287" i="1"/>
  <c r="X3287" i="1"/>
  <c r="W2548" i="1"/>
  <c r="U2548" i="1"/>
  <c r="X2548" i="1"/>
  <c r="W3724" i="1"/>
  <c r="U3724" i="1"/>
  <c r="X3724" i="1"/>
  <c r="W1281" i="1"/>
  <c r="U1281" i="1"/>
  <c r="X1281" i="1"/>
  <c r="W95" i="1"/>
  <c r="U95" i="1"/>
  <c r="X95" i="1"/>
  <c r="W1393" i="1"/>
  <c r="U1393" i="1"/>
  <c r="X1393" i="1"/>
  <c r="W2539" i="1"/>
  <c r="U2539" i="1"/>
  <c r="X2539" i="1"/>
  <c r="W2963" i="1"/>
  <c r="U2963" i="1"/>
  <c r="X2963" i="1"/>
  <c r="W3262" i="1"/>
  <c r="U3262" i="1"/>
  <c r="X3262" i="1"/>
  <c r="W300" i="1"/>
  <c r="U300" i="1"/>
  <c r="X300" i="1"/>
  <c r="W1271" i="1"/>
  <c r="U1271" i="1"/>
  <c r="X1271" i="1"/>
  <c r="W74" i="1"/>
  <c r="U74" i="1"/>
  <c r="X74" i="1"/>
  <c r="W397" i="1"/>
  <c r="U397" i="1"/>
  <c r="X397" i="1"/>
  <c r="W3231" i="1"/>
  <c r="U3231" i="1"/>
  <c r="X3231" i="1"/>
  <c r="W1037" i="1"/>
  <c r="U1037" i="1"/>
  <c r="X1037" i="1"/>
  <c r="W3275" i="1"/>
  <c r="U3275" i="1"/>
  <c r="X3275" i="1"/>
  <c r="W2250" i="1"/>
  <c r="U2250" i="1"/>
  <c r="X2250" i="1"/>
  <c r="W3617" i="1"/>
  <c r="U3617" i="1"/>
  <c r="X3617" i="1"/>
  <c r="W398" i="1"/>
  <c r="U398" i="1"/>
  <c r="X398" i="1"/>
  <c r="W1516" i="1"/>
  <c r="U1516" i="1"/>
  <c r="X1516" i="1"/>
  <c r="W3319" i="1"/>
  <c r="U3319" i="1"/>
  <c r="X3319" i="1"/>
  <c r="W1274" i="1"/>
  <c r="U1274" i="1"/>
  <c r="X1274" i="1"/>
  <c r="W2342" i="1"/>
  <c r="U2342" i="1"/>
  <c r="X2342" i="1"/>
  <c r="W3565" i="1"/>
  <c r="U3565" i="1"/>
  <c r="X3565" i="1"/>
  <c r="W3260" i="1"/>
  <c r="U3260" i="1"/>
  <c r="X3260" i="1"/>
  <c r="W3388" i="1"/>
  <c r="U3388" i="1"/>
  <c r="X3388" i="1"/>
  <c r="W1885" i="1"/>
  <c r="U1885" i="1"/>
  <c r="X1885" i="1"/>
  <c r="W1300" i="1"/>
  <c r="U1300" i="1"/>
  <c r="X1300" i="1"/>
  <c r="W1251" i="1"/>
  <c r="U1251" i="1"/>
  <c r="X1251" i="1"/>
  <c r="W1261" i="1"/>
  <c r="U1261" i="1"/>
  <c r="X1261" i="1"/>
  <c r="W3653" i="1"/>
  <c r="U3653" i="1"/>
  <c r="W367" i="1"/>
  <c r="U367" i="1"/>
  <c r="X367" i="1"/>
  <c r="W3507" i="1"/>
  <c r="U3507" i="1"/>
  <c r="X3507" i="1"/>
  <c r="W2089" i="1"/>
  <c r="U2089" i="1"/>
  <c r="X2089" i="1"/>
  <c r="W3465" i="1"/>
  <c r="U3465" i="1"/>
  <c r="X3465" i="1"/>
  <c r="W3017" i="1"/>
  <c r="U3017" i="1"/>
  <c r="X3017" i="1"/>
  <c r="W1833" i="1"/>
  <c r="U1833" i="1"/>
  <c r="X1833" i="1"/>
  <c r="W90" i="1"/>
  <c r="U90" i="1"/>
  <c r="X90" i="1"/>
  <c r="W3517" i="1"/>
  <c r="U3517" i="1"/>
  <c r="X3517" i="1"/>
  <c r="W245" i="1"/>
  <c r="U245" i="1"/>
  <c r="X245" i="1"/>
  <c r="W1205" i="1"/>
  <c r="U1205" i="1"/>
  <c r="X1205" i="1"/>
  <c r="W2459" i="1"/>
  <c r="U2459" i="1"/>
  <c r="X2459" i="1"/>
  <c r="W3216" i="1"/>
  <c r="U3216" i="1"/>
  <c r="X3216" i="1"/>
  <c r="W3226" i="1"/>
  <c r="U3226" i="1"/>
  <c r="X3226" i="1"/>
  <c r="W1855" i="1"/>
  <c r="U1855" i="1"/>
  <c r="X1855" i="1"/>
  <c r="W3300" i="1"/>
  <c r="U3300" i="1"/>
  <c r="X3300" i="1"/>
  <c r="W326" i="1"/>
  <c r="U326" i="1"/>
  <c r="X326" i="1"/>
  <c r="W2605" i="1"/>
  <c r="U2605" i="1"/>
  <c r="X2605" i="1"/>
  <c r="W3362" i="1"/>
  <c r="U3362" i="1"/>
  <c r="X3362" i="1"/>
  <c r="W32" i="1"/>
  <c r="U32" i="1"/>
  <c r="X32" i="1"/>
  <c r="W3513" i="1"/>
  <c r="U3513" i="1"/>
  <c r="X3513" i="1"/>
  <c r="W1213" i="1"/>
  <c r="U1213" i="1"/>
  <c r="X1213" i="1"/>
  <c r="W3159" i="1"/>
  <c r="U3159" i="1"/>
  <c r="X3159" i="1"/>
  <c r="W3024" i="1"/>
  <c r="U3024" i="1"/>
  <c r="X3024" i="1"/>
  <c r="W2462" i="1"/>
  <c r="U2462" i="1"/>
  <c r="X2462" i="1"/>
  <c r="W1531" i="1"/>
  <c r="U1531" i="1"/>
  <c r="X1531" i="1"/>
  <c r="W2299" i="1"/>
  <c r="U2299" i="1"/>
  <c r="X2299" i="1"/>
  <c r="W1268" i="1"/>
  <c r="U1268" i="1"/>
  <c r="X1268" i="1"/>
  <c r="W3236" i="1"/>
  <c r="U3236" i="1"/>
  <c r="X3236" i="1"/>
  <c r="W3408" i="1"/>
  <c r="U3408" i="1"/>
  <c r="X3408" i="1"/>
  <c r="W2810" i="1"/>
  <c r="U2810" i="1"/>
  <c r="X2810" i="1"/>
  <c r="W3221" i="1"/>
  <c r="U3221" i="1"/>
  <c r="X3221" i="1"/>
  <c r="W749" i="1"/>
  <c r="U749" i="1"/>
  <c r="X749" i="1"/>
  <c r="W3772" i="1"/>
  <c r="U3772" i="1"/>
  <c r="X3772" i="1"/>
  <c r="W3557" i="1"/>
  <c r="U3557" i="1"/>
  <c r="X3557" i="1"/>
  <c r="W3417" i="1"/>
  <c r="U3417" i="1"/>
  <c r="X3417" i="1"/>
  <c r="W2925" i="1"/>
  <c r="U2925" i="1"/>
  <c r="X2925" i="1"/>
  <c r="W2114" i="1"/>
  <c r="U2114" i="1"/>
  <c r="X2114" i="1"/>
  <c r="W823" i="1"/>
  <c r="U823" i="1"/>
  <c r="X823" i="1"/>
  <c r="W43" i="1"/>
  <c r="U43" i="1"/>
  <c r="X43" i="1"/>
  <c r="W1873" i="1"/>
  <c r="U1873" i="1"/>
  <c r="X1873" i="1"/>
  <c r="W2676" i="1"/>
  <c r="U2676" i="1"/>
  <c r="X2676" i="1"/>
  <c r="W3124" i="1"/>
  <c r="U3124" i="1"/>
  <c r="X3124" i="1"/>
  <c r="W3633" i="1"/>
  <c r="U3633" i="1"/>
  <c r="X3633" i="1"/>
  <c r="W1021" i="1"/>
  <c r="U1021" i="1"/>
  <c r="X1021" i="1"/>
  <c r="W956" i="1"/>
  <c r="U956" i="1"/>
  <c r="X956" i="1"/>
  <c r="W2408" i="1"/>
  <c r="U2408" i="1"/>
  <c r="X2408" i="1"/>
  <c r="W1912" i="1"/>
  <c r="U1912" i="1"/>
  <c r="X1912" i="1"/>
  <c r="W4046" i="1"/>
  <c r="U4046" i="1"/>
  <c r="X4046" i="1"/>
  <c r="W3635" i="1"/>
  <c r="U3635" i="1"/>
  <c r="X3635" i="1"/>
  <c r="W1693" i="1"/>
  <c r="U1693" i="1"/>
  <c r="X1693" i="1"/>
  <c r="W1315" i="1"/>
  <c r="U1315" i="1"/>
  <c r="X1315" i="1"/>
  <c r="W1230" i="1"/>
  <c r="U1230" i="1"/>
  <c r="X1230" i="1"/>
  <c r="W2749" i="1"/>
  <c r="U2749" i="1"/>
  <c r="X2749" i="1"/>
  <c r="W2699" i="1"/>
  <c r="U2699" i="1"/>
  <c r="X2699" i="1"/>
  <c r="W1502" i="1"/>
  <c r="U1502" i="1"/>
  <c r="X1502" i="1"/>
  <c r="W595" i="1"/>
  <c r="U595" i="1"/>
  <c r="X595" i="1"/>
  <c r="W2747" i="1"/>
  <c r="U2747" i="1"/>
  <c r="X2747" i="1"/>
  <c r="W3974" i="1"/>
  <c r="U3974" i="1"/>
  <c r="X3974" i="1"/>
  <c r="W3741" i="1"/>
  <c r="U3741" i="1"/>
  <c r="X3741" i="1"/>
  <c r="W2755" i="1"/>
  <c r="U2755" i="1"/>
  <c r="X2755" i="1"/>
  <c r="W4050" i="1"/>
  <c r="U4050" i="1"/>
  <c r="X4050" i="1"/>
  <c r="W4001" i="1"/>
  <c r="U4001" i="1"/>
  <c r="X4001" i="1"/>
  <c r="W164" i="1"/>
  <c r="U164" i="1"/>
  <c r="X164" i="1"/>
  <c r="W716" i="1"/>
  <c r="U716" i="1"/>
  <c r="X716" i="1"/>
  <c r="W2914" i="1"/>
  <c r="U2914" i="1"/>
  <c r="X2914" i="1"/>
  <c r="W1011" i="1"/>
  <c r="U1011" i="1"/>
  <c r="X1011" i="1"/>
  <c r="W4040" i="1"/>
  <c r="U4040" i="1"/>
  <c r="X4040" i="1"/>
  <c r="W2655" i="1"/>
  <c r="U2655" i="1"/>
  <c r="X2655" i="1"/>
  <c r="W1737" i="1"/>
  <c r="U1737" i="1"/>
  <c r="X1737" i="1"/>
  <c r="W2368" i="1"/>
  <c r="U2368" i="1"/>
  <c r="X2368" i="1"/>
  <c r="W4105" i="1"/>
  <c r="U4105" i="1"/>
  <c r="X4105" i="1"/>
  <c r="W434" i="1"/>
  <c r="U434" i="1"/>
  <c r="X434" i="1"/>
  <c r="W1148" i="1"/>
  <c r="U1148" i="1"/>
  <c r="X1148" i="1"/>
  <c r="X3797" i="1"/>
  <c r="X2245" i="1"/>
  <c r="X2034" i="1"/>
  <c r="X1252" i="1"/>
  <c r="X3485" i="1"/>
  <c r="X1652" i="1"/>
  <c r="X3602" i="1"/>
  <c r="X73" i="1"/>
  <c r="X25" i="1"/>
  <c r="X528" i="1"/>
  <c r="X2535" i="1"/>
  <c r="X3428" i="1"/>
  <c r="X99" i="1"/>
  <c r="X660" i="1"/>
  <c r="X2317" i="1"/>
  <c r="X3153" i="1"/>
  <c r="X2887" i="1"/>
  <c r="X1985" i="1"/>
  <c r="V1266" i="1"/>
  <c r="T1266" i="1"/>
  <c r="V2025" i="1"/>
  <c r="T2025" i="1"/>
  <c r="V3012" i="1"/>
  <c r="T3012" i="1"/>
  <c r="V820" i="1"/>
  <c r="T820" i="1"/>
  <c r="T2264" i="1"/>
  <c r="V2264" i="1"/>
  <c r="V802" i="1"/>
  <c r="T802" i="1"/>
  <c r="V63" i="1"/>
  <c r="T63" i="1"/>
  <c r="V2260" i="1"/>
  <c r="T2260" i="1"/>
  <c r="V1892" i="1"/>
  <c r="T1892" i="1"/>
  <c r="V1657" i="1"/>
  <c r="T1657" i="1"/>
  <c r="V2279" i="1"/>
  <c r="T2279" i="1"/>
  <c r="V2180" i="1"/>
  <c r="T2180" i="1"/>
  <c r="V819" i="1"/>
  <c r="T819" i="1"/>
  <c r="V1541" i="1"/>
  <c r="T1541" i="1"/>
  <c r="V2303" i="1"/>
  <c r="T2303" i="1"/>
  <c r="T2802" i="1"/>
  <c r="V2802" i="1"/>
  <c r="V2038" i="1"/>
  <c r="T2038" i="1"/>
  <c r="V3567" i="1"/>
  <c r="T3567" i="1"/>
  <c r="V2819" i="1"/>
  <c r="T2819" i="1"/>
  <c r="V412" i="1"/>
  <c r="T412" i="1"/>
  <c r="V3138" i="1"/>
  <c r="T3138" i="1"/>
  <c r="V3164" i="1"/>
  <c r="T3164" i="1"/>
  <c r="V3535" i="1"/>
  <c r="T3535" i="1"/>
  <c r="V3325" i="1"/>
  <c r="T3325" i="1"/>
  <c r="V400" i="1"/>
  <c r="T400" i="1"/>
  <c r="V3498" i="1"/>
  <c r="T3498" i="1"/>
  <c r="V3411" i="1"/>
  <c r="T3411" i="1"/>
  <c r="V1357" i="1"/>
  <c r="T1357" i="1"/>
  <c r="V3812" i="1"/>
  <c r="T3812" i="1"/>
  <c r="V525" i="1"/>
  <c r="T525" i="1"/>
  <c r="V2829" i="1"/>
  <c r="T2829" i="1"/>
  <c r="V93" i="1"/>
  <c r="T93" i="1"/>
  <c r="V3349" i="1"/>
  <c r="T3349" i="1"/>
  <c r="V3235" i="1"/>
  <c r="T3235" i="1"/>
  <c r="V3296" i="1"/>
  <c r="T3296" i="1"/>
  <c r="V3149" i="1"/>
  <c r="T3149" i="1"/>
  <c r="V3278" i="1"/>
  <c r="T3278" i="1"/>
  <c r="V69" i="1"/>
  <c r="T69" i="1"/>
  <c r="V2009" i="1"/>
  <c r="T2009" i="1"/>
  <c r="V91" i="1"/>
  <c r="T91" i="1"/>
  <c r="V98" i="1"/>
  <c r="T98" i="1"/>
  <c r="V3486" i="1"/>
  <c r="T3486" i="1"/>
  <c r="V246" i="1"/>
  <c r="T246" i="1"/>
  <c r="V3471" i="1"/>
  <c r="T3471" i="1"/>
  <c r="V76" i="1"/>
  <c r="T76" i="1"/>
  <c r="V3838" i="1"/>
  <c r="T3838" i="1"/>
  <c r="V3399" i="1"/>
  <c r="T3399" i="1"/>
  <c r="V1360" i="1"/>
  <c r="T1360" i="1"/>
  <c r="V2466" i="1"/>
  <c r="T2466" i="1"/>
  <c r="V3253" i="1"/>
  <c r="T3253" i="1"/>
  <c r="V3700" i="1"/>
  <c r="T3700" i="1"/>
  <c r="V371" i="1"/>
  <c r="T371" i="1"/>
  <c r="V1027" i="1"/>
  <c r="T1027" i="1"/>
  <c r="V2205" i="1"/>
  <c r="T2205" i="1"/>
  <c r="V2982" i="1"/>
  <c r="T2982" i="1"/>
  <c r="V2721" i="1"/>
  <c r="T2721" i="1"/>
  <c r="V3279" i="1"/>
  <c r="T3279" i="1"/>
  <c r="V2086" i="1"/>
  <c r="T2086" i="1"/>
  <c r="V3321" i="1"/>
  <c r="T3321" i="1"/>
  <c r="V532" i="1"/>
  <c r="T532" i="1"/>
  <c r="V49" i="1"/>
  <c r="T49" i="1"/>
  <c r="V742" i="1"/>
  <c r="T742" i="1"/>
  <c r="V3409" i="1"/>
  <c r="T3409" i="1"/>
  <c r="V2308" i="1"/>
  <c r="T2308" i="1"/>
  <c r="V351" i="1"/>
  <c r="T351" i="1"/>
  <c r="V262" i="1"/>
  <c r="T262" i="1"/>
  <c r="V3576" i="1"/>
  <c r="T3576" i="1"/>
  <c r="V378" i="1"/>
  <c r="T378" i="1"/>
  <c r="V2642" i="1"/>
  <c r="T2642" i="1"/>
  <c r="V1187" i="1"/>
  <c r="T1187" i="1"/>
  <c r="V105" i="1"/>
  <c r="T105" i="1"/>
  <c r="V812" i="1"/>
  <c r="T812" i="1"/>
  <c r="V3568" i="1"/>
  <c r="T3568" i="1"/>
  <c r="V3370" i="1"/>
  <c r="T3370" i="1"/>
  <c r="T3352" i="1"/>
  <c r="V3352" i="1"/>
  <c r="V1618" i="1"/>
  <c r="T1618" i="1"/>
  <c r="V3367" i="1"/>
  <c r="T3367" i="1"/>
  <c r="V399" i="1"/>
  <c r="T399" i="1"/>
  <c r="V756" i="1"/>
  <c r="T756" i="1"/>
  <c r="V3561" i="1"/>
  <c r="T3561" i="1"/>
  <c r="V3755" i="1"/>
  <c r="T3755" i="1"/>
  <c r="V3537" i="1"/>
  <c r="T3537" i="1"/>
  <c r="V3360" i="1"/>
  <c r="T3360" i="1"/>
  <c r="V1758" i="1"/>
  <c r="T1758" i="1"/>
  <c r="V3284" i="1"/>
  <c r="T3284" i="1"/>
  <c r="V3717" i="1"/>
  <c r="T3717" i="1"/>
  <c r="V3500" i="1"/>
  <c r="T3500" i="1"/>
  <c r="V2337" i="1"/>
  <c r="T2337" i="1"/>
  <c r="V3839" i="1"/>
  <c r="T3839" i="1"/>
  <c r="V3551" i="1"/>
  <c r="T3551" i="1"/>
  <c r="V2550" i="1"/>
  <c r="T2550" i="1"/>
  <c r="V302" i="1"/>
  <c r="T302" i="1"/>
  <c r="V409" i="1"/>
  <c r="T409" i="1"/>
  <c r="V3346" i="1"/>
  <c r="T3346" i="1"/>
  <c r="V362" i="1"/>
  <c r="T362" i="1"/>
  <c r="V3256" i="1"/>
  <c r="T3256" i="1"/>
  <c r="V284" i="1"/>
  <c r="T284" i="1"/>
  <c r="V413" i="1"/>
  <c r="T413" i="1"/>
  <c r="V1286" i="1"/>
  <c r="T1286" i="1"/>
  <c r="V3673" i="1"/>
  <c r="T3673" i="1"/>
  <c r="V3719" i="1"/>
  <c r="T3719" i="1"/>
  <c r="V3503" i="1"/>
  <c r="T3503" i="1"/>
  <c r="V3242" i="1"/>
  <c r="T3242" i="1"/>
  <c r="V3558" i="1"/>
  <c r="T3558" i="1"/>
  <c r="V344" i="1"/>
  <c r="T344" i="1"/>
  <c r="V3789" i="1"/>
  <c r="T3789" i="1"/>
  <c r="V535" i="1"/>
  <c r="T535" i="1"/>
  <c r="V2290" i="1"/>
  <c r="T2290" i="1"/>
  <c r="V1605" i="1"/>
  <c r="T1605" i="1"/>
  <c r="V3765" i="1"/>
  <c r="T3765" i="1"/>
  <c r="V3532" i="1"/>
  <c r="T3532" i="1"/>
  <c r="V3394" i="1"/>
  <c r="T3394" i="1"/>
  <c r="V2832" i="1"/>
  <c r="T2832" i="1"/>
  <c r="V1859" i="1"/>
  <c r="T1859" i="1"/>
  <c r="V784" i="1"/>
  <c r="T784" i="1"/>
  <c r="V3799" i="1"/>
  <c r="T3799" i="1"/>
  <c r="V776" i="1"/>
  <c r="T776" i="1"/>
  <c r="V1794" i="1"/>
  <c r="T1794" i="1"/>
  <c r="V4000" i="1"/>
  <c r="T4000" i="1"/>
  <c r="V2678" i="1"/>
  <c r="T2678" i="1"/>
  <c r="V1905" i="1"/>
  <c r="T1905" i="1"/>
  <c r="V1908" i="1"/>
  <c r="T1908" i="1"/>
  <c r="V878" i="1"/>
  <c r="T878" i="1"/>
  <c r="V2323" i="1"/>
  <c r="T2323" i="1"/>
  <c r="V4037" i="1"/>
  <c r="T4037" i="1"/>
  <c r="V3985" i="1"/>
  <c r="T3985" i="1"/>
  <c r="V3900" i="1"/>
  <c r="T3900" i="1"/>
  <c r="V1492" i="1"/>
  <c r="T1492" i="1"/>
  <c r="V1593" i="1"/>
  <c r="T1593" i="1"/>
  <c r="V2675" i="1"/>
  <c r="T2675" i="1"/>
  <c r="V1702" i="1"/>
  <c r="T1702" i="1"/>
  <c r="V241" i="1"/>
  <c r="T241" i="1"/>
  <c r="V1019" i="1"/>
  <c r="T1019" i="1"/>
  <c r="V4085" i="1"/>
  <c r="T4085" i="1"/>
  <c r="V2657" i="1"/>
  <c r="T2657" i="1"/>
  <c r="V3984" i="1"/>
  <c r="T3984" i="1"/>
  <c r="V2517" i="1"/>
  <c r="T2517" i="1"/>
  <c r="V4057" i="1"/>
  <c r="T4057" i="1"/>
  <c r="V3850" i="1"/>
  <c r="T3850" i="1"/>
  <c r="V681" i="1"/>
  <c r="T681" i="1"/>
  <c r="V2422" i="1"/>
  <c r="T2422" i="1"/>
  <c r="V515" i="1"/>
  <c r="T515" i="1"/>
  <c r="V1578" i="1"/>
  <c r="T1578" i="1"/>
  <c r="V950" i="1"/>
  <c r="T950" i="1"/>
  <c r="V3199" i="1"/>
  <c r="T3199" i="1"/>
  <c r="V930" i="1"/>
  <c r="T930" i="1"/>
  <c r="V2647" i="1"/>
  <c r="T2647" i="1"/>
  <c r="V3747" i="1"/>
  <c r="T3747" i="1"/>
  <c r="V440" i="1"/>
  <c r="T440" i="1"/>
  <c r="V3910" i="1"/>
  <c r="T3910" i="1"/>
  <c r="V2327" i="1"/>
  <c r="T2327" i="1"/>
  <c r="V448" i="1"/>
  <c r="T448" i="1"/>
  <c r="V1778" i="1"/>
  <c r="T1778" i="1"/>
  <c r="V1076" i="1"/>
  <c r="T1076" i="1"/>
  <c r="V2599" i="1"/>
  <c r="T2599" i="1"/>
  <c r="V3902" i="1"/>
  <c r="T3902" i="1"/>
  <c r="V3883" i="1"/>
  <c r="T3883" i="1"/>
  <c r="V1711" i="1"/>
  <c r="T1711" i="1"/>
  <c r="V592" i="1"/>
  <c r="T592" i="1"/>
  <c r="V3983" i="1"/>
  <c r="T3983" i="1"/>
  <c r="V3852" i="1"/>
  <c r="T3852" i="1"/>
  <c r="V590" i="1"/>
  <c r="T590" i="1"/>
  <c r="V3964" i="1"/>
  <c r="T3964" i="1"/>
  <c r="V2777" i="1"/>
  <c r="T2777" i="1"/>
  <c r="V234" i="1"/>
  <c r="T234" i="1"/>
  <c r="V2158" i="1"/>
  <c r="T2158" i="1"/>
  <c r="V1575" i="1"/>
  <c r="T1575" i="1"/>
  <c r="V2157" i="1"/>
  <c r="T2157" i="1"/>
  <c r="V3847" i="1"/>
  <c r="T3847" i="1"/>
  <c r="V220" i="1"/>
  <c r="T220" i="1"/>
  <c r="V505" i="1"/>
  <c r="T505" i="1"/>
  <c r="V3144" i="1"/>
  <c r="T3144" i="1"/>
  <c r="V941" i="1"/>
  <c r="T941" i="1"/>
  <c r="V2369" i="1"/>
  <c r="T2369" i="1"/>
  <c r="V3203" i="1"/>
  <c r="T3203" i="1"/>
  <c r="V200" i="1"/>
  <c r="T200" i="1"/>
  <c r="V3194" i="1"/>
  <c r="T3194" i="1"/>
  <c r="V622" i="1"/>
  <c r="T622" i="1"/>
  <c r="V2650" i="1"/>
  <c r="T2650" i="1"/>
  <c r="V3903" i="1"/>
  <c r="T3903" i="1"/>
  <c r="V510" i="1"/>
  <c r="T510" i="1"/>
  <c r="V2763" i="1"/>
  <c r="T2763" i="1"/>
  <c r="V458" i="1"/>
  <c r="T458" i="1"/>
  <c r="V1314" i="1"/>
  <c r="T1314" i="1"/>
  <c r="V3868" i="1"/>
  <c r="T3868" i="1"/>
  <c r="V1128" i="1"/>
  <c r="T1128" i="1"/>
  <c r="V2743" i="1"/>
  <c r="T2743" i="1"/>
  <c r="V4074" i="1"/>
  <c r="T4074" i="1"/>
  <c r="V1688" i="1"/>
  <c r="T1688" i="1"/>
  <c r="V2700" i="1"/>
  <c r="T2700" i="1"/>
  <c r="V3085" i="1"/>
  <c r="T3085" i="1"/>
  <c r="V2370" i="1"/>
  <c r="T2370" i="1"/>
  <c r="V3083" i="1"/>
  <c r="T3083" i="1"/>
  <c r="V1344" i="1"/>
  <c r="T1344" i="1"/>
  <c r="V4068" i="1"/>
  <c r="T4068" i="1"/>
  <c r="V2690" i="1"/>
  <c r="T2690" i="1"/>
  <c r="V2142" i="1"/>
  <c r="T2142" i="1"/>
  <c r="V1437" i="1"/>
  <c r="T1437" i="1"/>
  <c r="V1046" i="1"/>
  <c r="T1046" i="1"/>
  <c r="V3808" i="1"/>
  <c r="T3808" i="1"/>
  <c r="V2395" i="1"/>
  <c r="T2395" i="1"/>
  <c r="V1113" i="1"/>
  <c r="T1113" i="1"/>
  <c r="V3906" i="1"/>
  <c r="T3906" i="1"/>
  <c r="V3858" i="1"/>
  <c r="T3858" i="1"/>
  <c r="V1412" i="1"/>
  <c r="T1412" i="1"/>
  <c r="V427" i="1"/>
  <c r="T427" i="1"/>
  <c r="V216" i="1"/>
  <c r="T216" i="1"/>
  <c r="V3798" i="1"/>
  <c r="T3798" i="1"/>
  <c r="V2433" i="1"/>
  <c r="T2433" i="1"/>
  <c r="V621" i="1"/>
  <c r="T621" i="1"/>
  <c r="V4031" i="1"/>
  <c r="T4031" i="1"/>
  <c r="V3933" i="1"/>
  <c r="T3933" i="1"/>
  <c r="V3865" i="1"/>
  <c r="T3865" i="1"/>
  <c r="V3192" i="1"/>
  <c r="T3192" i="1"/>
  <c r="V2952" i="1"/>
  <c r="T2952" i="1"/>
  <c r="V2844" i="1"/>
  <c r="T2844" i="1"/>
  <c r="V2586" i="1"/>
  <c r="T2586" i="1"/>
  <c r="V2514" i="1"/>
  <c r="T2514" i="1"/>
  <c r="V2402" i="1"/>
  <c r="T2402" i="1"/>
  <c r="V2365" i="1"/>
  <c r="T2365" i="1"/>
  <c r="V1996" i="1"/>
  <c r="T1996" i="1"/>
  <c r="V1732" i="1"/>
  <c r="T1732" i="1"/>
  <c r="V1586" i="1"/>
  <c r="T1586" i="1"/>
  <c r="V1462" i="1"/>
  <c r="T1462" i="1"/>
  <c r="V1427" i="1"/>
  <c r="T1427" i="1"/>
  <c r="V1165" i="1"/>
  <c r="T1165" i="1"/>
  <c r="V1086" i="1"/>
  <c r="T1086" i="1"/>
  <c r="V990" i="1"/>
  <c r="T990" i="1"/>
  <c r="V877" i="1"/>
  <c r="T877" i="1"/>
  <c r="V620" i="1"/>
  <c r="T620" i="1"/>
  <c r="V564" i="1"/>
  <c r="T564" i="1"/>
  <c r="V480" i="1"/>
  <c r="T480" i="1"/>
  <c r="V240" i="1"/>
  <c r="T240" i="1"/>
  <c r="V201" i="1"/>
  <c r="T201" i="1"/>
  <c r="V145" i="1"/>
  <c r="T145" i="1"/>
  <c r="W3842" i="1"/>
  <c r="U3842" i="1"/>
  <c r="X3842" i="1"/>
  <c r="W2233" i="1"/>
  <c r="U2233" i="1"/>
  <c r="X2233" i="1"/>
  <c r="W2619" i="1"/>
  <c r="U2619" i="1"/>
  <c r="X2619" i="1"/>
  <c r="W2026" i="1"/>
  <c r="U2026" i="1"/>
  <c r="X2026" i="1"/>
  <c r="W2729" i="1"/>
  <c r="U2729" i="1"/>
  <c r="X2729" i="1"/>
  <c r="W2609" i="1"/>
  <c r="U2609" i="1"/>
  <c r="X2609" i="1"/>
  <c r="W1982" i="1"/>
  <c r="U1982" i="1"/>
  <c r="X1982" i="1"/>
  <c r="W1196" i="1"/>
  <c r="U1196" i="1"/>
  <c r="X1196" i="1"/>
  <c r="W2039" i="1"/>
  <c r="U2039" i="1"/>
  <c r="X2039" i="1"/>
  <c r="W1970" i="1"/>
  <c r="U1970" i="1"/>
  <c r="X1970" i="1"/>
  <c r="W845" i="1"/>
  <c r="U845" i="1"/>
  <c r="X845" i="1"/>
  <c r="W2724" i="1"/>
  <c r="U2724" i="1"/>
  <c r="X2724" i="1"/>
  <c r="W759" i="1"/>
  <c r="U759" i="1"/>
  <c r="X759" i="1"/>
  <c r="W3368" i="1"/>
  <c r="U3368" i="1"/>
  <c r="X3368" i="1"/>
  <c r="W2335" i="1"/>
  <c r="U2335" i="1"/>
  <c r="X2335" i="1"/>
  <c r="W2501" i="1"/>
  <c r="U2501" i="1"/>
  <c r="X2501" i="1"/>
  <c r="W1256" i="1"/>
  <c r="U1256" i="1"/>
  <c r="X1256" i="1"/>
  <c r="W1477" i="1"/>
  <c r="U1477" i="1"/>
  <c r="X1477" i="1"/>
  <c r="W2457" i="1"/>
  <c r="U2457" i="1"/>
  <c r="X2457" i="1"/>
  <c r="W274" i="1"/>
  <c r="U274" i="1"/>
  <c r="X274" i="1"/>
  <c r="W2447" i="1"/>
  <c r="U2447" i="1"/>
  <c r="X2447" i="1"/>
  <c r="W2304" i="1"/>
  <c r="U2304" i="1"/>
  <c r="X2304" i="1"/>
  <c r="W1831" i="1"/>
  <c r="U1831" i="1"/>
  <c r="X1831" i="1"/>
  <c r="W1277" i="1"/>
  <c r="U1277" i="1"/>
  <c r="X1277" i="1"/>
  <c r="W741" i="1"/>
  <c r="U741" i="1"/>
  <c r="X741" i="1"/>
  <c r="W1633" i="1"/>
  <c r="U1633" i="1"/>
  <c r="X1633" i="1"/>
  <c r="W113" i="1"/>
  <c r="U113" i="1"/>
  <c r="X113" i="1"/>
  <c r="W272" i="1"/>
  <c r="U272" i="1"/>
  <c r="X272" i="1"/>
  <c r="W3564" i="1"/>
  <c r="U3564" i="1"/>
  <c r="X3564" i="1"/>
  <c r="W2985" i="1"/>
  <c r="U2985" i="1"/>
  <c r="X2985" i="1"/>
  <c r="W1535" i="1"/>
  <c r="U1535" i="1"/>
  <c r="X1535" i="1"/>
  <c r="W3028" i="1"/>
  <c r="U3028" i="1"/>
  <c r="X3028" i="1"/>
  <c r="W1298" i="1"/>
  <c r="U1298" i="1"/>
  <c r="X1298" i="1"/>
  <c r="W1524" i="1"/>
  <c r="U1524" i="1"/>
  <c r="X1524" i="1"/>
  <c r="W2240" i="1"/>
  <c r="U2240" i="1"/>
  <c r="X2240" i="1"/>
  <c r="W2822" i="1"/>
  <c r="U2822" i="1"/>
  <c r="X2822" i="1"/>
  <c r="W822" i="1"/>
  <c r="U822" i="1"/>
  <c r="X822" i="1"/>
  <c r="W297" i="1"/>
  <c r="U297" i="1"/>
  <c r="X297" i="1"/>
  <c r="W1861" i="1"/>
  <c r="U1861" i="1"/>
  <c r="X1861" i="1"/>
  <c r="W731" i="1"/>
  <c r="U731" i="1"/>
  <c r="X731" i="1"/>
  <c r="W3347" i="1"/>
  <c r="U3347" i="1"/>
  <c r="X3347" i="1"/>
  <c r="W2071" i="1"/>
  <c r="U2071" i="1"/>
  <c r="X2071" i="1"/>
  <c r="W3481" i="1"/>
  <c r="U3481" i="1"/>
  <c r="X3481" i="1"/>
  <c r="W72" i="1"/>
  <c r="U72" i="1"/>
  <c r="X72" i="1"/>
  <c r="W3357" i="1"/>
  <c r="U3357" i="1"/>
  <c r="X3357" i="1"/>
  <c r="W2444" i="1"/>
  <c r="U2444" i="1"/>
  <c r="X2444" i="1"/>
  <c r="W1844" i="1"/>
  <c r="U1844" i="1"/>
  <c r="X1844" i="1"/>
  <c r="W3224" i="1"/>
  <c r="U3224" i="1"/>
  <c r="X3224" i="1"/>
  <c r="W1936" i="1"/>
  <c r="U1936" i="1"/>
  <c r="X1936" i="1"/>
  <c r="W2220" i="1"/>
  <c r="U2220" i="1"/>
  <c r="X2220" i="1"/>
  <c r="W839" i="1"/>
  <c r="U839" i="1"/>
  <c r="X839" i="1"/>
  <c r="W1849" i="1"/>
  <c r="U1849" i="1"/>
  <c r="X1849" i="1"/>
  <c r="W1528" i="1"/>
  <c r="U1528" i="1"/>
  <c r="X1528" i="1"/>
  <c r="W377" i="1"/>
  <c r="U377" i="1"/>
  <c r="X377" i="1"/>
  <c r="W2276" i="1"/>
  <c r="U2276" i="1"/>
  <c r="X2276" i="1"/>
  <c r="W3001" i="1"/>
  <c r="U3001" i="1"/>
  <c r="X3001" i="1"/>
  <c r="W3515" i="1"/>
  <c r="U3515" i="1"/>
  <c r="X3515" i="1"/>
  <c r="W3372" i="1"/>
  <c r="U3372" i="1"/>
  <c r="X3372" i="1"/>
  <c r="W3529" i="1"/>
  <c r="U3529" i="1"/>
  <c r="X3529" i="1"/>
  <c r="W357" i="1"/>
  <c r="U357" i="1"/>
  <c r="X357" i="1"/>
  <c r="W1361" i="1"/>
  <c r="U1361" i="1"/>
  <c r="X1361" i="1"/>
  <c r="W818" i="1"/>
  <c r="U818" i="1"/>
  <c r="X818" i="1"/>
  <c r="W1760" i="1"/>
  <c r="U1760" i="1"/>
  <c r="X1760" i="1"/>
  <c r="W285" i="1"/>
  <c r="U285" i="1"/>
  <c r="X285" i="1"/>
  <c r="W2198" i="1"/>
  <c r="U2198" i="1"/>
  <c r="X2198" i="1"/>
  <c r="W3767" i="1"/>
  <c r="U3767" i="1"/>
  <c r="X3767" i="1"/>
  <c r="W2528" i="1"/>
  <c r="U2528" i="1"/>
  <c r="X2528" i="1"/>
  <c r="W243" i="1"/>
  <c r="U243" i="1"/>
  <c r="X243" i="1"/>
  <c r="W2808" i="1"/>
  <c r="U2808" i="1"/>
  <c r="X2808" i="1"/>
  <c r="W754" i="1"/>
  <c r="U754" i="1"/>
  <c r="X754" i="1"/>
  <c r="W1889" i="1"/>
  <c r="U1889" i="1"/>
  <c r="X1889" i="1"/>
  <c r="W1510" i="1"/>
  <c r="U1510" i="1"/>
  <c r="X1510" i="1"/>
  <c r="W2795" i="1"/>
  <c r="U2795" i="1"/>
  <c r="X2795" i="1"/>
  <c r="W2460" i="1"/>
  <c r="U2460" i="1"/>
  <c r="X2460" i="1"/>
  <c r="W1614" i="1"/>
  <c r="U1614" i="1"/>
  <c r="X1614" i="1"/>
  <c r="W3177" i="1"/>
  <c r="U3177" i="1"/>
  <c r="X3177" i="1"/>
  <c r="W3704" i="1"/>
  <c r="U3704" i="1"/>
  <c r="X3704" i="1"/>
  <c r="W1842" i="1"/>
  <c r="U1842" i="1"/>
  <c r="X1842" i="1"/>
  <c r="W355" i="1"/>
  <c r="U355" i="1"/>
  <c r="X355" i="1"/>
  <c r="W1937" i="1"/>
  <c r="U1937" i="1"/>
  <c r="X1937" i="1"/>
  <c r="W3826" i="1"/>
  <c r="U3826" i="1"/>
  <c r="X3826" i="1"/>
  <c r="W832" i="1"/>
  <c r="U832" i="1"/>
  <c r="X832" i="1"/>
  <c r="W3380" i="1"/>
  <c r="U3380" i="1"/>
  <c r="X3380" i="1"/>
  <c r="W2291" i="1"/>
  <c r="U2291" i="1"/>
  <c r="X2291" i="1"/>
  <c r="W3186" i="1"/>
  <c r="U3186" i="1"/>
  <c r="X3186" i="1"/>
  <c r="W2664" i="1"/>
  <c r="U2664" i="1"/>
  <c r="X2664" i="1"/>
  <c r="W375" i="1"/>
  <c r="U375" i="1"/>
  <c r="X375" i="1"/>
  <c r="W88" i="1"/>
  <c r="U88" i="1"/>
  <c r="X88" i="1"/>
  <c r="W3261" i="1"/>
  <c r="U3261" i="1"/>
  <c r="X3261" i="1"/>
  <c r="W1211" i="1"/>
  <c r="U1211" i="1"/>
  <c r="X1211" i="1"/>
  <c r="W2728" i="1"/>
  <c r="U2728" i="1"/>
  <c r="X2728" i="1"/>
  <c r="W726" i="1"/>
  <c r="U726" i="1"/>
  <c r="X726" i="1"/>
  <c r="W94" i="1"/>
  <c r="U94" i="1"/>
  <c r="X94" i="1"/>
  <c r="W2536" i="1"/>
  <c r="U2536" i="1"/>
  <c r="X2536" i="1"/>
  <c r="W3552" i="1"/>
  <c r="U3552" i="1"/>
  <c r="X3552" i="1"/>
  <c r="W523" i="1"/>
  <c r="U523" i="1"/>
  <c r="X523" i="1"/>
  <c r="W808" i="1"/>
  <c r="U808" i="1"/>
  <c r="X808" i="1"/>
  <c r="W2606" i="1"/>
  <c r="U2606" i="1"/>
  <c r="X2606" i="1"/>
  <c r="W3651" i="1"/>
  <c r="U3651" i="1"/>
  <c r="W1195" i="1"/>
  <c r="U1195" i="1"/>
  <c r="X1195" i="1"/>
  <c r="W3401" i="1"/>
  <c r="U3401" i="1"/>
  <c r="X3401" i="1"/>
  <c r="W3750" i="1"/>
  <c r="U3750" i="1"/>
  <c r="X3750" i="1"/>
  <c r="W1521" i="1"/>
  <c r="U1521" i="1"/>
  <c r="X1521" i="1"/>
  <c r="W3669" i="1"/>
  <c r="U3669" i="1"/>
  <c r="X3669" i="1"/>
  <c r="W350" i="1"/>
  <c r="U350" i="1"/>
  <c r="X350" i="1"/>
  <c r="W416" i="1"/>
  <c r="U416" i="1"/>
  <c r="X416" i="1"/>
  <c r="W323" i="1"/>
  <c r="U323" i="1"/>
  <c r="X323" i="1"/>
  <c r="W752" i="1"/>
  <c r="U752" i="1"/>
  <c r="X752" i="1"/>
  <c r="W2927" i="1"/>
  <c r="U2927" i="1"/>
  <c r="X2927" i="1"/>
  <c r="W1345" i="1"/>
  <c r="U1345" i="1"/>
  <c r="X1345" i="1"/>
  <c r="W2529" i="1"/>
  <c r="U2529" i="1"/>
  <c r="X2529" i="1"/>
  <c r="W345" i="1"/>
  <c r="U345" i="1"/>
  <c r="X345" i="1"/>
  <c r="W1350" i="1"/>
  <c r="U1350" i="1"/>
  <c r="X1350" i="1"/>
  <c r="W2640" i="1"/>
  <c r="U2640" i="1"/>
  <c r="W3526" i="1"/>
  <c r="U3526" i="1"/>
  <c r="X3526" i="1"/>
  <c r="W828" i="1"/>
  <c r="U828" i="1"/>
  <c r="X828" i="1"/>
  <c r="W3328" i="1"/>
  <c r="U3328" i="1"/>
  <c r="X3328" i="1"/>
  <c r="W2094" i="1"/>
  <c r="U2094" i="1"/>
  <c r="X2094" i="1"/>
  <c r="W2219" i="1"/>
  <c r="U2219" i="1"/>
  <c r="X2219" i="1"/>
  <c r="W1625" i="1"/>
  <c r="U1625" i="1"/>
  <c r="X1625" i="1"/>
  <c r="W3152" i="1"/>
  <c r="U3152" i="1"/>
  <c r="X3152" i="1"/>
  <c r="W3420" i="1"/>
  <c r="U3420" i="1"/>
  <c r="X3420" i="1"/>
  <c r="W3239" i="1"/>
  <c r="U3239" i="1"/>
  <c r="X3239" i="1"/>
  <c r="W1673" i="1"/>
  <c r="U1673" i="1"/>
  <c r="X1673" i="1"/>
  <c r="W1651" i="1"/>
  <c r="U1651" i="1"/>
  <c r="X1651" i="1"/>
  <c r="W654" i="1"/>
  <c r="U654" i="1"/>
  <c r="X654" i="1"/>
  <c r="W3650" i="1"/>
  <c r="U3650" i="1"/>
  <c r="X3650" i="1"/>
  <c r="W2995" i="1"/>
  <c r="U2995" i="1"/>
  <c r="X2995" i="1"/>
  <c r="W18" i="1"/>
  <c r="U18" i="1"/>
  <c r="X18" i="1"/>
  <c r="W2562" i="1"/>
  <c r="U2562" i="1"/>
  <c r="X2562" i="1"/>
  <c r="W3314" i="1"/>
  <c r="U3314" i="1"/>
  <c r="X3314" i="1"/>
  <c r="W3771" i="1"/>
  <c r="U3771" i="1"/>
  <c r="X3771" i="1"/>
  <c r="W3554" i="1"/>
  <c r="U3554" i="1"/>
  <c r="X3554" i="1"/>
  <c r="W3414" i="1"/>
  <c r="U3414" i="1"/>
  <c r="X3414" i="1"/>
  <c r="W2924" i="1"/>
  <c r="U2924" i="1"/>
  <c r="X2924" i="1"/>
  <c r="W2099" i="1"/>
  <c r="U2099" i="1"/>
  <c r="X2099" i="1"/>
  <c r="W810" i="1"/>
  <c r="U810" i="1"/>
  <c r="X810" i="1"/>
  <c r="W33" i="1"/>
  <c r="U33" i="1"/>
  <c r="X33" i="1"/>
  <c r="W4108" i="1"/>
  <c r="U4108" i="1"/>
  <c r="X4108" i="1"/>
  <c r="W1078" i="1"/>
  <c r="U1078" i="1"/>
  <c r="X1078" i="1"/>
  <c r="W691" i="1"/>
  <c r="U691" i="1"/>
  <c r="X691" i="1"/>
  <c r="W1243" i="1"/>
  <c r="U1243" i="1"/>
  <c r="X1243" i="1"/>
  <c r="W4038" i="1"/>
  <c r="U4038" i="1"/>
  <c r="X4038" i="1"/>
  <c r="W1922" i="1"/>
  <c r="U1922" i="1"/>
  <c r="X1922" i="1"/>
  <c r="W1108" i="1"/>
  <c r="U1108" i="1"/>
  <c r="X1108" i="1"/>
  <c r="W444" i="1"/>
  <c r="U444" i="1"/>
  <c r="X444" i="1"/>
  <c r="W3913" i="1"/>
  <c r="U3913" i="1"/>
  <c r="X3913" i="1"/>
  <c r="W1806" i="1"/>
  <c r="U1806" i="1"/>
  <c r="X1806" i="1"/>
  <c r="W182" i="1"/>
  <c r="U182" i="1"/>
  <c r="X182" i="1"/>
  <c r="W923" i="1"/>
  <c r="U923" i="1"/>
  <c r="X923" i="1"/>
  <c r="W672" i="1"/>
  <c r="U672" i="1"/>
  <c r="X672" i="1"/>
  <c r="W687" i="1"/>
  <c r="U687" i="1"/>
  <c r="X687" i="1"/>
  <c r="W2000" i="1"/>
  <c r="U2000" i="1"/>
  <c r="X2000" i="1"/>
  <c r="W3111" i="1"/>
  <c r="U3111" i="1"/>
  <c r="X3111" i="1"/>
  <c r="W1577" i="1"/>
  <c r="U1577" i="1"/>
  <c r="X1577" i="1"/>
  <c r="W2919" i="1"/>
  <c r="U2919" i="1"/>
  <c r="X2919" i="1"/>
  <c r="W183" i="1"/>
  <c r="U183" i="1"/>
  <c r="X183" i="1"/>
  <c r="W1882" i="1"/>
  <c r="U1882" i="1"/>
  <c r="X1882" i="1"/>
  <c r="W2659" i="1"/>
  <c r="U2659" i="1"/>
  <c r="X2659" i="1"/>
  <c r="W221" i="1"/>
  <c r="U221" i="1"/>
  <c r="X221" i="1"/>
  <c r="W4072" i="1"/>
  <c r="U4072" i="1"/>
  <c r="X4072" i="1"/>
  <c r="W1312" i="1"/>
  <c r="U1312" i="1"/>
  <c r="X1312" i="1"/>
  <c r="W982" i="1"/>
  <c r="U982" i="1"/>
  <c r="X982" i="1"/>
  <c r="W4018" i="1"/>
  <c r="U4018" i="1"/>
  <c r="X4018" i="1"/>
  <c r="W3882" i="1"/>
  <c r="U3882" i="1"/>
  <c r="X3882" i="1"/>
  <c r="W3925" i="1"/>
  <c r="U3925" i="1"/>
  <c r="X3925" i="1"/>
  <c r="W1309" i="1"/>
  <c r="U1309" i="1"/>
  <c r="X1309" i="1"/>
  <c r="W926" i="1"/>
  <c r="U926" i="1"/>
  <c r="X926" i="1"/>
  <c r="W3148" i="1"/>
  <c r="U3148" i="1"/>
  <c r="X3148" i="1"/>
  <c r="W3927" i="1"/>
  <c r="U3927" i="1"/>
  <c r="X3927" i="1"/>
  <c r="W891" i="1"/>
  <c r="U891" i="1"/>
  <c r="X891" i="1"/>
  <c r="W3843" i="1"/>
  <c r="U3843" i="1"/>
  <c r="X3843" i="1"/>
  <c r="W1432" i="1"/>
  <c r="U1432" i="1"/>
  <c r="X1432" i="1"/>
  <c r="W3971" i="1"/>
  <c r="U3971" i="1"/>
  <c r="X3971" i="1"/>
  <c r="W426" i="1"/>
  <c r="U426" i="1"/>
  <c r="X426" i="1"/>
  <c r="W2672" i="1"/>
  <c r="U2672" i="1"/>
  <c r="X2672" i="1"/>
  <c r="W1154" i="1"/>
  <c r="U1154" i="1"/>
  <c r="X1154" i="1"/>
  <c r="W3994" i="1"/>
  <c r="U3994" i="1"/>
  <c r="X3994" i="1"/>
  <c r="W4027" i="1"/>
  <c r="U4027" i="1"/>
  <c r="X4027" i="1"/>
  <c r="W1870" i="1"/>
  <c r="U1870" i="1"/>
  <c r="X1870" i="1"/>
  <c r="W1077" i="1"/>
  <c r="U1077" i="1"/>
  <c r="X1077" i="1"/>
  <c r="W1569" i="1"/>
  <c r="U1569" i="1"/>
  <c r="X1569" i="1"/>
  <c r="W1162" i="1"/>
  <c r="U1162" i="1"/>
  <c r="X1162" i="1"/>
  <c r="W1068" i="1"/>
  <c r="U1068" i="1"/>
  <c r="X1068" i="1"/>
  <c r="W893" i="1"/>
  <c r="U893" i="1"/>
  <c r="X893" i="1"/>
  <c r="W3061" i="1"/>
  <c r="U3061" i="1"/>
  <c r="X3061" i="1"/>
  <c r="W1237" i="1"/>
  <c r="U1237" i="1"/>
  <c r="X1237" i="1"/>
  <c r="W781" i="1"/>
  <c r="U781" i="1"/>
  <c r="X781" i="1"/>
  <c r="W558" i="1"/>
  <c r="U558" i="1"/>
  <c r="X558" i="1"/>
  <c r="W943" i="1"/>
  <c r="U943" i="1"/>
  <c r="X943" i="1"/>
  <c r="W2781" i="1"/>
  <c r="U2781" i="1"/>
  <c r="X2781" i="1"/>
  <c r="W2150" i="1"/>
  <c r="U2150" i="1"/>
  <c r="X2150" i="1"/>
  <c r="X1715" i="1"/>
  <c r="X1255" i="1"/>
  <c r="X2611" i="1"/>
  <c r="X2215" i="1"/>
  <c r="X3311" i="1"/>
  <c r="X382" i="1"/>
  <c r="X3579" i="1"/>
  <c r="X2007" i="1"/>
  <c r="X1746" i="1"/>
  <c r="X2969" i="1"/>
  <c r="X2339" i="1"/>
  <c r="X2223" i="1"/>
  <c r="X3764" i="1"/>
  <c r="X2249" i="1"/>
  <c r="X2270" i="1"/>
  <c r="X3960" i="1"/>
  <c r="X3636" i="1"/>
  <c r="W946" i="1"/>
  <c r="U946" i="1"/>
  <c r="W3191" i="1"/>
  <c r="U3191" i="1"/>
  <c r="W1235" i="1"/>
  <c r="U1235" i="1"/>
  <c r="W1796" i="1"/>
  <c r="U1796" i="1"/>
  <c r="W2583" i="1"/>
  <c r="U2583" i="1"/>
  <c r="W1152" i="1"/>
  <c r="U1152" i="1"/>
  <c r="W134" i="1"/>
  <c r="U134" i="1"/>
  <c r="W4079" i="1"/>
  <c r="U4079" i="1"/>
  <c r="W4048" i="1"/>
  <c r="U4048" i="1"/>
  <c r="W147" i="1"/>
  <c r="U147" i="1"/>
  <c r="W1993" i="1"/>
  <c r="U1993" i="1"/>
  <c r="W1725" i="1"/>
  <c r="U1725" i="1"/>
  <c r="W1008" i="1"/>
  <c r="U1008" i="1"/>
  <c r="W2846" i="1"/>
  <c r="U2846" i="1"/>
  <c r="W717" i="1"/>
  <c r="U717" i="1"/>
  <c r="W193" i="1"/>
  <c r="U193" i="1"/>
  <c r="W2899" i="1"/>
  <c r="U2899" i="1"/>
  <c r="W1184" i="1"/>
  <c r="U1184" i="1"/>
  <c r="W2852" i="1"/>
  <c r="U2852" i="1"/>
  <c r="W3871" i="1"/>
  <c r="U3871" i="1"/>
  <c r="W2374" i="1"/>
  <c r="U2374" i="1"/>
  <c r="W2416" i="1"/>
  <c r="U2416" i="1"/>
  <c r="W475" i="1"/>
  <c r="U475" i="1"/>
  <c r="W4097" i="1"/>
  <c r="U4097" i="1"/>
  <c r="W2951" i="1"/>
  <c r="U2951" i="1"/>
  <c r="W3748" i="1"/>
  <c r="U3748" i="1"/>
  <c r="W925" i="1"/>
  <c r="U925" i="1"/>
  <c r="W4084" i="1"/>
  <c r="U4084" i="1"/>
  <c r="W2959" i="1"/>
  <c r="U2959" i="1"/>
  <c r="X2959" i="1"/>
  <c r="W1592" i="1"/>
  <c r="U1592" i="1"/>
  <c r="X1592" i="1"/>
  <c r="W2349" i="1"/>
  <c r="U2349" i="1"/>
  <c r="X2349" i="1"/>
  <c r="W1790" i="1"/>
  <c r="U1790" i="1"/>
  <c r="X1790" i="1"/>
  <c r="W880" i="1"/>
  <c r="U880" i="1"/>
  <c r="X880" i="1"/>
  <c r="W2686" i="1"/>
  <c r="U2686" i="1"/>
  <c r="X2686" i="1"/>
  <c r="W2511" i="1"/>
  <c r="U2511" i="1"/>
  <c r="X2511" i="1"/>
  <c r="W2643" i="1"/>
  <c r="U2643" i="1"/>
  <c r="X2643" i="1"/>
  <c r="W559" i="1"/>
  <c r="U559" i="1"/>
  <c r="X559" i="1"/>
  <c r="W2162" i="1"/>
  <c r="U2162" i="1"/>
  <c r="X2162" i="1"/>
  <c r="W2695" i="1"/>
  <c r="U2695" i="1"/>
  <c r="X2695" i="1"/>
  <c r="W1157" i="1"/>
  <c r="U1157" i="1"/>
  <c r="X1157" i="1"/>
  <c r="W1072" i="1"/>
  <c r="U1072" i="1"/>
  <c r="X1072" i="1"/>
  <c r="W1135" i="1"/>
  <c r="U1135" i="1"/>
  <c r="X1135" i="1"/>
  <c r="W2123" i="1"/>
  <c r="U2123" i="1"/>
  <c r="X2123" i="1"/>
  <c r="W2585" i="1"/>
  <c r="U2585" i="1"/>
  <c r="X2585" i="1"/>
  <c r="W994" i="1"/>
  <c r="U994" i="1"/>
  <c r="X994" i="1"/>
  <c r="W902" i="1"/>
  <c r="U902" i="1"/>
  <c r="X902" i="1"/>
  <c r="W2124" i="1"/>
  <c r="U2124" i="1"/>
  <c r="X2124" i="1"/>
  <c r="W1561" i="1"/>
  <c r="U1561" i="1"/>
  <c r="X1561" i="1"/>
  <c r="W462" i="1"/>
  <c r="U462" i="1"/>
  <c r="X462" i="1"/>
  <c r="W4009" i="1"/>
  <c r="U4009" i="1"/>
  <c r="X4009" i="1"/>
  <c r="W3942" i="1"/>
  <c r="U3942" i="1"/>
  <c r="X3942" i="1"/>
  <c r="W2442" i="1"/>
  <c r="U2442" i="1"/>
  <c r="X2442" i="1"/>
  <c r="W486" i="1"/>
  <c r="U486" i="1"/>
  <c r="X486" i="1"/>
  <c r="W3062" i="1"/>
  <c r="U3062" i="1"/>
  <c r="X3062" i="1"/>
  <c r="W1147" i="1"/>
  <c r="U1147" i="1"/>
  <c r="X1147" i="1"/>
  <c r="W2948" i="1"/>
  <c r="U2948" i="1"/>
  <c r="X2948" i="1"/>
  <c r="W2662" i="1"/>
  <c r="U2662" i="1"/>
  <c r="X2662" i="1"/>
  <c r="W2356" i="1"/>
  <c r="U2356" i="1"/>
  <c r="X2356" i="1"/>
  <c r="W153" i="1"/>
  <c r="U153" i="1"/>
  <c r="X153" i="1"/>
  <c r="W4114" i="1"/>
  <c r="U4114" i="1"/>
  <c r="X4114" i="1"/>
  <c r="W1729" i="1"/>
  <c r="U1729" i="1"/>
  <c r="X1729" i="1"/>
  <c r="W1175" i="1"/>
  <c r="U1175" i="1"/>
  <c r="X1175" i="1"/>
  <c r="W1083" i="1"/>
  <c r="U1083" i="1"/>
  <c r="X1083" i="1"/>
  <c r="W3864" i="1"/>
  <c r="U3864" i="1"/>
  <c r="X3864" i="1"/>
  <c r="W2155" i="1"/>
  <c r="U2155" i="1"/>
  <c r="X2155" i="1"/>
  <c r="W157" i="1"/>
  <c r="U157" i="1"/>
  <c r="X157" i="1"/>
  <c r="W3126" i="1"/>
  <c r="U3126" i="1"/>
  <c r="X3126" i="1"/>
  <c r="W1452" i="1"/>
  <c r="U1452" i="1"/>
  <c r="X1452" i="1"/>
  <c r="W4073" i="1"/>
  <c r="U4073" i="1"/>
  <c r="X4073" i="1"/>
  <c r="W3956" i="1"/>
  <c r="U3956" i="1"/>
  <c r="X3956" i="1"/>
  <c r="W3884" i="1"/>
  <c r="U3884" i="1"/>
  <c r="X3884" i="1"/>
  <c r="W3643" i="1"/>
  <c r="U3643" i="1"/>
  <c r="X3643" i="1"/>
  <c r="W3058" i="1"/>
  <c r="U3058" i="1"/>
  <c r="X3058" i="1"/>
  <c r="W2860" i="1"/>
  <c r="U2860" i="1"/>
  <c r="X2860" i="1"/>
  <c r="W2701" i="1"/>
  <c r="U2701" i="1"/>
  <c r="X2701" i="1"/>
  <c r="W2565" i="1"/>
  <c r="U2565" i="1"/>
  <c r="X2565" i="1"/>
  <c r="W2428" i="1"/>
  <c r="U2428" i="1"/>
  <c r="X2428" i="1"/>
  <c r="W2379" i="1"/>
  <c r="U2379" i="1"/>
  <c r="X2379" i="1"/>
  <c r="W2344" i="1"/>
  <c r="U2344" i="1"/>
  <c r="X2344" i="1"/>
  <c r="W1815" i="1"/>
  <c r="U1815" i="1"/>
  <c r="X1815" i="1"/>
  <c r="W1601" i="1"/>
  <c r="U1601" i="1"/>
  <c r="X1601" i="1"/>
  <c r="W1498" i="1"/>
  <c r="U1498" i="1"/>
  <c r="X1498" i="1"/>
  <c r="W1446" i="1"/>
  <c r="U1446" i="1"/>
  <c r="X1446" i="1"/>
  <c r="W1233" i="1"/>
  <c r="U1233" i="1"/>
  <c r="X1233" i="1"/>
  <c r="W1133" i="1"/>
  <c r="U1133" i="1"/>
  <c r="X1133" i="1"/>
  <c r="W1054" i="1"/>
  <c r="U1054" i="1"/>
  <c r="X1054" i="1"/>
  <c r="W910" i="1"/>
  <c r="U910" i="1"/>
  <c r="X910" i="1"/>
  <c r="W639" i="1"/>
  <c r="U639" i="1"/>
  <c r="X639" i="1"/>
  <c r="W587" i="1"/>
  <c r="U587" i="1"/>
  <c r="X587" i="1"/>
  <c r="W495" i="1"/>
  <c r="U495" i="1"/>
  <c r="X495" i="1"/>
  <c r="W441" i="1"/>
  <c r="U441" i="1"/>
  <c r="W225" i="1"/>
  <c r="U225" i="1"/>
  <c r="W174" i="1"/>
  <c r="U174" i="1"/>
  <c r="W124" i="1"/>
  <c r="U124" i="1"/>
  <c r="X124" i="1"/>
  <c r="W1814" i="1"/>
  <c r="U1814" i="1"/>
  <c r="X1814" i="1"/>
  <c r="W3940" i="1"/>
  <c r="U3940" i="1"/>
  <c r="X3940" i="1"/>
  <c r="W3086" i="1"/>
  <c r="U3086" i="1"/>
  <c r="X3086" i="1"/>
  <c r="W1809" i="1"/>
  <c r="U1809" i="1"/>
  <c r="X1809" i="1"/>
  <c r="W3970" i="1"/>
  <c r="U3970" i="1"/>
  <c r="X3970" i="1"/>
  <c r="W4005" i="1"/>
  <c r="U4005" i="1"/>
  <c r="X4005" i="1"/>
  <c r="W2137" i="1"/>
  <c r="U2137" i="1"/>
  <c r="X2137" i="1"/>
  <c r="W1496" i="1"/>
  <c r="U1496" i="1"/>
  <c r="X1496" i="1"/>
  <c r="W460" i="1"/>
  <c r="U460" i="1"/>
  <c r="X460" i="1"/>
  <c r="W1718" i="1"/>
  <c r="U1718" i="1"/>
  <c r="X1718" i="1"/>
  <c r="W4107" i="1"/>
  <c r="U4107" i="1"/>
  <c r="X4107" i="1"/>
  <c r="W1156" i="1"/>
  <c r="U1156" i="1"/>
  <c r="X1156" i="1"/>
  <c r="W917" i="1"/>
  <c r="U917" i="1"/>
  <c r="X917" i="1"/>
  <c r="W2876" i="1"/>
  <c r="U2876" i="1"/>
  <c r="X2876" i="1"/>
  <c r="W553" i="1"/>
  <c r="U553" i="1"/>
  <c r="X553" i="1"/>
  <c r="W3879" i="1"/>
  <c r="U3879" i="1"/>
  <c r="X3879" i="1"/>
  <c r="W1414" i="1"/>
  <c r="U1414" i="1"/>
  <c r="X1414" i="1"/>
  <c r="W3992" i="1"/>
  <c r="U3992" i="1"/>
  <c r="X3992" i="1"/>
  <c r="W4011" i="1"/>
  <c r="U4011" i="1"/>
  <c r="X4011" i="1"/>
  <c r="W1087" i="1"/>
  <c r="U1087" i="1"/>
  <c r="X1087" i="1"/>
  <c r="W3791" i="1"/>
  <c r="U3791" i="1"/>
  <c r="X3791" i="1"/>
  <c r="W662" i="1"/>
  <c r="U662" i="1"/>
  <c r="X662" i="1"/>
  <c r="W4062" i="1"/>
  <c r="U4062" i="1"/>
  <c r="X4062" i="1"/>
  <c r="W3873" i="1"/>
  <c r="U3873" i="1"/>
  <c r="X3873" i="1"/>
  <c r="W2384" i="1"/>
  <c r="U2384" i="1"/>
  <c r="X2384" i="1"/>
  <c r="W129" i="1"/>
  <c r="U129" i="1"/>
  <c r="X129" i="1"/>
  <c r="W2953" i="1"/>
  <c r="U2953" i="1"/>
  <c r="X2953" i="1"/>
  <c r="W3860" i="1"/>
  <c r="U3860" i="1"/>
  <c r="X3860" i="1"/>
  <c r="W4004" i="1"/>
  <c r="U4004" i="1"/>
  <c r="W777" i="1"/>
  <c r="U777" i="1"/>
  <c r="X777" i="1"/>
  <c r="W4036" i="1"/>
  <c r="U4036" i="1"/>
  <c r="W633" i="1"/>
  <c r="U633" i="1"/>
  <c r="W721" i="1"/>
  <c r="U721" i="1"/>
  <c r="X721" i="1"/>
  <c r="W939" i="1"/>
  <c r="U939" i="1"/>
  <c r="X939" i="1"/>
  <c r="W4019" i="1"/>
  <c r="U4019" i="1"/>
  <c r="X4019" i="1"/>
  <c r="W2567" i="1"/>
  <c r="U2567" i="1"/>
  <c r="W3943" i="1"/>
  <c r="U3943" i="1"/>
  <c r="W2572" i="1"/>
  <c r="U2572" i="1"/>
  <c r="X2572" i="1"/>
  <c r="W2386" i="1"/>
  <c r="U2386" i="1"/>
  <c r="X2386" i="1"/>
  <c r="W2564" i="1"/>
  <c r="U2564" i="1"/>
  <c r="W779" i="1"/>
  <c r="U779" i="1"/>
  <c r="X779" i="1"/>
  <c r="W1573" i="1"/>
  <c r="U1573" i="1"/>
  <c r="X1573" i="1"/>
  <c r="W1084" i="1"/>
  <c r="U1084" i="1"/>
  <c r="X1084" i="1"/>
  <c r="W2570" i="1"/>
  <c r="U2570" i="1"/>
  <c r="X2570" i="1"/>
  <c r="W1160" i="1"/>
  <c r="U1160" i="1"/>
  <c r="X1160" i="1"/>
  <c r="W1990" i="1"/>
  <c r="U1990" i="1"/>
  <c r="X1990" i="1"/>
  <c r="W2350" i="1"/>
  <c r="U2350" i="1"/>
  <c r="X2350" i="1"/>
  <c r="W1425" i="1"/>
  <c r="U1425" i="1"/>
  <c r="X1425" i="1"/>
  <c r="W491" i="1"/>
  <c r="U491" i="1"/>
  <c r="X491" i="1"/>
  <c r="W3996" i="1"/>
  <c r="U3996" i="1"/>
  <c r="X3996" i="1"/>
  <c r="W1717" i="1"/>
  <c r="U1717" i="1"/>
  <c r="X1717" i="1"/>
  <c r="W2424" i="1"/>
  <c r="U2424" i="1"/>
  <c r="X2424" i="1"/>
  <c r="W631" i="1"/>
  <c r="U631" i="1"/>
  <c r="X631" i="1"/>
  <c r="W2955" i="1"/>
  <c r="U2955" i="1"/>
  <c r="X2955" i="1"/>
  <c r="W508" i="1"/>
  <c r="U508" i="1"/>
  <c r="X508" i="1"/>
  <c r="W2346" i="1"/>
  <c r="U2346" i="1"/>
  <c r="X2346" i="1"/>
  <c r="W2660" i="1"/>
  <c r="U2660" i="1"/>
  <c r="X2660" i="1"/>
  <c r="W3070" i="1"/>
  <c r="U3070" i="1"/>
  <c r="X3070" i="1"/>
  <c r="W3880" i="1"/>
  <c r="U3880" i="1"/>
  <c r="X3880" i="1"/>
  <c r="W3861" i="1"/>
  <c r="U3861" i="1"/>
  <c r="X3861" i="1"/>
  <c r="W1547" i="1"/>
  <c r="U1547" i="1"/>
  <c r="X1547" i="1"/>
  <c r="W1913" i="1"/>
  <c r="U1913" i="1"/>
  <c r="X1913" i="1"/>
  <c r="W984" i="1"/>
  <c r="U984" i="1"/>
  <c r="X984" i="1"/>
  <c r="W2425" i="1"/>
  <c r="U2425" i="1"/>
  <c r="X2425" i="1"/>
  <c r="W488" i="1"/>
  <c r="U488" i="1"/>
  <c r="X488" i="1"/>
  <c r="W2375" i="1"/>
  <c r="U2375" i="1"/>
  <c r="X2375" i="1"/>
  <c r="W2691" i="1"/>
  <c r="U2691" i="1"/>
  <c r="X2691" i="1"/>
  <c r="W698" i="1"/>
  <c r="U698" i="1"/>
  <c r="X698" i="1"/>
  <c r="W4063" i="1"/>
  <c r="U4063" i="1"/>
  <c r="X4063" i="1"/>
  <c r="W3955" i="1"/>
  <c r="U3955" i="1"/>
  <c r="X3955" i="1"/>
  <c r="W3881" i="1"/>
  <c r="U3881" i="1"/>
  <c r="X3881" i="1"/>
  <c r="W3638" i="1"/>
  <c r="U3638" i="1"/>
  <c r="X3638" i="1"/>
  <c r="W3056" i="1"/>
  <c r="U3056" i="1"/>
  <c r="X3056" i="1"/>
  <c r="W2855" i="1"/>
  <c r="U2855" i="1"/>
  <c r="X2855" i="1"/>
  <c r="W2689" i="1"/>
  <c r="U2689" i="1"/>
  <c r="X2689" i="1"/>
  <c r="W2563" i="1"/>
  <c r="U2563" i="1"/>
  <c r="X2563" i="1"/>
  <c r="W2421" i="1"/>
  <c r="U2421" i="1"/>
  <c r="X2421" i="1"/>
  <c r="W2377" i="1"/>
  <c r="U2377" i="1"/>
  <c r="X2377" i="1"/>
  <c r="W2343" i="1"/>
  <c r="U2343" i="1"/>
  <c r="X2343" i="1"/>
  <c r="W1768" i="1"/>
  <c r="U1768" i="1"/>
  <c r="X1768" i="1"/>
  <c r="W1599" i="1"/>
  <c r="U1599" i="1"/>
  <c r="X1599" i="1"/>
  <c r="W1497" i="1"/>
  <c r="U1497" i="1"/>
  <c r="X1497" i="1"/>
  <c r="W1445" i="1"/>
  <c r="U1445" i="1"/>
  <c r="X1445" i="1"/>
  <c r="W1232" i="1"/>
  <c r="U1232" i="1"/>
  <c r="X1232" i="1"/>
  <c r="W1127" i="1"/>
  <c r="U1127" i="1"/>
  <c r="X1127" i="1"/>
  <c r="W1053" i="1"/>
  <c r="U1053" i="1"/>
  <c r="X1053" i="1"/>
  <c r="W909" i="1"/>
  <c r="U909" i="1"/>
  <c r="X909" i="1"/>
  <c r="W634" i="1"/>
  <c r="U634" i="1"/>
  <c r="X634" i="1"/>
  <c r="W584" i="1"/>
  <c r="U584" i="1"/>
  <c r="X584" i="1"/>
  <c r="W494" i="1"/>
  <c r="U494" i="1"/>
  <c r="W439" i="1"/>
  <c r="U439" i="1"/>
  <c r="W223" i="1"/>
  <c r="U223" i="1"/>
  <c r="W167" i="1"/>
  <c r="U167" i="1"/>
  <c r="X167" i="1"/>
  <c r="X3191" i="1"/>
  <c r="X1152" i="1"/>
  <c r="X147" i="1"/>
  <c r="X2846" i="1"/>
  <c r="X1184" i="1"/>
  <c r="X2416" i="1"/>
  <c r="X3748" i="1"/>
  <c r="W3924" i="1"/>
  <c r="U3924" i="1"/>
  <c r="X3924" i="1"/>
  <c r="W1080" i="1"/>
  <c r="U1080" i="1"/>
  <c r="X1080" i="1"/>
  <c r="W2602" i="1"/>
  <c r="U2602" i="1"/>
  <c r="X2602" i="1"/>
  <c r="W177" i="1"/>
  <c r="U177" i="1"/>
  <c r="X177" i="1"/>
  <c r="W1319" i="1"/>
  <c r="U1319" i="1"/>
  <c r="X1319" i="1"/>
  <c r="W2141" i="1"/>
  <c r="U2141" i="1"/>
  <c r="X2141" i="1"/>
  <c r="W1097" i="1"/>
  <c r="U1097" i="1"/>
  <c r="X1097" i="1"/>
  <c r="W1792" i="1"/>
  <c r="U1792" i="1"/>
  <c r="X1792" i="1"/>
  <c r="W670" i="1"/>
  <c r="U670" i="1"/>
  <c r="X670" i="1"/>
  <c r="W892" i="1"/>
  <c r="U892" i="1"/>
  <c r="X892" i="1"/>
  <c r="W2590" i="1"/>
  <c r="U2590" i="1"/>
  <c r="X2590" i="1"/>
  <c r="W3207" i="1"/>
  <c r="U3207" i="1"/>
  <c r="X3207" i="1"/>
  <c r="W3948" i="1"/>
  <c r="U3948" i="1"/>
  <c r="X3948" i="1"/>
  <c r="W907" i="1"/>
  <c r="U907" i="1"/>
  <c r="X907" i="1"/>
  <c r="W1018" i="1"/>
  <c r="U1018" i="1"/>
  <c r="X1018" i="1"/>
  <c r="W1017" i="1"/>
  <c r="U1017" i="1"/>
  <c r="X1017" i="1"/>
  <c r="W1567" i="1"/>
  <c r="U1567" i="1"/>
  <c r="X1567" i="1"/>
  <c r="W996" i="1"/>
  <c r="U996" i="1"/>
  <c r="X996" i="1"/>
  <c r="W3644" i="1"/>
  <c r="U3644" i="1"/>
  <c r="X3644" i="1"/>
  <c r="W3744" i="1"/>
  <c r="U3744" i="1"/>
  <c r="X3744" i="1"/>
  <c r="W2411" i="1"/>
  <c r="U2411" i="1"/>
  <c r="W1129" i="1"/>
  <c r="U1129" i="1"/>
  <c r="X1129" i="1"/>
  <c r="W3891" i="1"/>
  <c r="U3891" i="1"/>
  <c r="X3891" i="1"/>
  <c r="W506" i="1"/>
  <c r="U506" i="1"/>
  <c r="X506" i="1"/>
  <c r="W875" i="1"/>
  <c r="U875" i="1"/>
  <c r="X875" i="1"/>
  <c r="W1328" i="1"/>
  <c r="U1328" i="1"/>
  <c r="X1328" i="1"/>
  <c r="W2892" i="1"/>
  <c r="U2892" i="1"/>
  <c r="X2892" i="1"/>
  <c r="W1991" i="1"/>
  <c r="U1991" i="1"/>
  <c r="W1231" i="1"/>
  <c r="U1231" i="1"/>
  <c r="X1231" i="1"/>
  <c r="W3081" i="1"/>
  <c r="U3081" i="1"/>
  <c r="X3081" i="1"/>
  <c r="W2156" i="1"/>
  <c r="U2156" i="1"/>
  <c r="X2156" i="1"/>
  <c r="W1494" i="1"/>
  <c r="U1494" i="1"/>
  <c r="W552" i="1"/>
  <c r="U552" i="1"/>
  <c r="W611" i="1"/>
  <c r="U611" i="1"/>
  <c r="X611" i="1"/>
  <c r="W976" i="1"/>
  <c r="U976" i="1"/>
  <c r="W1868" i="1"/>
  <c r="U1868" i="1"/>
  <c r="X1868" i="1"/>
  <c r="W1875" i="1"/>
  <c r="U1875" i="1"/>
  <c r="X1875" i="1"/>
  <c r="W192" i="1"/>
  <c r="U192" i="1"/>
  <c r="X192" i="1"/>
  <c r="W1013" i="1"/>
  <c r="U1013" i="1"/>
  <c r="X1013" i="1"/>
  <c r="W239" i="1"/>
  <c r="U239" i="1"/>
  <c r="X239" i="1"/>
  <c r="W4087" i="1"/>
  <c r="U4087" i="1"/>
  <c r="X4087" i="1"/>
  <c r="W3947" i="1"/>
  <c r="U3947" i="1"/>
  <c r="X3947" i="1"/>
  <c r="W1132" i="1"/>
  <c r="U1132" i="1"/>
  <c r="X1132" i="1"/>
  <c r="W2410" i="1"/>
  <c r="U2410" i="1"/>
  <c r="W1171" i="1"/>
  <c r="U1171" i="1"/>
  <c r="X1171" i="1"/>
  <c r="W3054" i="1"/>
  <c r="U3054" i="1"/>
  <c r="X3054" i="1"/>
  <c r="W1881" i="1"/>
  <c r="U1881" i="1"/>
  <c r="X1881" i="1"/>
  <c r="W1906" i="1"/>
  <c r="U1906" i="1"/>
  <c r="X1906" i="1"/>
  <c r="W565" i="1"/>
  <c r="U565" i="1"/>
  <c r="W457" i="1"/>
  <c r="U457" i="1"/>
  <c r="X457" i="1"/>
  <c r="W2693" i="1"/>
  <c r="U2693" i="1"/>
  <c r="X2693" i="1"/>
  <c r="W3112" i="1"/>
  <c r="U3112" i="1"/>
  <c r="X3112" i="1"/>
  <c r="W1543" i="1"/>
  <c r="U1543" i="1"/>
  <c r="X1543" i="1"/>
  <c r="W3075" i="1"/>
  <c r="U3075" i="1"/>
  <c r="X3075" i="1"/>
  <c r="W3074" i="1"/>
  <c r="U3074" i="1"/>
  <c r="X3074" i="1"/>
  <c r="W1589" i="1"/>
  <c r="U1589" i="1"/>
  <c r="X1589" i="1"/>
  <c r="W640" i="1"/>
  <c r="U640" i="1"/>
  <c r="W1178" i="1"/>
  <c r="U1178" i="1"/>
  <c r="X1178" i="1"/>
  <c r="W2430" i="1"/>
  <c r="U2430" i="1"/>
  <c r="X2430" i="1"/>
  <c r="W3953" i="1"/>
  <c r="U3953" i="1"/>
  <c r="X3953" i="1"/>
  <c r="W4056" i="1"/>
  <c r="U4056" i="1"/>
  <c r="X4056" i="1"/>
  <c r="W3950" i="1"/>
  <c r="U3950" i="1"/>
  <c r="X3950" i="1"/>
  <c r="W3877" i="1"/>
  <c r="U3877" i="1"/>
  <c r="X3877" i="1"/>
  <c r="W3630" i="1"/>
  <c r="U3630" i="1"/>
  <c r="X3630" i="1"/>
  <c r="W2962" i="1"/>
  <c r="U2962" i="1"/>
  <c r="W2853" i="1"/>
  <c r="U2853" i="1"/>
  <c r="X2853" i="1"/>
  <c r="W2688" i="1"/>
  <c r="U2688" i="1"/>
  <c r="X2688" i="1"/>
  <c r="W2522" i="1"/>
  <c r="U2522" i="1"/>
  <c r="X2522" i="1"/>
  <c r="W2419" i="1"/>
  <c r="U2419" i="1"/>
  <c r="X2419" i="1"/>
  <c r="W2373" i="1"/>
  <c r="U2373" i="1"/>
  <c r="X2373" i="1"/>
  <c r="W2151" i="1"/>
  <c r="U2151" i="1"/>
  <c r="X2151" i="1"/>
  <c r="W1742" i="1"/>
  <c r="U1742" i="1"/>
  <c r="X1742" i="1"/>
  <c r="W1594" i="1"/>
  <c r="U1594" i="1"/>
  <c r="W1495" i="1"/>
  <c r="U1495" i="1"/>
  <c r="X1495" i="1"/>
  <c r="W1444" i="1"/>
  <c r="U1444" i="1"/>
  <c r="X1444" i="1"/>
  <c r="W1229" i="1"/>
  <c r="U1229" i="1"/>
  <c r="X1229" i="1"/>
  <c r="W1124" i="1"/>
  <c r="U1124" i="1"/>
  <c r="X1124" i="1"/>
  <c r="W1052" i="1"/>
  <c r="U1052" i="1"/>
  <c r="X1052" i="1"/>
  <c r="W908" i="1"/>
  <c r="U908" i="1"/>
  <c r="X908" i="1"/>
  <c r="W630" i="1"/>
  <c r="U630" i="1"/>
  <c r="X630" i="1"/>
  <c r="W583" i="1"/>
  <c r="U583" i="1"/>
  <c r="X583" i="1"/>
  <c r="W493" i="1"/>
  <c r="U493" i="1"/>
  <c r="W438" i="1"/>
  <c r="U438" i="1"/>
  <c r="W211" i="1"/>
  <c r="U211" i="1"/>
  <c r="W165" i="1"/>
  <c r="U165" i="1"/>
  <c r="X552" i="1"/>
  <c r="W1864" i="1"/>
  <c r="U1864" i="1"/>
  <c r="X1864" i="1"/>
  <c r="W686" i="1"/>
  <c r="U686" i="1"/>
  <c r="X686" i="1"/>
  <c r="W4034" i="1"/>
  <c r="U4034" i="1"/>
  <c r="X4034" i="1"/>
  <c r="W1138" i="1"/>
  <c r="U1138" i="1"/>
  <c r="X1138" i="1"/>
  <c r="W2144" i="1"/>
  <c r="U2144" i="1"/>
  <c r="X2144" i="1"/>
  <c r="W873" i="1"/>
  <c r="U873" i="1"/>
  <c r="X873" i="1"/>
  <c r="W920" i="1"/>
  <c r="U920" i="1"/>
  <c r="X920" i="1"/>
  <c r="W1106" i="1"/>
  <c r="U1106" i="1"/>
  <c r="X1106" i="1"/>
  <c r="W1430" i="1"/>
  <c r="U1430" i="1"/>
  <c r="X1430" i="1"/>
  <c r="W3128" i="1"/>
  <c r="U3128" i="1"/>
  <c r="X3128" i="1"/>
  <c r="W1228" i="1"/>
  <c r="U1228" i="1"/>
  <c r="X1228" i="1"/>
  <c r="W186" i="1"/>
  <c r="U186" i="1"/>
  <c r="X186" i="1"/>
  <c r="W911" i="1"/>
  <c r="U911" i="1"/>
  <c r="X911" i="1"/>
  <c r="W1242" i="1"/>
  <c r="U1242" i="1"/>
  <c r="X1242" i="1"/>
  <c r="W900" i="1"/>
  <c r="U900" i="1"/>
  <c r="X900" i="1"/>
  <c r="W927" i="1"/>
  <c r="U927" i="1"/>
  <c r="X927" i="1"/>
  <c r="W1102" i="1"/>
  <c r="U1102" i="1"/>
  <c r="X1102" i="1"/>
  <c r="W1330" i="1"/>
  <c r="U1330" i="1"/>
  <c r="X1330" i="1"/>
  <c r="W3990" i="1"/>
  <c r="U3990" i="1"/>
  <c r="X3990" i="1"/>
  <c r="W2768" i="1"/>
  <c r="U2768" i="1"/>
  <c r="X2768" i="1"/>
  <c r="W3981" i="1"/>
  <c r="U3981" i="1"/>
  <c r="X3981" i="1"/>
  <c r="W3797" i="1"/>
  <c r="U3797" i="1"/>
  <c r="W678" i="1"/>
  <c r="U678" i="1"/>
  <c r="X678" i="1"/>
  <c r="W1333" i="1"/>
  <c r="U1333" i="1"/>
  <c r="W2390" i="1"/>
  <c r="U2390" i="1"/>
  <c r="W1316" i="1"/>
  <c r="U1316" i="1"/>
  <c r="X1316" i="1"/>
  <c r="W1094" i="1"/>
  <c r="U1094" i="1"/>
  <c r="X1094" i="1"/>
  <c r="W1062" i="1"/>
  <c r="U1062" i="1"/>
  <c r="X1062" i="1"/>
  <c r="W2868" i="1"/>
  <c r="U2868" i="1"/>
  <c r="X2868" i="1"/>
  <c r="W1581" i="1"/>
  <c r="U1581" i="1"/>
  <c r="X1581" i="1"/>
  <c r="W1234" i="1"/>
  <c r="U1234" i="1"/>
  <c r="X1234" i="1"/>
  <c r="W720" i="1"/>
  <c r="U720" i="1"/>
  <c r="X720" i="1"/>
  <c r="W2149" i="1"/>
  <c r="U2149" i="1"/>
  <c r="X2149" i="1"/>
  <c r="W3952" i="1"/>
  <c r="U3952" i="1"/>
  <c r="X3952" i="1"/>
  <c r="W588" i="1"/>
  <c r="U588" i="1"/>
  <c r="X588" i="1"/>
  <c r="W1791" i="1"/>
  <c r="U1791" i="1"/>
  <c r="X1791" i="1"/>
  <c r="W1111" i="1"/>
  <c r="U1111" i="1"/>
  <c r="X1111" i="1"/>
  <c r="W1145" i="1"/>
  <c r="U1145" i="1"/>
  <c r="X1145" i="1"/>
  <c r="W3200" i="1"/>
  <c r="U3200" i="1"/>
  <c r="X3200" i="1"/>
  <c r="W144" i="1"/>
  <c r="U144" i="1"/>
  <c r="X144" i="1"/>
  <c r="W3919" i="1"/>
  <c r="U3919" i="1"/>
  <c r="X3919" i="1"/>
  <c r="W3088" i="1"/>
  <c r="U3088" i="1"/>
  <c r="X3088" i="1"/>
  <c r="W1125" i="1"/>
  <c r="U1125" i="1"/>
  <c r="X1125" i="1"/>
  <c r="W2398" i="1"/>
  <c r="U2398" i="1"/>
  <c r="X2398" i="1"/>
  <c r="W1907" i="1"/>
  <c r="U1907" i="1"/>
  <c r="X1907" i="1"/>
  <c r="W2512" i="1"/>
  <c r="U2512" i="1"/>
  <c r="X2512" i="1"/>
  <c r="W196" i="1"/>
  <c r="U196" i="1"/>
  <c r="X196" i="1"/>
  <c r="W1741" i="1"/>
  <c r="U1741" i="1"/>
  <c r="X1741" i="1"/>
  <c r="W550" i="1"/>
  <c r="U550" i="1"/>
  <c r="X550" i="1"/>
  <c r="W191" i="1"/>
  <c r="U191" i="1"/>
  <c r="X191" i="1"/>
  <c r="W3110" i="1"/>
  <c r="U3110" i="1"/>
  <c r="X3110" i="1"/>
  <c r="W3067" i="1"/>
  <c r="U3067" i="1"/>
  <c r="X3067" i="1"/>
  <c r="W582" i="1"/>
  <c r="U582" i="1"/>
  <c r="X582" i="1"/>
  <c r="W1736" i="1"/>
  <c r="U1736" i="1"/>
  <c r="X1736" i="1"/>
  <c r="W3060" i="1"/>
  <c r="U3060" i="1"/>
  <c r="X3060" i="1"/>
  <c r="W591" i="1"/>
  <c r="U591" i="1"/>
  <c r="X591" i="1"/>
  <c r="W3934" i="1"/>
  <c r="U3934" i="1"/>
  <c r="X3934" i="1"/>
  <c r="W566" i="1"/>
  <c r="U566" i="1"/>
  <c r="X566" i="1"/>
  <c r="W437" i="1"/>
  <c r="U437" i="1"/>
  <c r="X437" i="1"/>
  <c r="W544" i="1"/>
  <c r="U544" i="1"/>
  <c r="X544" i="1"/>
  <c r="W4053" i="1"/>
  <c r="U4053" i="1"/>
  <c r="X4053" i="1"/>
  <c r="W3946" i="1"/>
  <c r="U3946" i="1"/>
  <c r="X3946" i="1"/>
  <c r="W3876" i="1"/>
  <c r="U3876" i="1"/>
  <c r="X3876" i="1"/>
  <c r="W3208" i="1"/>
  <c r="U3208" i="1"/>
  <c r="X3208" i="1"/>
  <c r="W2961" i="1"/>
  <c r="U2961" i="1"/>
  <c r="X2961" i="1"/>
  <c r="W2849" i="1"/>
  <c r="U2849" i="1"/>
  <c r="X2849" i="1"/>
  <c r="W2644" i="1"/>
  <c r="U2644" i="1"/>
  <c r="X2644" i="1"/>
  <c r="W2520" i="1"/>
  <c r="U2520" i="1"/>
  <c r="X2520" i="1"/>
  <c r="W2414" i="1"/>
  <c r="U2414" i="1"/>
  <c r="X2414" i="1"/>
  <c r="W2371" i="1"/>
  <c r="U2371" i="1"/>
  <c r="X2371" i="1"/>
  <c r="W2143" i="1"/>
  <c r="U2143" i="1"/>
  <c r="X2143" i="1"/>
  <c r="W1735" i="1"/>
  <c r="U1735" i="1"/>
  <c r="X1735" i="1"/>
  <c r="W1591" i="1"/>
  <c r="U1591" i="1"/>
  <c r="X1591" i="1"/>
  <c r="W1491" i="1"/>
  <c r="U1491" i="1"/>
  <c r="X1491" i="1"/>
  <c r="W1434" i="1"/>
  <c r="U1434" i="1"/>
  <c r="X1434" i="1"/>
  <c r="W1179" i="1"/>
  <c r="U1179" i="1"/>
  <c r="X1179" i="1"/>
  <c r="W1122" i="1"/>
  <c r="U1122" i="1"/>
  <c r="X1122" i="1"/>
  <c r="W1051" i="1"/>
  <c r="U1051" i="1"/>
  <c r="X1051" i="1"/>
  <c r="W903" i="1"/>
  <c r="U903" i="1"/>
  <c r="X903" i="1"/>
  <c r="W627" i="1"/>
  <c r="U627" i="1"/>
  <c r="X627" i="1"/>
  <c r="W574" i="1"/>
  <c r="U574" i="1"/>
  <c r="X574" i="1"/>
  <c r="W492" i="1"/>
  <c r="U492" i="1"/>
  <c r="W435" i="1"/>
  <c r="U435" i="1"/>
  <c r="W210" i="1"/>
  <c r="U210" i="1"/>
  <c r="W162" i="1"/>
  <c r="U162" i="1"/>
  <c r="X4036" i="1"/>
  <c r="W2383" i="1"/>
  <c r="U2383" i="1"/>
  <c r="X2383" i="1"/>
  <c r="W1715" i="1"/>
  <c r="U1715" i="1"/>
  <c r="W3800" i="1"/>
  <c r="U3800" i="1"/>
  <c r="X3800" i="1"/>
  <c r="W519" i="1"/>
  <c r="U519" i="1"/>
  <c r="X519" i="1"/>
  <c r="W4026" i="1"/>
  <c r="U4026" i="1"/>
  <c r="X4026" i="1"/>
  <c r="W2766" i="1"/>
  <c r="U2766" i="1"/>
  <c r="X2766" i="1"/>
  <c r="W623" i="1"/>
  <c r="U623" i="1"/>
  <c r="X623" i="1"/>
  <c r="W1055" i="1"/>
  <c r="U1055" i="1"/>
  <c r="X1055" i="1"/>
  <c r="W2871" i="1"/>
  <c r="U2871" i="1"/>
  <c r="X2871" i="1"/>
  <c r="W955" i="1"/>
  <c r="U955" i="1"/>
  <c r="W883" i="1"/>
  <c r="U883" i="1"/>
  <c r="X883" i="1"/>
  <c r="W1738" i="1"/>
  <c r="U1738" i="1"/>
  <c r="X1738" i="1"/>
  <c r="W2683" i="1"/>
  <c r="U2683" i="1"/>
  <c r="X2683" i="1"/>
  <c r="W3089" i="1"/>
  <c r="U3089" i="1"/>
  <c r="X3089" i="1"/>
  <c r="W2417" i="1"/>
  <c r="U2417" i="1"/>
  <c r="X2417" i="1"/>
  <c r="W1583" i="1"/>
  <c r="U1583" i="1"/>
  <c r="X1583" i="1"/>
  <c r="W1545" i="1"/>
  <c r="U1545" i="1"/>
  <c r="X1545" i="1"/>
  <c r="W2886" i="1"/>
  <c r="U2886" i="1"/>
  <c r="X2886" i="1"/>
  <c r="W2382" i="1"/>
  <c r="U2382" i="1"/>
  <c r="X2382" i="1"/>
  <c r="W2681" i="1"/>
  <c r="U2681" i="1"/>
  <c r="X2681" i="1"/>
  <c r="W1909" i="1"/>
  <c r="U1909" i="1"/>
  <c r="X1909" i="1"/>
  <c r="W2771" i="1"/>
  <c r="U2771" i="1"/>
  <c r="X2771" i="1"/>
  <c r="W714" i="1"/>
  <c r="U714" i="1"/>
  <c r="X714" i="1"/>
  <c r="W1420" i="1"/>
  <c r="U1420" i="1"/>
  <c r="X1420" i="1"/>
  <c r="W572" i="1"/>
  <c r="U572" i="1"/>
  <c r="X572" i="1"/>
  <c r="W1151" i="1"/>
  <c r="U1151" i="1"/>
  <c r="X1151" i="1"/>
  <c r="W3080" i="1"/>
  <c r="U3080" i="1"/>
  <c r="X3080" i="1"/>
  <c r="W1566" i="1"/>
  <c r="U1566" i="1"/>
  <c r="X1566" i="1"/>
  <c r="W3076" i="1"/>
  <c r="U3076" i="1"/>
  <c r="X3076" i="1"/>
  <c r="W1074" i="1"/>
  <c r="U1074" i="1"/>
  <c r="X1074" i="1"/>
  <c r="W2656" i="1"/>
  <c r="U2656" i="1"/>
  <c r="X2656" i="1"/>
  <c r="W2865" i="1"/>
  <c r="U2865" i="1"/>
  <c r="X2865" i="1"/>
  <c r="W123" i="1"/>
  <c r="U123" i="1"/>
  <c r="X123" i="1"/>
  <c r="W561" i="1"/>
  <c r="U561" i="1"/>
  <c r="X561" i="1"/>
  <c r="W2904" i="1"/>
  <c r="U2904" i="1"/>
  <c r="X2904" i="1"/>
  <c r="W983" i="1"/>
  <c r="U983" i="1"/>
  <c r="X983" i="1"/>
  <c r="W1183" i="1"/>
  <c r="U1183" i="1"/>
  <c r="X1183" i="1"/>
  <c r="W3057" i="1"/>
  <c r="U3057" i="1"/>
  <c r="X3057" i="1"/>
  <c r="W3807" i="1"/>
  <c r="U3807" i="1"/>
  <c r="X3807" i="1"/>
  <c r="W3631" i="1"/>
  <c r="U3631" i="1"/>
  <c r="X3631" i="1"/>
  <c r="W4045" i="1"/>
  <c r="U4045" i="1"/>
  <c r="X4045" i="1"/>
  <c r="W3944" i="1"/>
  <c r="U3944" i="1"/>
  <c r="X3944" i="1"/>
  <c r="W3875" i="1"/>
  <c r="U3875" i="1"/>
  <c r="X3875" i="1"/>
  <c r="W3206" i="1"/>
  <c r="U3206" i="1"/>
  <c r="X3206" i="1"/>
  <c r="W2960" i="1"/>
  <c r="U2960" i="1"/>
  <c r="X2960" i="1"/>
  <c r="W2848" i="1"/>
  <c r="U2848" i="1"/>
  <c r="X2848" i="1"/>
  <c r="W2595" i="1"/>
  <c r="U2595" i="1"/>
  <c r="X2595" i="1"/>
  <c r="W2518" i="1"/>
  <c r="U2518" i="1"/>
  <c r="X2518" i="1"/>
  <c r="W2412" i="1"/>
  <c r="U2412" i="1"/>
  <c r="X2412" i="1"/>
  <c r="W2367" i="1"/>
  <c r="U2367" i="1"/>
  <c r="X2367" i="1"/>
  <c r="W1999" i="1"/>
  <c r="U1999" i="1"/>
  <c r="X1999" i="1"/>
  <c r="W1734" i="1"/>
  <c r="U1734" i="1"/>
  <c r="X1734" i="1"/>
  <c r="W1590" i="1"/>
  <c r="U1590" i="1"/>
  <c r="X1590" i="1"/>
  <c r="W1489" i="1"/>
  <c r="U1489" i="1"/>
  <c r="X1489" i="1"/>
  <c r="W1431" i="1"/>
  <c r="U1431" i="1"/>
  <c r="X1431" i="1"/>
  <c r="W1174" i="1"/>
  <c r="U1174" i="1"/>
  <c r="X1174" i="1"/>
  <c r="W1109" i="1"/>
  <c r="U1109" i="1"/>
  <c r="X1109" i="1"/>
  <c r="W1048" i="1"/>
  <c r="U1048" i="1"/>
  <c r="X1048" i="1"/>
  <c r="W899" i="1"/>
  <c r="U899" i="1"/>
  <c r="X899" i="1"/>
  <c r="W626" i="1"/>
  <c r="U626" i="1"/>
  <c r="X626" i="1"/>
  <c r="W569" i="1"/>
  <c r="U569" i="1"/>
  <c r="X569" i="1"/>
  <c r="W490" i="1"/>
  <c r="U490" i="1"/>
  <c r="W431" i="1"/>
  <c r="U431" i="1"/>
  <c r="W208" i="1"/>
  <c r="U208" i="1"/>
  <c r="W160" i="1"/>
  <c r="U160" i="1"/>
  <c r="X2567" i="1"/>
  <c r="X565" i="1"/>
  <c r="W4020" i="1"/>
  <c r="U4020" i="1"/>
  <c r="X4020" i="1"/>
  <c r="W2954" i="1"/>
  <c r="U2954" i="1"/>
  <c r="X2954" i="1"/>
  <c r="W1602" i="1"/>
  <c r="U1602" i="1"/>
  <c r="X1602" i="1"/>
  <c r="W1435" i="1"/>
  <c r="U1435" i="1"/>
  <c r="X1435" i="1"/>
  <c r="W3986" i="1"/>
  <c r="U3986" i="1"/>
  <c r="X3986" i="1"/>
  <c r="W624" i="1"/>
  <c r="U624" i="1"/>
  <c r="X624" i="1"/>
  <c r="W3922" i="1"/>
  <c r="U3922" i="1"/>
  <c r="X3922" i="1"/>
  <c r="W3897" i="1"/>
  <c r="U3897" i="1"/>
  <c r="X3897" i="1"/>
  <c r="W2858" i="1"/>
  <c r="U2858" i="1"/>
  <c r="X2858" i="1"/>
  <c r="W865" i="1"/>
  <c r="U865" i="1"/>
  <c r="X865" i="1"/>
  <c r="W3108" i="1"/>
  <c r="U3108" i="1"/>
  <c r="X3108" i="1"/>
  <c r="W680" i="1"/>
  <c r="U680" i="1"/>
  <c r="X680" i="1"/>
  <c r="W3949" i="1"/>
  <c r="U3949" i="1"/>
  <c r="X3949" i="1"/>
  <c r="W172" i="1"/>
  <c r="U172" i="1"/>
  <c r="X172" i="1"/>
  <c r="W3117" i="1"/>
  <c r="U3117" i="1"/>
  <c r="X3117" i="1"/>
  <c r="W2910" i="1"/>
  <c r="U2910" i="1"/>
  <c r="X2910" i="1"/>
  <c r="W156" i="1"/>
  <c r="U156" i="1"/>
  <c r="X156" i="1"/>
  <c r="W947" i="1"/>
  <c r="U947" i="1"/>
  <c r="X947" i="1"/>
  <c r="W1598" i="1"/>
  <c r="U1598" i="1"/>
  <c r="X1598" i="1"/>
  <c r="W2134" i="1"/>
  <c r="U2134" i="1"/>
  <c r="X2134" i="1"/>
  <c r="W602" i="1"/>
  <c r="U602" i="1"/>
  <c r="X602" i="1"/>
  <c r="W3921" i="1"/>
  <c r="U3921" i="1"/>
  <c r="X3921" i="1"/>
  <c r="W1406" i="1"/>
  <c r="U1406" i="1"/>
  <c r="X1406" i="1"/>
  <c r="W581" i="1"/>
  <c r="U581" i="1"/>
  <c r="W951" i="1"/>
  <c r="U951" i="1"/>
  <c r="X951" i="1"/>
  <c r="W3901" i="1"/>
  <c r="U3901" i="1"/>
  <c r="W1443" i="1"/>
  <c r="U1443" i="1"/>
  <c r="W1920" i="1"/>
  <c r="U1920" i="1"/>
  <c r="X1920" i="1"/>
  <c r="W886" i="1"/>
  <c r="U886" i="1"/>
  <c r="X886" i="1"/>
  <c r="W2654" i="1"/>
  <c r="U2654" i="1"/>
  <c r="X2654" i="1"/>
  <c r="W4023" i="1"/>
  <c r="U4023" i="1"/>
  <c r="X4023" i="1"/>
  <c r="W571" i="1"/>
  <c r="U571" i="1"/>
  <c r="X571" i="1"/>
  <c r="W2161" i="1"/>
  <c r="U2161" i="1"/>
  <c r="X2161" i="1"/>
  <c r="W2357" i="1"/>
  <c r="U2357" i="1"/>
  <c r="X2357" i="1"/>
  <c r="W1155" i="1"/>
  <c r="U1155" i="1"/>
  <c r="X1155" i="1"/>
  <c r="W543" i="1"/>
  <c r="U543" i="1"/>
  <c r="X543" i="1"/>
  <c r="W1409" i="1"/>
  <c r="U1409" i="1"/>
  <c r="X1409" i="1"/>
  <c r="W422" i="1"/>
  <c r="U422" i="1"/>
  <c r="X422" i="1"/>
  <c r="W711" i="1"/>
  <c r="U711" i="1"/>
  <c r="X711" i="1"/>
  <c r="W563" i="1"/>
  <c r="U563" i="1"/>
  <c r="X563" i="1"/>
  <c r="W2372" i="1"/>
  <c r="U2372" i="1"/>
  <c r="X2372" i="1"/>
  <c r="W3794" i="1"/>
  <c r="U3794" i="1"/>
  <c r="X3794" i="1"/>
  <c r="W2573" i="1"/>
  <c r="U2573" i="1"/>
  <c r="X2573" i="1"/>
  <c r="W1720" i="1"/>
  <c r="U1720" i="1"/>
  <c r="X1720" i="1"/>
  <c r="W1416" i="1"/>
  <c r="U1416" i="1"/>
  <c r="W4081" i="1"/>
  <c r="U4081" i="1"/>
  <c r="X4081" i="1"/>
  <c r="W1070" i="1"/>
  <c r="U1070" i="1"/>
  <c r="X1070" i="1"/>
  <c r="W765" i="1"/>
  <c r="U765" i="1"/>
  <c r="X765" i="1"/>
  <c r="W1484" i="1"/>
  <c r="U1484" i="1"/>
  <c r="X1484" i="1"/>
  <c r="W548" i="1"/>
  <c r="U548" i="1"/>
  <c r="W4052" i="1"/>
  <c r="U4052" i="1"/>
  <c r="X4052" i="1"/>
  <c r="W3121" i="1"/>
  <c r="U3121" i="1"/>
  <c r="X3121" i="1"/>
  <c r="W2362" i="1"/>
  <c r="U2362" i="1"/>
  <c r="X2362" i="1"/>
  <c r="W476" i="1"/>
  <c r="U476" i="1"/>
  <c r="X476" i="1"/>
  <c r="W4047" i="1"/>
  <c r="U4047" i="1"/>
  <c r="X4047" i="1"/>
  <c r="W2423" i="1"/>
  <c r="U2423" i="1"/>
  <c r="X2423" i="1"/>
  <c r="W562" i="1"/>
  <c r="U562" i="1"/>
  <c r="X562" i="1"/>
  <c r="W637" i="1"/>
  <c r="U637" i="1"/>
  <c r="W2950" i="1"/>
  <c r="U2950" i="1"/>
  <c r="X2950" i="1"/>
  <c r="W3202" i="1"/>
  <c r="U3202" i="1"/>
  <c r="X3202" i="1"/>
  <c r="W641" i="1"/>
  <c r="U641" i="1"/>
  <c r="X641" i="1"/>
  <c r="W4033" i="1"/>
  <c r="U4033" i="1"/>
  <c r="X4033" i="1"/>
  <c r="W3938" i="1"/>
  <c r="U3938" i="1"/>
  <c r="X3938" i="1"/>
  <c r="W3874" i="1"/>
  <c r="U3874" i="1"/>
  <c r="X3874" i="1"/>
  <c r="W3196" i="1"/>
  <c r="U3196" i="1"/>
  <c r="X3196" i="1"/>
  <c r="W2956" i="1"/>
  <c r="U2956" i="1"/>
  <c r="W2845" i="1"/>
  <c r="U2845" i="1"/>
  <c r="X2845" i="1"/>
  <c r="W2592" i="1"/>
  <c r="U2592" i="1"/>
  <c r="X2592" i="1"/>
  <c r="W2515" i="1"/>
  <c r="U2515" i="1"/>
  <c r="X2515" i="1"/>
  <c r="W2406" i="1"/>
  <c r="U2406" i="1"/>
  <c r="X2406" i="1"/>
  <c r="W2366" i="1"/>
  <c r="U2366" i="1"/>
  <c r="X2366" i="1"/>
  <c r="W1998" i="1"/>
  <c r="U1998" i="1"/>
  <c r="X1998" i="1"/>
  <c r="W1733" i="1"/>
  <c r="U1733" i="1"/>
  <c r="X1733" i="1"/>
  <c r="W1588" i="1"/>
  <c r="U1588" i="1"/>
  <c r="W1486" i="1"/>
  <c r="U1486" i="1"/>
  <c r="X1486" i="1"/>
  <c r="W1428" i="1"/>
  <c r="U1428" i="1"/>
  <c r="X1428" i="1"/>
  <c r="W1166" i="1"/>
  <c r="U1166" i="1"/>
  <c r="X1166" i="1"/>
  <c r="W1089" i="1"/>
  <c r="U1089" i="1"/>
  <c r="X1089" i="1"/>
  <c r="W1043" i="1"/>
  <c r="U1043" i="1"/>
  <c r="X1043" i="1"/>
  <c r="W889" i="1"/>
  <c r="U889" i="1"/>
  <c r="X889" i="1"/>
  <c r="W625" i="1"/>
  <c r="U625" i="1"/>
  <c r="X625" i="1"/>
  <c r="W567" i="1"/>
  <c r="U567" i="1"/>
  <c r="X567" i="1"/>
  <c r="W489" i="1"/>
  <c r="U489" i="1"/>
  <c r="W429" i="1"/>
  <c r="U429" i="1"/>
  <c r="W204" i="1"/>
  <c r="U204" i="1"/>
  <c r="W149" i="1"/>
  <c r="U149" i="1"/>
  <c r="X1235" i="1"/>
  <c r="X134" i="1"/>
  <c r="X1993" i="1"/>
  <c r="X717" i="1"/>
  <c r="X2852" i="1"/>
  <c r="X475" i="1"/>
  <c r="X925" i="1"/>
  <c r="X1991" i="1"/>
  <c r="X548" i="1"/>
  <c r="W2327" i="1"/>
  <c r="U2327" i="1"/>
  <c r="X2327" i="1"/>
  <c r="W448" i="1"/>
  <c r="U448" i="1"/>
  <c r="X448" i="1"/>
  <c r="W1778" i="1"/>
  <c r="U1778" i="1"/>
  <c r="X1778" i="1"/>
  <c r="W1076" i="1"/>
  <c r="U1076" i="1"/>
  <c r="X1076" i="1"/>
  <c r="W2599" i="1"/>
  <c r="U2599" i="1"/>
  <c r="X2599" i="1"/>
  <c r="W3902" i="1"/>
  <c r="U3902" i="1"/>
  <c r="X3902" i="1"/>
  <c r="W3883" i="1"/>
  <c r="U3883" i="1"/>
  <c r="X3883" i="1"/>
  <c r="W1711" i="1"/>
  <c r="U1711" i="1"/>
  <c r="X1711" i="1"/>
  <c r="W592" i="1"/>
  <c r="U592" i="1"/>
  <c r="X592" i="1"/>
  <c r="W3983" i="1"/>
  <c r="U3983" i="1"/>
  <c r="X3983" i="1"/>
  <c r="W3852" i="1"/>
  <c r="U3852" i="1"/>
  <c r="X3852" i="1"/>
  <c r="W590" i="1"/>
  <c r="U590" i="1"/>
  <c r="X590" i="1"/>
  <c r="W3964" i="1"/>
  <c r="U3964" i="1"/>
  <c r="X3964" i="1"/>
  <c r="W2777" i="1"/>
  <c r="U2777" i="1"/>
  <c r="X2777" i="1"/>
  <c r="W234" i="1"/>
  <c r="U234" i="1"/>
  <c r="X234" i="1"/>
  <c r="W2158" i="1"/>
  <c r="U2158" i="1"/>
  <c r="X2158" i="1"/>
  <c r="W1575" i="1"/>
  <c r="U1575" i="1"/>
  <c r="X1575" i="1"/>
  <c r="W2157" i="1"/>
  <c r="U2157" i="1"/>
  <c r="X2157" i="1"/>
  <c r="W3847" i="1"/>
  <c r="U3847" i="1"/>
  <c r="X3847" i="1"/>
  <c r="W220" i="1"/>
  <c r="U220" i="1"/>
  <c r="X220" i="1"/>
  <c r="W505" i="1"/>
  <c r="U505" i="1"/>
  <c r="X505" i="1"/>
  <c r="W3144" i="1"/>
  <c r="U3144" i="1"/>
  <c r="X3144" i="1"/>
  <c r="W941" i="1"/>
  <c r="U941" i="1"/>
  <c r="W2369" i="1"/>
  <c r="U2369" i="1"/>
  <c r="X2369" i="1"/>
  <c r="W3203" i="1"/>
  <c r="U3203" i="1"/>
  <c r="X3203" i="1"/>
  <c r="W200" i="1"/>
  <c r="U200" i="1"/>
  <c r="X200" i="1"/>
  <c r="W3194" i="1"/>
  <c r="U3194" i="1"/>
  <c r="X3194" i="1"/>
  <c r="W622" i="1"/>
  <c r="U622" i="1"/>
  <c r="X622" i="1"/>
  <c r="W2650" i="1"/>
  <c r="U2650" i="1"/>
  <c r="W3903" i="1"/>
  <c r="U3903" i="1"/>
  <c r="W510" i="1"/>
  <c r="U510" i="1"/>
  <c r="X510" i="1"/>
  <c r="W2763" i="1"/>
  <c r="U2763" i="1"/>
  <c r="X2763" i="1"/>
  <c r="W458" i="1"/>
  <c r="U458" i="1"/>
  <c r="X458" i="1"/>
  <c r="W1314" i="1"/>
  <c r="U1314" i="1"/>
  <c r="X1314" i="1"/>
  <c r="W3868" i="1"/>
  <c r="U3868" i="1"/>
  <c r="X3868" i="1"/>
  <c r="W1128" i="1"/>
  <c r="U1128" i="1"/>
  <c r="X1128" i="1"/>
  <c r="W2743" i="1"/>
  <c r="U2743" i="1"/>
  <c r="X2743" i="1"/>
  <c r="W4074" i="1"/>
  <c r="U4074" i="1"/>
  <c r="X4074" i="1"/>
  <c r="W1688" i="1"/>
  <c r="U1688" i="1"/>
  <c r="X1688" i="1"/>
  <c r="W2700" i="1"/>
  <c r="U2700" i="1"/>
  <c r="X2700" i="1"/>
  <c r="W3085" i="1"/>
  <c r="U3085" i="1"/>
  <c r="X3085" i="1"/>
  <c r="W2370" i="1"/>
  <c r="U2370" i="1"/>
  <c r="X2370" i="1"/>
  <c r="W3083" i="1"/>
  <c r="U3083" i="1"/>
  <c r="X3083" i="1"/>
  <c r="W1344" i="1"/>
  <c r="U1344" i="1"/>
  <c r="X1344" i="1"/>
  <c r="W4068" i="1"/>
  <c r="U4068" i="1"/>
  <c r="X4068" i="1"/>
  <c r="W2690" i="1"/>
  <c r="U2690" i="1"/>
  <c r="X2690" i="1"/>
  <c r="W2142" i="1"/>
  <c r="U2142" i="1"/>
  <c r="X2142" i="1"/>
  <c r="W1437" i="1"/>
  <c r="U1437" i="1"/>
  <c r="X1437" i="1"/>
  <c r="W1046" i="1"/>
  <c r="U1046" i="1"/>
  <c r="X1046" i="1"/>
  <c r="W3808" i="1"/>
  <c r="U3808" i="1"/>
  <c r="X3808" i="1"/>
  <c r="W2395" i="1"/>
  <c r="U2395" i="1"/>
  <c r="X2395" i="1"/>
  <c r="W1113" i="1"/>
  <c r="U1113" i="1"/>
  <c r="X1113" i="1"/>
  <c r="W3906" i="1"/>
  <c r="U3906" i="1"/>
  <c r="X3906" i="1"/>
  <c r="W3858" i="1"/>
  <c r="U3858" i="1"/>
  <c r="X3858" i="1"/>
  <c r="W1412" i="1"/>
  <c r="U1412" i="1"/>
  <c r="X1412" i="1"/>
  <c r="W427" i="1"/>
  <c r="U427" i="1"/>
  <c r="X427" i="1"/>
  <c r="W216" i="1"/>
  <c r="U216" i="1"/>
  <c r="X216" i="1"/>
  <c r="W3798" i="1"/>
  <c r="U3798" i="1"/>
  <c r="X3798" i="1"/>
  <c r="W2433" i="1"/>
  <c r="U2433" i="1"/>
  <c r="X2433" i="1"/>
  <c r="W621" i="1"/>
  <c r="U621" i="1"/>
  <c r="X621" i="1"/>
  <c r="W4031" i="1"/>
  <c r="U4031" i="1"/>
  <c r="X4031" i="1"/>
  <c r="W3933" i="1"/>
  <c r="U3933" i="1"/>
  <c r="X3933" i="1"/>
  <c r="W3865" i="1"/>
  <c r="U3865" i="1"/>
  <c r="X3865" i="1"/>
  <c r="W3192" i="1"/>
  <c r="U3192" i="1"/>
  <c r="X3192" i="1"/>
  <c r="W2952" i="1"/>
  <c r="U2952" i="1"/>
  <c r="X2952" i="1"/>
  <c r="W2844" i="1"/>
  <c r="U2844" i="1"/>
  <c r="X2844" i="1"/>
  <c r="W2586" i="1"/>
  <c r="U2586" i="1"/>
  <c r="X2586" i="1"/>
  <c r="W2514" i="1"/>
  <c r="U2514" i="1"/>
  <c r="X2514" i="1"/>
  <c r="W2402" i="1"/>
  <c r="U2402" i="1"/>
  <c r="X2402" i="1"/>
  <c r="W2365" i="1"/>
  <c r="U2365" i="1"/>
  <c r="X2365" i="1"/>
  <c r="W1996" i="1"/>
  <c r="U1996" i="1"/>
  <c r="X1996" i="1"/>
  <c r="W1732" i="1"/>
  <c r="U1732" i="1"/>
  <c r="X1732" i="1"/>
  <c r="W1586" i="1"/>
  <c r="U1586" i="1"/>
  <c r="X1586" i="1"/>
  <c r="W1462" i="1"/>
  <c r="U1462" i="1"/>
  <c r="X1462" i="1"/>
  <c r="W1427" i="1"/>
  <c r="U1427" i="1"/>
  <c r="X1427" i="1"/>
  <c r="W1165" i="1"/>
  <c r="U1165" i="1"/>
  <c r="X1165" i="1"/>
  <c r="W1086" i="1"/>
  <c r="U1086" i="1"/>
  <c r="X1086" i="1"/>
  <c r="W990" i="1"/>
  <c r="U990" i="1"/>
  <c r="X990" i="1"/>
  <c r="W877" i="1"/>
  <c r="U877" i="1"/>
  <c r="X877" i="1"/>
  <c r="W620" i="1"/>
  <c r="U620" i="1"/>
  <c r="X620" i="1"/>
  <c r="W564" i="1"/>
  <c r="U564" i="1"/>
  <c r="X564" i="1"/>
  <c r="W480" i="1"/>
  <c r="U480" i="1"/>
  <c r="W240" i="1"/>
  <c r="U240" i="1"/>
  <c r="W201" i="1"/>
  <c r="U201" i="1"/>
  <c r="W145" i="1"/>
  <c r="U145" i="1"/>
  <c r="X633" i="1"/>
  <c r="X976" i="1"/>
  <c r="X1594" i="1"/>
  <c r="W1695" i="1"/>
  <c r="U1695" i="1"/>
  <c r="X1695" i="1"/>
  <c r="W3077" i="1"/>
  <c r="U3077" i="1"/>
  <c r="X3077" i="1"/>
  <c r="W2778" i="1"/>
  <c r="U2778" i="1"/>
  <c r="X2778" i="1"/>
  <c r="W997" i="1"/>
  <c r="U997" i="1"/>
  <c r="X997" i="1"/>
  <c r="W2862" i="1"/>
  <c r="U2862" i="1"/>
  <c r="X2862" i="1"/>
  <c r="W3966" i="1"/>
  <c r="U3966" i="1"/>
  <c r="X3966" i="1"/>
  <c r="W1170" i="1"/>
  <c r="U1170" i="1"/>
  <c r="X1170" i="1"/>
  <c r="W3141" i="1"/>
  <c r="U3141" i="1"/>
  <c r="X3141" i="1"/>
  <c r="W3863" i="1"/>
  <c r="U3863" i="1"/>
  <c r="X3863" i="1"/>
  <c r="W3648" i="1"/>
  <c r="U3648" i="1"/>
  <c r="X3648" i="1"/>
  <c r="W1227" i="1"/>
  <c r="U1227" i="1"/>
  <c r="X1227" i="1"/>
  <c r="W170" i="1"/>
  <c r="U170" i="1"/>
  <c r="X170" i="1"/>
  <c r="W1562" i="1"/>
  <c r="U1562" i="1"/>
  <c r="X1562" i="1"/>
  <c r="W3072" i="1"/>
  <c r="U3072" i="1"/>
  <c r="X3072" i="1"/>
  <c r="W4092" i="1"/>
  <c r="U4092" i="1"/>
  <c r="X4092" i="1"/>
  <c r="W2345" i="1"/>
  <c r="U2345" i="1"/>
  <c r="X2345" i="1"/>
  <c r="W2893" i="1"/>
  <c r="U2893" i="1"/>
  <c r="X2893" i="1"/>
  <c r="W1047" i="1"/>
  <c r="U1047" i="1"/>
  <c r="X1047" i="1"/>
  <c r="W4064" i="1"/>
  <c r="U4064" i="1"/>
  <c r="X4064" i="1"/>
  <c r="W465" i="1"/>
  <c r="U465" i="1"/>
  <c r="X465" i="1"/>
  <c r="W2880" i="1"/>
  <c r="U2880" i="1"/>
  <c r="X2880" i="1"/>
  <c r="W1780" i="1"/>
  <c r="U1780" i="1"/>
  <c r="X1780" i="1"/>
  <c r="W3889" i="1"/>
  <c r="U3889" i="1"/>
  <c r="X3889" i="1"/>
  <c r="W1169" i="1"/>
  <c r="U1169" i="1"/>
  <c r="X1169" i="1"/>
  <c r="W3979" i="1"/>
  <c r="U3979" i="1"/>
  <c r="X3979" i="1"/>
  <c r="W4007" i="1"/>
  <c r="U4007" i="1"/>
  <c r="W2426" i="1"/>
  <c r="U2426" i="1"/>
  <c r="X2426" i="1"/>
  <c r="W4101" i="1"/>
  <c r="U4101" i="1"/>
  <c r="W1705" i="1"/>
  <c r="U1705" i="1"/>
  <c r="X1705" i="1"/>
  <c r="W586" i="1"/>
  <c r="U586" i="1"/>
  <c r="X586" i="1"/>
  <c r="W1721" i="1"/>
  <c r="U1721" i="1"/>
  <c r="W2415" i="1"/>
  <c r="U2415" i="1"/>
  <c r="X2415" i="1"/>
  <c r="W966" i="1"/>
  <c r="U966" i="1"/>
  <c r="X966" i="1"/>
  <c r="W2328" i="1"/>
  <c r="U2328" i="1"/>
  <c r="X2328" i="1"/>
  <c r="W2389" i="1"/>
  <c r="U2389" i="1"/>
  <c r="W2413" i="1"/>
  <c r="U2413" i="1"/>
  <c r="X2413" i="1"/>
  <c r="W1579" i="1"/>
  <c r="U1579" i="1"/>
  <c r="W1115" i="1"/>
  <c r="U1115" i="1"/>
  <c r="X1115" i="1"/>
  <c r="W2404" i="1"/>
  <c r="U2404" i="1"/>
  <c r="X2404" i="1"/>
  <c r="W3055" i="1"/>
  <c r="U3055" i="1"/>
  <c r="X3055" i="1"/>
  <c r="W1140" i="1"/>
  <c r="U1140" i="1"/>
  <c r="X1140" i="1"/>
  <c r="W545" i="1"/>
  <c r="U545" i="1"/>
  <c r="X545" i="1"/>
  <c r="W1597" i="1"/>
  <c r="U1597" i="1"/>
  <c r="X1597" i="1"/>
  <c r="W1501" i="1"/>
  <c r="U1501" i="1"/>
  <c r="X1501" i="1"/>
  <c r="W4044" i="1"/>
  <c r="U4044" i="1"/>
  <c r="X4044" i="1"/>
  <c r="W638" i="1"/>
  <c r="U638" i="1"/>
  <c r="X638" i="1"/>
  <c r="W2889" i="1"/>
  <c r="U2889" i="1"/>
  <c r="X2889" i="1"/>
  <c r="W2581" i="1"/>
  <c r="U2581" i="1"/>
  <c r="W870" i="1"/>
  <c r="U870" i="1"/>
  <c r="X870" i="1"/>
  <c r="W1423" i="1"/>
  <c r="U1423" i="1"/>
  <c r="X1423" i="1"/>
  <c r="W632" i="1"/>
  <c r="U632" i="1"/>
  <c r="X632" i="1"/>
  <c r="W2348" i="1"/>
  <c r="U2348" i="1"/>
  <c r="X2348" i="1"/>
  <c r="W2128" i="1"/>
  <c r="U2128" i="1"/>
  <c r="X2128" i="1"/>
  <c r="W683" i="1"/>
  <c r="U683" i="1"/>
  <c r="X683" i="1"/>
  <c r="W676" i="1"/>
  <c r="U676" i="1"/>
  <c r="X676" i="1"/>
  <c r="W2915" i="1"/>
  <c r="U2915" i="1"/>
  <c r="W449" i="1"/>
  <c r="U449" i="1"/>
  <c r="X449" i="1"/>
  <c r="W1123" i="1"/>
  <c r="U1123" i="1"/>
  <c r="X1123" i="1"/>
  <c r="W154" i="1"/>
  <c r="U154" i="1"/>
  <c r="X154" i="1"/>
  <c r="W3641" i="1"/>
  <c r="U3641" i="1"/>
  <c r="X3641" i="1"/>
  <c r="W2429" i="1"/>
  <c r="U2429" i="1"/>
  <c r="X2429" i="1"/>
  <c r="W4111" i="1"/>
  <c r="U4111" i="1"/>
  <c r="X4111" i="1"/>
  <c r="W4028" i="1"/>
  <c r="U4028" i="1"/>
  <c r="X4028" i="1"/>
  <c r="W3932" i="1"/>
  <c r="U3932" i="1"/>
  <c r="W3806" i="1"/>
  <c r="U3806" i="1"/>
  <c r="X3806" i="1"/>
  <c r="W3147" i="1"/>
  <c r="U3147" i="1"/>
  <c r="X3147" i="1"/>
  <c r="W2947" i="1"/>
  <c r="U2947" i="1"/>
  <c r="X2947" i="1"/>
  <c r="W2782" i="1"/>
  <c r="U2782" i="1"/>
  <c r="X2782" i="1"/>
  <c r="W2580" i="1"/>
  <c r="U2580" i="1"/>
  <c r="X2580" i="1"/>
  <c r="W2513" i="1"/>
  <c r="U2513" i="1"/>
  <c r="X2513" i="1"/>
  <c r="W2401" i="1"/>
  <c r="U2401" i="1"/>
  <c r="X2401" i="1"/>
  <c r="W2363" i="1"/>
  <c r="U2363" i="1"/>
  <c r="W1995" i="1"/>
  <c r="U1995" i="1"/>
  <c r="X1995" i="1"/>
  <c r="W1731" i="1"/>
  <c r="U1731" i="1"/>
  <c r="X1731" i="1"/>
  <c r="W1582" i="1"/>
  <c r="U1582" i="1"/>
  <c r="X1582" i="1"/>
  <c r="W1461" i="1"/>
  <c r="U1461" i="1"/>
  <c r="X1461" i="1"/>
  <c r="W1418" i="1"/>
  <c r="U1418" i="1"/>
  <c r="X1418" i="1"/>
  <c r="W1163" i="1"/>
  <c r="U1163" i="1"/>
  <c r="X1163" i="1"/>
  <c r="W1073" i="1"/>
  <c r="U1073" i="1"/>
  <c r="X1073" i="1"/>
  <c r="W949" i="1"/>
  <c r="U949" i="1"/>
  <c r="W772" i="1"/>
  <c r="U772" i="1"/>
  <c r="X772" i="1"/>
  <c r="W618" i="1"/>
  <c r="U618" i="1"/>
  <c r="X618" i="1"/>
  <c r="W560" i="1"/>
  <c r="U560" i="1"/>
  <c r="X560" i="1"/>
  <c r="W479" i="1"/>
  <c r="U479" i="1"/>
  <c r="W238" i="1"/>
  <c r="U238" i="1"/>
  <c r="W197" i="1"/>
  <c r="U197" i="1"/>
  <c r="W142" i="1"/>
  <c r="U142" i="1"/>
  <c r="X1333" i="1"/>
  <c r="X3943" i="1"/>
  <c r="X1579" i="1"/>
  <c r="X1588" i="1"/>
  <c r="W1795" i="1"/>
  <c r="U1795" i="1"/>
  <c r="X1795" i="1"/>
  <c r="W1419" i="1"/>
  <c r="U1419" i="1"/>
  <c r="X1419" i="1"/>
  <c r="W2751" i="1"/>
  <c r="U2751" i="1"/>
  <c r="X2751" i="1"/>
  <c r="W472" i="1"/>
  <c r="U472" i="1"/>
  <c r="X472" i="1"/>
  <c r="W570" i="1"/>
  <c r="U570" i="1"/>
  <c r="X570" i="1"/>
  <c r="W706" i="1"/>
  <c r="U706" i="1"/>
  <c r="X706" i="1"/>
  <c r="W4021" i="1"/>
  <c r="U4021" i="1"/>
  <c r="X4021" i="1"/>
  <c r="W715" i="1"/>
  <c r="U715" i="1"/>
  <c r="X715" i="1"/>
  <c r="W222" i="1"/>
  <c r="U222" i="1"/>
  <c r="X222" i="1"/>
  <c r="W1712" i="1"/>
  <c r="U1712" i="1"/>
  <c r="X1712" i="1"/>
  <c r="W3968" i="1"/>
  <c r="U3968" i="1"/>
  <c r="X3968" i="1"/>
  <c r="W1244" i="1"/>
  <c r="U1244" i="1"/>
  <c r="X1244" i="1"/>
  <c r="W1101" i="1"/>
  <c r="U1101" i="1"/>
  <c r="X1101" i="1"/>
  <c r="W507" i="1"/>
  <c r="U507" i="1"/>
  <c r="X507" i="1"/>
  <c r="W1865" i="1"/>
  <c r="U1865" i="1"/>
  <c r="X1865" i="1"/>
  <c r="W940" i="1"/>
  <c r="U940" i="1"/>
  <c r="X940" i="1"/>
  <c r="W3120" i="1"/>
  <c r="U3120" i="1"/>
  <c r="X3120" i="1"/>
  <c r="W125" i="1"/>
  <c r="U125" i="1"/>
  <c r="X125" i="1"/>
  <c r="W2685" i="1"/>
  <c r="U2685" i="1"/>
  <c r="X2685" i="1"/>
  <c r="W675" i="1"/>
  <c r="U675" i="1"/>
  <c r="X675" i="1"/>
  <c r="W608" i="1"/>
  <c r="U608" i="1"/>
  <c r="X608" i="1"/>
  <c r="W2594" i="1"/>
  <c r="U2594" i="1"/>
  <c r="X2594" i="1"/>
  <c r="W514" i="1"/>
  <c r="U514" i="1"/>
  <c r="X514" i="1"/>
  <c r="W684" i="1"/>
  <c r="U684" i="1"/>
  <c r="X684" i="1"/>
  <c r="W1173" i="1"/>
  <c r="U1173" i="1"/>
  <c r="X1173" i="1"/>
  <c r="W1088" i="1"/>
  <c r="U1088" i="1"/>
  <c r="X1088" i="1"/>
  <c r="W461" i="1"/>
  <c r="U461" i="1"/>
  <c r="X461" i="1"/>
  <c r="W1988" i="1"/>
  <c r="U1988" i="1"/>
  <c r="X1988" i="1"/>
  <c r="W215" i="1"/>
  <c r="U215" i="1"/>
  <c r="X215" i="1"/>
  <c r="W598" i="1"/>
  <c r="U598" i="1"/>
  <c r="X598" i="1"/>
  <c r="W2687" i="1"/>
  <c r="U2687" i="1"/>
  <c r="X2687" i="1"/>
  <c r="W1876" i="1"/>
  <c r="U1876" i="1"/>
  <c r="X1876" i="1"/>
  <c r="W580" i="1"/>
  <c r="U580" i="1"/>
  <c r="X580" i="1"/>
  <c r="W1442" i="1"/>
  <c r="U1442" i="1"/>
  <c r="X1442" i="1"/>
  <c r="W2943" i="1"/>
  <c r="U2943" i="1"/>
  <c r="X2943" i="1"/>
  <c r="W173" i="1"/>
  <c r="U173" i="1"/>
  <c r="X173" i="1"/>
  <c r="W4103" i="1"/>
  <c r="U4103" i="1"/>
  <c r="X4103" i="1"/>
  <c r="W4025" i="1"/>
  <c r="U4025" i="1"/>
  <c r="X4025" i="1"/>
  <c r="W3923" i="1"/>
  <c r="U3923" i="1"/>
  <c r="X3923" i="1"/>
  <c r="W3804" i="1"/>
  <c r="U3804" i="1"/>
  <c r="X3804" i="1"/>
  <c r="W3145" i="1"/>
  <c r="U3145" i="1"/>
  <c r="X3145" i="1"/>
  <c r="W2945" i="1"/>
  <c r="U2945" i="1"/>
  <c r="X2945" i="1"/>
  <c r="W2774" i="1"/>
  <c r="U2774" i="1"/>
  <c r="X2774" i="1"/>
  <c r="W2579" i="1"/>
  <c r="U2579" i="1"/>
  <c r="X2579" i="1"/>
  <c r="W2510" i="1"/>
  <c r="U2510" i="1"/>
  <c r="X2510" i="1"/>
  <c r="W2400" i="1"/>
  <c r="U2400" i="1"/>
  <c r="X2400" i="1"/>
  <c r="W2360" i="1"/>
  <c r="U2360" i="1"/>
  <c r="X2360" i="1"/>
  <c r="W1984" i="1"/>
  <c r="U1984" i="1"/>
  <c r="X1984" i="1"/>
  <c r="W1723" i="1"/>
  <c r="U1723" i="1"/>
  <c r="X1723" i="1"/>
  <c r="W1571" i="1"/>
  <c r="U1571" i="1"/>
  <c r="X1571" i="1"/>
  <c r="W1460" i="1"/>
  <c r="U1460" i="1"/>
  <c r="X1460" i="1"/>
  <c r="W1411" i="1"/>
  <c r="U1411" i="1"/>
  <c r="X1411" i="1"/>
  <c r="W1161" i="1"/>
  <c r="U1161" i="1"/>
  <c r="X1161" i="1"/>
  <c r="W1065" i="1"/>
  <c r="U1065" i="1"/>
  <c r="X1065" i="1"/>
  <c r="W938" i="1"/>
  <c r="U938" i="1"/>
  <c r="X938" i="1"/>
  <c r="W770" i="1"/>
  <c r="U770" i="1"/>
  <c r="X770" i="1"/>
  <c r="W617" i="1"/>
  <c r="U617" i="1"/>
  <c r="X617" i="1"/>
  <c r="W557" i="1"/>
  <c r="U557" i="1"/>
  <c r="X557" i="1"/>
  <c r="W477" i="1"/>
  <c r="U477" i="1"/>
  <c r="W237" i="1"/>
  <c r="U237" i="1"/>
  <c r="W195" i="1"/>
  <c r="U195" i="1"/>
  <c r="W139" i="1"/>
  <c r="U139" i="1"/>
  <c r="X4007" i="1"/>
  <c r="X2650" i="1"/>
  <c r="X2915" i="1"/>
  <c r="W1045" i="1"/>
  <c r="U1045" i="1"/>
  <c r="W2918" i="1"/>
  <c r="U2918" i="1"/>
  <c r="W1100" i="1"/>
  <c r="U1100" i="1"/>
  <c r="W915" i="1"/>
  <c r="U915" i="1"/>
  <c r="W1775" i="1"/>
  <c r="U1775" i="1"/>
  <c r="W2698" i="1"/>
  <c r="U2698" i="1"/>
  <c r="W1104" i="1"/>
  <c r="U1104" i="1"/>
  <c r="W2888" i="1"/>
  <c r="U2888" i="1"/>
  <c r="W3114" i="1"/>
  <c r="U3114" i="1"/>
  <c r="W1985" i="1"/>
  <c r="U1985" i="1"/>
  <c r="W3801" i="1"/>
  <c r="U3801" i="1"/>
  <c r="W1770" i="1"/>
  <c r="U1770" i="1"/>
  <c r="W1812" i="1"/>
  <c r="U1812" i="1"/>
  <c r="W509" i="1"/>
  <c r="U509" i="1"/>
  <c r="W619" i="1"/>
  <c r="U619" i="1"/>
  <c r="W2661" i="1"/>
  <c r="U2661" i="1"/>
  <c r="W1081" i="1"/>
  <c r="U1081" i="1"/>
  <c r="W897" i="1"/>
  <c r="U897" i="1"/>
  <c r="W451" i="1"/>
  <c r="U451" i="1"/>
  <c r="W1821" i="1"/>
  <c r="U1821" i="1"/>
  <c r="W959" i="1"/>
  <c r="U959" i="1"/>
  <c r="X959" i="1"/>
  <c r="W2516" i="1"/>
  <c r="U2516" i="1"/>
  <c r="X2516" i="1"/>
  <c r="W1105" i="1"/>
  <c r="U1105" i="1"/>
  <c r="X1105" i="1"/>
  <c r="W2431" i="1"/>
  <c r="U2431" i="1"/>
  <c r="X2431" i="1"/>
  <c r="W1075" i="1"/>
  <c r="U1075" i="1"/>
  <c r="W2387" i="1"/>
  <c r="U2387" i="1"/>
  <c r="X2387" i="1"/>
  <c r="W965" i="1"/>
  <c r="U965" i="1"/>
  <c r="X965" i="1"/>
  <c r="W4070" i="1"/>
  <c r="U4070" i="1"/>
  <c r="W2601" i="1"/>
  <c r="U2601" i="1"/>
  <c r="X2601" i="1"/>
  <c r="W2682" i="1"/>
  <c r="U2682" i="1"/>
  <c r="X2682" i="1"/>
  <c r="W1085" i="1"/>
  <c r="U1085" i="1"/>
  <c r="X1085" i="1"/>
  <c r="W452" i="1"/>
  <c r="U452" i="1"/>
  <c r="W155" i="1"/>
  <c r="U155" i="1"/>
  <c r="X155" i="1"/>
  <c r="W4067" i="1"/>
  <c r="U4067" i="1"/>
  <c r="X4067" i="1"/>
  <c r="W2582" i="1"/>
  <c r="U2582" i="1"/>
  <c r="X2582" i="1"/>
  <c r="W166" i="1"/>
  <c r="U166" i="1"/>
  <c r="X166" i="1"/>
  <c r="W921" i="1"/>
  <c r="U921" i="1"/>
  <c r="X921" i="1"/>
  <c r="W2864" i="1"/>
  <c r="U2864" i="1"/>
  <c r="X2864" i="1"/>
  <c r="W1740" i="1"/>
  <c r="U1740" i="1"/>
  <c r="X1740" i="1"/>
  <c r="W665" i="1"/>
  <c r="U665" i="1"/>
  <c r="X665" i="1"/>
  <c r="W872" i="1"/>
  <c r="U872" i="1"/>
  <c r="X872" i="1"/>
  <c r="W3105" i="1"/>
  <c r="U3105" i="1"/>
  <c r="X3105" i="1"/>
  <c r="W1488" i="1"/>
  <c r="U1488" i="1"/>
  <c r="X1488" i="1"/>
  <c r="W2132" i="1"/>
  <c r="U2132" i="1"/>
  <c r="X2132" i="1"/>
  <c r="W579" i="1"/>
  <c r="U579" i="1"/>
  <c r="X579" i="1"/>
  <c r="W2588" i="1"/>
  <c r="U2588" i="1"/>
  <c r="X2588" i="1"/>
  <c r="W1994" i="1"/>
  <c r="U1994" i="1"/>
  <c r="W1131" i="1"/>
  <c r="U1131" i="1"/>
  <c r="X1131" i="1"/>
  <c r="W1130" i="1"/>
  <c r="U1130" i="1"/>
  <c r="X1130" i="1"/>
  <c r="W4051" i="1"/>
  <c r="U4051" i="1"/>
  <c r="X4051" i="1"/>
  <c r="W1141" i="1"/>
  <c r="U1141" i="1"/>
  <c r="X1141" i="1"/>
  <c r="W1869" i="1"/>
  <c r="U1869" i="1"/>
  <c r="X1869" i="1"/>
  <c r="W1092" i="1"/>
  <c r="U1092" i="1"/>
  <c r="X1092" i="1"/>
  <c r="W2427" i="1"/>
  <c r="U2427" i="1"/>
  <c r="X2427" i="1"/>
  <c r="W2420" i="1"/>
  <c r="U2420" i="1"/>
  <c r="W214" i="1"/>
  <c r="U214" i="1"/>
  <c r="X214" i="1"/>
  <c r="W2911" i="1"/>
  <c r="U2911" i="1"/>
  <c r="X2911" i="1"/>
  <c r="W4008" i="1"/>
  <c r="U4008" i="1"/>
  <c r="X4008" i="1"/>
  <c r="W2916" i="1"/>
  <c r="U2916" i="1"/>
  <c r="X2916" i="1"/>
  <c r="W161" i="1"/>
  <c r="U161" i="1"/>
  <c r="X161" i="1"/>
  <c r="W4102" i="1"/>
  <c r="U4102" i="1"/>
  <c r="X4102" i="1"/>
  <c r="W4016" i="1"/>
  <c r="U4016" i="1"/>
  <c r="X4016" i="1"/>
  <c r="W3918" i="1"/>
  <c r="U3918" i="1"/>
  <c r="W3793" i="1"/>
  <c r="U3793" i="1"/>
  <c r="X3793" i="1"/>
  <c r="W3140" i="1"/>
  <c r="U3140" i="1"/>
  <c r="X3140" i="1"/>
  <c r="W2901" i="1"/>
  <c r="U2901" i="1"/>
  <c r="X2901" i="1"/>
  <c r="W2773" i="1"/>
  <c r="U2773" i="1"/>
  <c r="X2773" i="1"/>
  <c r="W2578" i="1"/>
  <c r="U2578" i="1"/>
  <c r="X2578" i="1"/>
  <c r="W2509" i="1"/>
  <c r="U2509" i="1"/>
  <c r="X2509" i="1"/>
  <c r="W2399" i="1"/>
  <c r="U2399" i="1"/>
  <c r="X2399" i="1"/>
  <c r="W2359" i="1"/>
  <c r="U2359" i="1"/>
  <c r="W1880" i="1"/>
  <c r="U1880" i="1"/>
  <c r="X1880" i="1"/>
  <c r="W1714" i="1"/>
  <c r="U1714" i="1"/>
  <c r="X1714" i="1"/>
  <c r="W1564" i="1"/>
  <c r="U1564" i="1"/>
  <c r="X1564" i="1"/>
  <c r="W1459" i="1"/>
  <c r="U1459" i="1"/>
  <c r="X1459" i="1"/>
  <c r="W1342" i="1"/>
  <c r="U1342" i="1"/>
  <c r="X1342" i="1"/>
  <c r="W1158" i="1"/>
  <c r="U1158" i="1"/>
  <c r="X1158" i="1"/>
  <c r="W1063" i="1"/>
  <c r="U1063" i="1"/>
  <c r="X1063" i="1"/>
  <c r="W931" i="1"/>
  <c r="U931" i="1"/>
  <c r="W768" i="1"/>
  <c r="U768" i="1"/>
  <c r="X768" i="1"/>
  <c r="W616" i="1"/>
  <c r="U616" i="1"/>
  <c r="X616" i="1"/>
  <c r="W554" i="1"/>
  <c r="U554" i="1"/>
  <c r="X554" i="1"/>
  <c r="W471" i="1"/>
  <c r="U471" i="1"/>
  <c r="W235" i="1"/>
  <c r="U235" i="1"/>
  <c r="W190" i="1"/>
  <c r="U190" i="1"/>
  <c r="W138" i="1"/>
  <c r="U138" i="1"/>
  <c r="X1796" i="1"/>
  <c r="X4079" i="1"/>
  <c r="X1725" i="1"/>
  <c r="X193" i="1"/>
  <c r="X3871" i="1"/>
  <c r="X4097" i="1"/>
  <c r="X4084" i="1"/>
  <c r="X1075" i="1"/>
  <c r="X1721" i="1"/>
  <c r="X2420" i="1"/>
  <c r="W428" i="1"/>
  <c r="U428" i="1"/>
  <c r="X428" i="1"/>
  <c r="W3866" i="1"/>
  <c r="U3866" i="1"/>
  <c r="W424" i="1"/>
  <c r="U424" i="1"/>
  <c r="X424" i="1"/>
  <c r="W3929" i="1"/>
  <c r="U3929" i="1"/>
  <c r="X3929" i="1"/>
  <c r="W707" i="1"/>
  <c r="U707" i="1"/>
  <c r="X707" i="1"/>
  <c r="W228" i="1"/>
  <c r="U228" i="1"/>
  <c r="X228" i="1"/>
  <c r="W456" i="1"/>
  <c r="U456" i="1"/>
  <c r="X456" i="1"/>
  <c r="W2905" i="1"/>
  <c r="U2905" i="1"/>
  <c r="X2905" i="1"/>
  <c r="W2403" i="1"/>
  <c r="U2403" i="1"/>
  <c r="X2403" i="1"/>
  <c r="W1563" i="1"/>
  <c r="U1563" i="1"/>
  <c r="X1563" i="1"/>
  <c r="W2508" i="1"/>
  <c r="U2508" i="1"/>
  <c r="X2508" i="1"/>
  <c r="W693" i="1"/>
  <c r="U693" i="1"/>
  <c r="X693" i="1"/>
  <c r="W555" i="1"/>
  <c r="U555" i="1"/>
  <c r="X555" i="1"/>
  <c r="W577" i="1"/>
  <c r="U577" i="1"/>
  <c r="X577" i="1"/>
  <c r="W1172" i="1"/>
  <c r="U1172" i="1"/>
  <c r="X1172" i="1"/>
  <c r="W864" i="1"/>
  <c r="U864" i="1"/>
  <c r="X864" i="1"/>
  <c r="W719" i="1"/>
  <c r="U719" i="1"/>
  <c r="X719" i="1"/>
  <c r="W1010" i="1"/>
  <c r="U1010" i="1"/>
  <c r="X1010" i="1"/>
  <c r="W1121" i="1"/>
  <c r="U1121" i="1"/>
  <c r="X1121" i="1"/>
  <c r="W4115" i="1"/>
  <c r="U4115" i="1"/>
  <c r="X4115" i="1"/>
  <c r="W511" i="1"/>
  <c r="U511" i="1"/>
  <c r="X511" i="1"/>
  <c r="W2587" i="1"/>
  <c r="U2587" i="1"/>
  <c r="X2587" i="1"/>
  <c r="W1117" i="1"/>
  <c r="U1117" i="1"/>
  <c r="X1117" i="1"/>
  <c r="W1424" i="1"/>
  <c r="U1424" i="1"/>
  <c r="X1424" i="1"/>
  <c r="W484" i="1"/>
  <c r="U484" i="1"/>
  <c r="X484" i="1"/>
  <c r="W2909" i="1"/>
  <c r="U2909" i="1"/>
  <c r="X2909" i="1"/>
  <c r="W601" i="1"/>
  <c r="U601" i="1"/>
  <c r="X601" i="1"/>
  <c r="W1696" i="1"/>
  <c r="U1696" i="1"/>
  <c r="W2438" i="1"/>
  <c r="U2438" i="1"/>
  <c r="X2438" i="1"/>
  <c r="W455" i="1"/>
  <c r="U455" i="1"/>
  <c r="X455" i="1"/>
  <c r="W2148" i="1"/>
  <c r="U2148" i="1"/>
  <c r="X2148" i="1"/>
  <c r="W1449" i="1"/>
  <c r="U1449" i="1"/>
  <c r="X1449" i="1"/>
  <c r="W585" i="1"/>
  <c r="U585" i="1"/>
  <c r="X585" i="1"/>
  <c r="W3914" i="1"/>
  <c r="U3914" i="1"/>
  <c r="X3914" i="1"/>
  <c r="W1136" i="1"/>
  <c r="U1136" i="1"/>
  <c r="X1136" i="1"/>
  <c r="W194" i="1"/>
  <c r="U194" i="1"/>
  <c r="W4100" i="1"/>
  <c r="U4100" i="1"/>
  <c r="X4100" i="1"/>
  <c r="W4014" i="1"/>
  <c r="U4014" i="1"/>
  <c r="X4014" i="1"/>
  <c r="W3905" i="1"/>
  <c r="U3905" i="1"/>
  <c r="X3905" i="1"/>
  <c r="W3792" i="1"/>
  <c r="U3792" i="1"/>
  <c r="X3792" i="1"/>
  <c r="W3129" i="1"/>
  <c r="U3129" i="1"/>
  <c r="X3129" i="1"/>
  <c r="W2896" i="1"/>
  <c r="U2896" i="1"/>
  <c r="X2896" i="1"/>
  <c r="W2767" i="1"/>
  <c r="U2767" i="1"/>
  <c r="X2767" i="1"/>
  <c r="W2577" i="1"/>
  <c r="U2577" i="1"/>
  <c r="W2507" i="1"/>
  <c r="U2507" i="1"/>
  <c r="X2507" i="1"/>
  <c r="W2397" i="1"/>
  <c r="U2397" i="1"/>
  <c r="X2397" i="1"/>
  <c r="W2358" i="1"/>
  <c r="U2358" i="1"/>
  <c r="X2358" i="1"/>
  <c r="W1879" i="1"/>
  <c r="U1879" i="1"/>
  <c r="X1879" i="1"/>
  <c r="W1710" i="1"/>
  <c r="U1710" i="1"/>
  <c r="X1710" i="1"/>
  <c r="W1557" i="1"/>
  <c r="U1557" i="1"/>
  <c r="X1557" i="1"/>
  <c r="W1455" i="1"/>
  <c r="U1455" i="1"/>
  <c r="X1455" i="1"/>
  <c r="W1335" i="1"/>
  <c r="U1335" i="1"/>
  <c r="W1153" i="1"/>
  <c r="U1153" i="1"/>
  <c r="X1153" i="1"/>
  <c r="W1061" i="1"/>
  <c r="U1061" i="1"/>
  <c r="X1061" i="1"/>
  <c r="W929" i="1"/>
  <c r="U929" i="1"/>
  <c r="X929" i="1"/>
  <c r="W766" i="1"/>
  <c r="U766" i="1"/>
  <c r="X766" i="1"/>
  <c r="W614" i="1"/>
  <c r="U614" i="1"/>
  <c r="X614" i="1"/>
  <c r="W549" i="1"/>
  <c r="U549" i="1"/>
  <c r="X549" i="1"/>
  <c r="W470" i="1"/>
  <c r="U470" i="1"/>
  <c r="W233" i="1"/>
  <c r="U233" i="1"/>
  <c r="W188" i="1"/>
  <c r="U188" i="1"/>
  <c r="W136" i="1"/>
  <c r="U136" i="1"/>
  <c r="X1045" i="1"/>
  <c r="X1775" i="1"/>
  <c r="X3114" i="1"/>
  <c r="X1812" i="1"/>
  <c r="X1081" i="1"/>
  <c r="X2390" i="1"/>
  <c r="X955" i="1"/>
  <c r="X640" i="1"/>
  <c r="X949" i="1"/>
  <c r="W2673" i="1"/>
  <c r="U2673" i="1"/>
  <c r="W143" i="1"/>
  <c r="U143" i="1"/>
  <c r="W2126" i="1"/>
  <c r="U2126" i="1"/>
  <c r="W1326" i="1"/>
  <c r="U1326" i="1"/>
  <c r="W2894" i="1"/>
  <c r="U2894" i="1"/>
  <c r="W2921" i="1"/>
  <c r="U2921" i="1"/>
  <c r="W1997" i="1"/>
  <c r="U1997" i="1"/>
  <c r="W890" i="1"/>
  <c r="U890" i="1"/>
  <c r="W2160" i="1"/>
  <c r="U2160" i="1"/>
  <c r="W2706" i="1"/>
  <c r="U2706" i="1"/>
  <c r="W1722" i="1"/>
  <c r="U1722" i="1"/>
  <c r="W3859" i="1"/>
  <c r="U3859" i="1"/>
  <c r="W1574" i="1"/>
  <c r="U1574" i="1"/>
  <c r="W763" i="1"/>
  <c r="U763" i="1"/>
  <c r="W3636" i="1"/>
  <c r="U3636" i="1"/>
  <c r="W1559" i="1"/>
  <c r="U1559" i="1"/>
  <c r="W1793" i="1"/>
  <c r="U1793" i="1"/>
  <c r="W594" i="1"/>
  <c r="U594" i="1"/>
  <c r="W2324" i="1"/>
  <c r="U2324" i="1"/>
  <c r="W882" i="1"/>
  <c r="U882" i="1"/>
  <c r="W1771" i="1"/>
  <c r="U1771" i="1"/>
  <c r="W2503" i="1"/>
  <c r="U2503" i="1"/>
  <c r="W1327" i="1"/>
  <c r="U1327" i="1"/>
  <c r="W1487" i="1"/>
  <c r="U1487" i="1"/>
  <c r="W2646" i="1"/>
  <c r="U2646" i="1"/>
  <c r="W948" i="1"/>
  <c r="U948" i="1"/>
  <c r="X948" i="1"/>
  <c r="W2593" i="1"/>
  <c r="U2593" i="1"/>
  <c r="X2593" i="1"/>
  <c r="W2135" i="1"/>
  <c r="U2135" i="1"/>
  <c r="X2135" i="1"/>
  <c r="W4065" i="1"/>
  <c r="U4065" i="1"/>
  <c r="X4065" i="1"/>
  <c r="W1915" i="1"/>
  <c r="U1915" i="1"/>
  <c r="X1915" i="1"/>
  <c r="W1904" i="1"/>
  <c r="U1904" i="1"/>
  <c r="W2750" i="1"/>
  <c r="U2750" i="1"/>
  <c r="X2750" i="1"/>
  <c r="W3796" i="1"/>
  <c r="U3796" i="1"/>
  <c r="W610" i="1"/>
  <c r="U610" i="1"/>
  <c r="X610" i="1"/>
  <c r="W1456" i="1"/>
  <c r="U1456" i="1"/>
  <c r="X1456" i="1"/>
  <c r="W1331" i="1"/>
  <c r="U1331" i="1"/>
  <c r="W1438" i="1"/>
  <c r="U1438" i="1"/>
  <c r="W576" i="1"/>
  <c r="U576" i="1"/>
  <c r="X576" i="1"/>
  <c r="W499" i="1"/>
  <c r="U499" i="1"/>
  <c r="X499" i="1"/>
  <c r="W919" i="1"/>
  <c r="U919" i="1"/>
  <c r="X919" i="1"/>
  <c r="W1918" i="1"/>
  <c r="U1918" i="1"/>
  <c r="X1918" i="1"/>
  <c r="W2437" i="1"/>
  <c r="U2437" i="1"/>
  <c r="X2437" i="1"/>
  <c r="W597" i="1"/>
  <c r="U597" i="1"/>
  <c r="X597" i="1"/>
  <c r="W780" i="1"/>
  <c r="U780" i="1"/>
  <c r="X780" i="1"/>
  <c r="W3097" i="1"/>
  <c r="U3097" i="1"/>
  <c r="X3097" i="1"/>
  <c r="W1324" i="1"/>
  <c r="U1324" i="1"/>
  <c r="X1324" i="1"/>
  <c r="W159" i="1"/>
  <c r="U159" i="1"/>
  <c r="X159" i="1"/>
  <c r="W1413" i="1"/>
  <c r="U1413" i="1"/>
  <c r="X1413" i="1"/>
  <c r="W4006" i="1"/>
  <c r="U4006" i="1"/>
  <c r="X4006" i="1"/>
  <c r="W1703" i="1"/>
  <c r="U1703" i="1"/>
  <c r="X1703" i="1"/>
  <c r="W2154" i="1"/>
  <c r="U2154" i="1"/>
  <c r="X2154" i="1"/>
  <c r="W2436" i="1"/>
  <c r="U2436" i="1"/>
  <c r="X2436" i="1"/>
  <c r="W992" i="1"/>
  <c r="U992" i="1"/>
  <c r="X992" i="1"/>
  <c r="W445" i="1"/>
  <c r="U445" i="1"/>
  <c r="X445" i="1"/>
  <c r="W150" i="1"/>
  <c r="U150" i="1"/>
  <c r="X150" i="1"/>
  <c r="W593" i="1"/>
  <c r="U593" i="1"/>
  <c r="X593" i="1"/>
  <c r="W1049" i="1"/>
  <c r="U1049" i="1"/>
  <c r="X1049" i="1"/>
  <c r="W1118" i="1"/>
  <c r="U1118" i="1"/>
  <c r="X1118" i="1"/>
  <c r="W773" i="1"/>
  <c r="U773" i="1"/>
  <c r="X773" i="1"/>
  <c r="W636" i="1"/>
  <c r="U636" i="1"/>
  <c r="X636" i="1"/>
  <c r="W4017" i="1"/>
  <c r="U4017" i="1"/>
  <c r="X4017" i="1"/>
  <c r="W1453" i="1"/>
  <c r="U1453" i="1"/>
  <c r="X1453" i="1"/>
  <c r="W1499" i="1"/>
  <c r="U1499" i="1"/>
  <c r="X1499" i="1"/>
  <c r="W668" i="1"/>
  <c r="U668" i="1"/>
  <c r="X668" i="1"/>
  <c r="W498" i="1"/>
  <c r="U498" i="1"/>
  <c r="X498" i="1"/>
  <c r="W4099" i="1"/>
  <c r="U4099" i="1"/>
  <c r="X4099" i="1"/>
  <c r="W3999" i="1"/>
  <c r="U3999" i="1"/>
  <c r="X3999" i="1"/>
  <c r="W3894" i="1"/>
  <c r="U3894" i="1"/>
  <c r="X3894" i="1"/>
  <c r="W3746" i="1"/>
  <c r="U3746" i="1"/>
  <c r="X3746" i="1"/>
  <c r="W3127" i="1"/>
  <c r="U3127" i="1"/>
  <c r="X3127" i="1"/>
  <c r="W2890" i="1"/>
  <c r="U2890" i="1"/>
  <c r="X2890" i="1"/>
  <c r="W2762" i="1"/>
  <c r="U2762" i="1"/>
  <c r="X2762" i="1"/>
  <c r="W2576" i="1"/>
  <c r="U2576" i="1"/>
  <c r="X2576" i="1"/>
  <c r="W2506" i="1"/>
  <c r="U2506" i="1"/>
  <c r="X2506" i="1"/>
  <c r="W2394" i="1"/>
  <c r="U2394" i="1"/>
  <c r="X2394" i="1"/>
  <c r="W2355" i="1"/>
  <c r="U2355" i="1"/>
  <c r="X2355" i="1"/>
  <c r="W1878" i="1"/>
  <c r="U1878" i="1"/>
  <c r="X1878" i="1"/>
  <c r="W1708" i="1"/>
  <c r="U1708" i="1"/>
  <c r="X1708" i="1"/>
  <c r="W1556" i="1"/>
  <c r="U1556" i="1"/>
  <c r="X1556" i="1"/>
  <c r="W1454" i="1"/>
  <c r="U1454" i="1"/>
  <c r="X1454" i="1"/>
  <c r="W1334" i="1"/>
  <c r="U1334" i="1"/>
  <c r="X1334" i="1"/>
  <c r="W1149" i="1"/>
  <c r="U1149" i="1"/>
  <c r="X1149" i="1"/>
  <c r="W1060" i="1"/>
  <c r="U1060" i="1"/>
  <c r="X1060" i="1"/>
  <c r="W928" i="1"/>
  <c r="U928" i="1"/>
  <c r="X928" i="1"/>
  <c r="W764" i="1"/>
  <c r="U764" i="1"/>
  <c r="X764" i="1"/>
  <c r="W613" i="1"/>
  <c r="U613" i="1"/>
  <c r="X613" i="1"/>
  <c r="W520" i="1"/>
  <c r="U520" i="1"/>
  <c r="X520" i="1"/>
  <c r="W464" i="1"/>
  <c r="U464" i="1"/>
  <c r="W231" i="1"/>
  <c r="U231" i="1"/>
  <c r="W184" i="1"/>
  <c r="U184" i="1"/>
  <c r="W135" i="1"/>
  <c r="U135" i="1"/>
  <c r="X143" i="1"/>
  <c r="X2921" i="1"/>
  <c r="X2706" i="1"/>
  <c r="X763" i="1"/>
  <c r="X594" i="1"/>
  <c r="X2503" i="1"/>
  <c r="X3901" i="1"/>
  <c r="X3903" i="1"/>
  <c r="X637" i="1"/>
  <c r="X931" i="1"/>
  <c r="W4109" i="1"/>
  <c r="U4109" i="1"/>
  <c r="X4109" i="1"/>
  <c r="W2854" i="1"/>
  <c r="U2854" i="1"/>
  <c r="W2136" i="1"/>
  <c r="U2136" i="1"/>
  <c r="W1917" i="1"/>
  <c r="U1917" i="1"/>
  <c r="X1917" i="1"/>
  <c r="W2127" i="1"/>
  <c r="U2127" i="1"/>
  <c r="X2127" i="1"/>
  <c r="W970" i="1"/>
  <c r="U970" i="1"/>
  <c r="X970" i="1"/>
  <c r="W546" i="1"/>
  <c r="U546" i="1"/>
  <c r="X546" i="1"/>
  <c r="W1874" i="1"/>
  <c r="U1874" i="1"/>
  <c r="W3749" i="1"/>
  <c r="U3749" i="1"/>
  <c r="X3749" i="1"/>
  <c r="W3973" i="1"/>
  <c r="U3973" i="1"/>
  <c r="X3973" i="1"/>
  <c r="W914" i="1"/>
  <c r="U914" i="1"/>
  <c r="X914" i="1"/>
  <c r="W874" i="1"/>
  <c r="U874" i="1"/>
  <c r="X874" i="1"/>
  <c r="W2764" i="1"/>
  <c r="U2764" i="1"/>
  <c r="X2764" i="1"/>
  <c r="W2694" i="1"/>
  <c r="U2694" i="1"/>
  <c r="X2694" i="1"/>
  <c r="W3790" i="1"/>
  <c r="U3790" i="1"/>
  <c r="X3790" i="1"/>
  <c r="W2652" i="1"/>
  <c r="U2652" i="1"/>
  <c r="X2652" i="1"/>
  <c r="W1877" i="1"/>
  <c r="U1877" i="1"/>
  <c r="X1877" i="1"/>
  <c r="W1150" i="1"/>
  <c r="U1150" i="1"/>
  <c r="X1150" i="1"/>
  <c r="W573" i="1"/>
  <c r="U573" i="1"/>
  <c r="X573" i="1"/>
  <c r="W664" i="1"/>
  <c r="U664" i="1"/>
  <c r="X664" i="1"/>
  <c r="W4086" i="1"/>
  <c r="U4086" i="1"/>
  <c r="X4086" i="1"/>
  <c r="W906" i="1"/>
  <c r="U906" i="1"/>
  <c r="X906" i="1"/>
  <c r="W2569" i="1"/>
  <c r="U2569" i="1"/>
  <c r="X2569" i="1"/>
  <c r="W2765" i="1"/>
  <c r="U2765" i="1"/>
  <c r="X2765" i="1"/>
  <c r="W3920" i="1"/>
  <c r="U3920" i="1"/>
  <c r="X3920" i="1"/>
  <c r="W3090" i="1"/>
  <c r="U3090" i="1"/>
  <c r="X3090" i="1"/>
  <c r="W2130" i="1"/>
  <c r="U2130" i="1"/>
  <c r="X2130" i="1"/>
  <c r="W4002" i="1"/>
  <c r="U4002" i="1"/>
  <c r="X4002" i="1"/>
  <c r="W596" i="1"/>
  <c r="U596" i="1"/>
  <c r="X596" i="1"/>
  <c r="W442" i="1"/>
  <c r="U442" i="1"/>
  <c r="X442" i="1"/>
  <c r="W2504" i="1"/>
  <c r="U2504" i="1"/>
  <c r="X2504" i="1"/>
  <c r="W3198" i="1"/>
  <c r="U3198" i="1"/>
  <c r="X3198" i="1"/>
  <c r="W1099" i="1"/>
  <c r="U1099" i="1"/>
  <c r="X1099" i="1"/>
  <c r="W2877" i="1"/>
  <c r="U2877" i="1"/>
  <c r="X2877" i="1"/>
  <c r="W3855" i="1"/>
  <c r="U3855" i="1"/>
  <c r="X3855" i="1"/>
  <c r="W629" i="1"/>
  <c r="U629" i="1"/>
  <c r="X629" i="1"/>
  <c r="W2434" i="1"/>
  <c r="U2434" i="1"/>
  <c r="X2434" i="1"/>
  <c r="W2591" i="1"/>
  <c r="U2591" i="1"/>
  <c r="X2591" i="1"/>
  <c r="W1180" i="1"/>
  <c r="U1180" i="1"/>
  <c r="X1180" i="1"/>
  <c r="W1867" i="1"/>
  <c r="U1867" i="1"/>
  <c r="X1867" i="1"/>
  <c r="W1318" i="1"/>
  <c r="U1318" i="1"/>
  <c r="X1318" i="1"/>
  <c r="W4089" i="1"/>
  <c r="U4089" i="1"/>
  <c r="X4089" i="1"/>
  <c r="W3991" i="1"/>
  <c r="U3991" i="1"/>
  <c r="X3991" i="1"/>
  <c r="W3888" i="1"/>
  <c r="U3888" i="1"/>
  <c r="X3888" i="1"/>
  <c r="W3745" i="1"/>
  <c r="U3745" i="1"/>
  <c r="X3745" i="1"/>
  <c r="W3116" i="1"/>
  <c r="U3116" i="1"/>
  <c r="X3116" i="1"/>
  <c r="W2883" i="1"/>
  <c r="U2883" i="1"/>
  <c r="X2883" i="1"/>
  <c r="W2756" i="1"/>
  <c r="U2756" i="1"/>
  <c r="X2756" i="1"/>
  <c r="W2575" i="1"/>
  <c r="U2575" i="1"/>
  <c r="X2575" i="1"/>
  <c r="W2505" i="1"/>
  <c r="U2505" i="1"/>
  <c r="X2505" i="1"/>
  <c r="W2392" i="1"/>
  <c r="U2392" i="1"/>
  <c r="X2392" i="1"/>
  <c r="W2354" i="1"/>
  <c r="U2354" i="1"/>
  <c r="X2354" i="1"/>
  <c r="W1871" i="1"/>
  <c r="U1871" i="1"/>
  <c r="X1871" i="1"/>
  <c r="W1707" i="1"/>
  <c r="U1707" i="1"/>
  <c r="X1707" i="1"/>
  <c r="W1555" i="1"/>
  <c r="U1555" i="1"/>
  <c r="X1555" i="1"/>
  <c r="W1451" i="1"/>
  <c r="U1451" i="1"/>
  <c r="X1451" i="1"/>
  <c r="W1241" i="1"/>
  <c r="U1241" i="1"/>
  <c r="X1241" i="1"/>
  <c r="W1146" i="1"/>
  <c r="U1146" i="1"/>
  <c r="X1146" i="1"/>
  <c r="W1059" i="1"/>
  <c r="U1059" i="1"/>
  <c r="X1059" i="1"/>
  <c r="W922" i="1"/>
  <c r="U922" i="1"/>
  <c r="X922" i="1"/>
  <c r="W762" i="1"/>
  <c r="U762" i="1"/>
  <c r="X762" i="1"/>
  <c r="W612" i="1"/>
  <c r="U612" i="1"/>
  <c r="X612" i="1"/>
  <c r="W518" i="1"/>
  <c r="U518" i="1"/>
  <c r="X518" i="1"/>
  <c r="W463" i="1"/>
  <c r="U463" i="1"/>
  <c r="W230" i="1"/>
  <c r="U230" i="1"/>
  <c r="W180" i="1"/>
  <c r="U180" i="1"/>
  <c r="W133" i="1"/>
  <c r="U133" i="1"/>
  <c r="X4004" i="1"/>
  <c r="X3866" i="1"/>
  <c r="X1331" i="1"/>
  <c r="X194" i="1"/>
  <c r="W1872" i="1"/>
  <c r="U1872" i="1"/>
  <c r="X1872" i="1"/>
  <c r="W3988" i="1"/>
  <c r="U3988" i="1"/>
  <c r="X3988" i="1"/>
  <c r="W1916" i="1"/>
  <c r="U1916" i="1"/>
  <c r="X1916" i="1"/>
  <c r="W1429" i="1"/>
  <c r="U1429" i="1"/>
  <c r="X1429" i="1"/>
  <c r="W4013" i="1"/>
  <c r="U4013" i="1"/>
  <c r="X4013" i="1"/>
  <c r="W1226" i="1"/>
  <c r="U1226" i="1"/>
  <c r="X1226" i="1"/>
  <c r="W933" i="1"/>
  <c r="U933" i="1"/>
  <c r="X933" i="1"/>
  <c r="W3649" i="1"/>
  <c r="U3649" i="1"/>
  <c r="X3649" i="1"/>
  <c r="W128" i="1"/>
  <c r="U128" i="1"/>
  <c r="X128" i="1"/>
  <c r="W3092" i="1"/>
  <c r="U3092" i="1"/>
  <c r="X3092" i="1"/>
  <c r="W1137" i="1"/>
  <c r="U1137" i="1"/>
  <c r="X1137" i="1"/>
  <c r="W1560" i="1"/>
  <c r="U1560" i="1"/>
  <c r="X1560" i="1"/>
  <c r="W993" i="1"/>
  <c r="U993" i="1"/>
  <c r="X993" i="1"/>
  <c r="W1185" i="1"/>
  <c r="U1185" i="1"/>
  <c r="X1185" i="1"/>
  <c r="W689" i="1"/>
  <c r="U689" i="1"/>
  <c r="X689" i="1"/>
  <c r="W502" i="1"/>
  <c r="U502" i="1"/>
  <c r="X502" i="1"/>
  <c r="W4113" i="1"/>
  <c r="U4113" i="1"/>
  <c r="X4113" i="1"/>
  <c r="W1110" i="1"/>
  <c r="U1110" i="1"/>
  <c r="X1110" i="1"/>
  <c r="W1067" i="1"/>
  <c r="U1067" i="1"/>
  <c r="X1067" i="1"/>
  <c r="W4061" i="1"/>
  <c r="U4061" i="1"/>
  <c r="X4061" i="1"/>
  <c r="W4095" i="1"/>
  <c r="U4095" i="1"/>
  <c r="X4095" i="1"/>
  <c r="W478" i="1"/>
  <c r="U478" i="1"/>
  <c r="X478" i="1"/>
  <c r="W867" i="1"/>
  <c r="U867" i="1"/>
  <c r="X867" i="1"/>
  <c r="W1500" i="1"/>
  <c r="U1500" i="1"/>
  <c r="X1500" i="1"/>
  <c r="W1910" i="1"/>
  <c r="U1910" i="1"/>
  <c r="X1910" i="1"/>
  <c r="W1044" i="1"/>
  <c r="U1044" i="1"/>
  <c r="X1044" i="1"/>
  <c r="W1565" i="1"/>
  <c r="U1565" i="1"/>
  <c r="X1565" i="1"/>
  <c r="W1323" i="1"/>
  <c r="U1323" i="1"/>
  <c r="X1323" i="1"/>
  <c r="W967" i="1"/>
  <c r="U967" i="1"/>
  <c r="X967" i="1"/>
  <c r="W986" i="1"/>
  <c r="U986" i="1"/>
  <c r="W2946" i="1"/>
  <c r="U2946" i="1"/>
  <c r="X2946" i="1"/>
  <c r="W3142" i="1"/>
  <c r="U3142" i="1"/>
  <c r="X3142" i="1"/>
  <c r="W685" i="1"/>
  <c r="U685" i="1"/>
  <c r="X685" i="1"/>
  <c r="W2152" i="1"/>
  <c r="U2152" i="1"/>
  <c r="W425" i="1"/>
  <c r="U425" i="1"/>
  <c r="X425" i="1"/>
  <c r="W1485" i="1"/>
  <c r="U1485" i="1"/>
  <c r="X1485" i="1"/>
  <c r="W3738" i="1"/>
  <c r="U3738" i="1"/>
  <c r="X3738" i="1"/>
  <c r="W1726" i="1"/>
  <c r="U1726" i="1"/>
  <c r="X1726" i="1"/>
  <c r="W1112" i="1"/>
  <c r="U1112" i="1"/>
  <c r="X1112" i="1"/>
  <c r="W3079" i="1"/>
  <c r="U3079" i="1"/>
  <c r="X3079" i="1"/>
  <c r="W4043" i="1"/>
  <c r="U4043" i="1"/>
  <c r="X4043" i="1"/>
  <c r="W232" i="1"/>
  <c r="U232" i="1"/>
  <c r="X232" i="1"/>
  <c r="W3917" i="1"/>
  <c r="U3917" i="1"/>
  <c r="X3917" i="1"/>
  <c r="W3928" i="1"/>
  <c r="U3928" i="1"/>
  <c r="X3928" i="1"/>
  <c r="W599" i="1"/>
  <c r="U599" i="1"/>
  <c r="X599" i="1"/>
  <c r="W217" i="1"/>
  <c r="U217" i="1"/>
  <c r="X217" i="1"/>
  <c r="W3870" i="1"/>
  <c r="U3870" i="1"/>
  <c r="X3870" i="1"/>
  <c r="W1012" i="1"/>
  <c r="U1012" i="1"/>
  <c r="X1012" i="1"/>
  <c r="W1116" i="1"/>
  <c r="U1116" i="1"/>
  <c r="X1116" i="1"/>
  <c r="W2393" i="1"/>
  <c r="U2393" i="1"/>
  <c r="X2393" i="1"/>
  <c r="W3941" i="1"/>
  <c r="U3941" i="1"/>
  <c r="X3941" i="1"/>
  <c r="W2651" i="1"/>
  <c r="U2651" i="1"/>
  <c r="X2651" i="1"/>
  <c r="W1585" i="1"/>
  <c r="U1585" i="1"/>
  <c r="X1585" i="1"/>
  <c r="W2396" i="1"/>
  <c r="U2396" i="1"/>
  <c r="X2396" i="1"/>
  <c r="W2376" i="1"/>
  <c r="U2376" i="1"/>
  <c r="X2376" i="1"/>
  <c r="W1724" i="1"/>
  <c r="U1724" i="1"/>
  <c r="X1724" i="1"/>
  <c r="W3959" i="1"/>
  <c r="U3959" i="1"/>
  <c r="X3959" i="1"/>
  <c r="W568" i="1"/>
  <c r="U568" i="1"/>
  <c r="X568" i="1"/>
  <c r="W122" i="1"/>
  <c r="U122" i="1"/>
  <c r="X122" i="1"/>
  <c r="W169" i="1"/>
  <c r="U169" i="1"/>
  <c r="X169" i="1"/>
  <c r="W542" i="1"/>
  <c r="U542" i="1"/>
  <c r="X542" i="1"/>
  <c r="W2912" i="1"/>
  <c r="U2912" i="1"/>
  <c r="X2912" i="1"/>
  <c r="W2596" i="1"/>
  <c r="U2596" i="1"/>
  <c r="X2596" i="1"/>
  <c r="W4082" i="1"/>
  <c r="U4082" i="1"/>
  <c r="X4082" i="1"/>
  <c r="W3977" i="1"/>
  <c r="U3977" i="1"/>
  <c r="X3977" i="1"/>
  <c r="W3887" i="1"/>
  <c r="U3887" i="1"/>
  <c r="X3887" i="1"/>
  <c r="W3743" i="1"/>
  <c r="U3743" i="1"/>
  <c r="X3743" i="1"/>
  <c r="W3084" i="1"/>
  <c r="U3084" i="1"/>
  <c r="X3084" i="1"/>
  <c r="W2878" i="1"/>
  <c r="U2878" i="1"/>
  <c r="X2878" i="1"/>
  <c r="W2753" i="1"/>
  <c r="U2753" i="1"/>
  <c r="X2753" i="1"/>
  <c r="W2574" i="1"/>
  <c r="U2574" i="1"/>
  <c r="X2574" i="1"/>
  <c r="W2441" i="1"/>
  <c r="U2441" i="1"/>
  <c r="X2441" i="1"/>
  <c r="W2388" i="1"/>
  <c r="U2388" i="1"/>
  <c r="X2388" i="1"/>
  <c r="W2352" i="1"/>
  <c r="U2352" i="1"/>
  <c r="X2352" i="1"/>
  <c r="W1863" i="1"/>
  <c r="U1863" i="1"/>
  <c r="X1863" i="1"/>
  <c r="W1700" i="1"/>
  <c r="U1700" i="1"/>
  <c r="X1700" i="1"/>
  <c r="W1553" i="1"/>
  <c r="U1553" i="1"/>
  <c r="X1553" i="1"/>
  <c r="W1450" i="1"/>
  <c r="U1450" i="1"/>
  <c r="X1450" i="1"/>
  <c r="W1239" i="1"/>
  <c r="U1239" i="1"/>
  <c r="X1239" i="1"/>
  <c r="W1144" i="1"/>
  <c r="U1144" i="1"/>
  <c r="X1144" i="1"/>
  <c r="W1058" i="1"/>
  <c r="U1058" i="1"/>
  <c r="X1058" i="1"/>
  <c r="W918" i="1"/>
  <c r="U918" i="1"/>
  <c r="X918" i="1"/>
  <c r="W712" i="1"/>
  <c r="U712" i="1"/>
  <c r="X712" i="1"/>
  <c r="W609" i="1"/>
  <c r="U609" i="1"/>
  <c r="X609" i="1"/>
  <c r="W512" i="1"/>
  <c r="U512" i="1"/>
  <c r="X512" i="1"/>
  <c r="W459" i="1"/>
  <c r="U459" i="1"/>
  <c r="W229" i="1"/>
  <c r="U229" i="1"/>
  <c r="W178" i="1"/>
  <c r="U178" i="1"/>
  <c r="W132" i="1"/>
  <c r="U132" i="1"/>
  <c r="X946" i="1"/>
  <c r="X2583" i="1"/>
  <c r="X4048" i="1"/>
  <c r="X1008" i="1"/>
  <c r="X2899" i="1"/>
  <c r="X2374" i="1"/>
  <c r="X2951" i="1"/>
  <c r="X2411" i="1"/>
  <c r="X1904" i="1"/>
  <c r="X2152" i="1"/>
  <c r="X494" i="1"/>
  <c r="X493" i="1"/>
  <c r="X438" i="1"/>
  <c r="X211" i="1"/>
  <c r="X165" i="1"/>
  <c r="X492" i="1"/>
  <c r="X435" i="1"/>
  <c r="X210" i="1"/>
  <c r="X162" i="1"/>
  <c r="X490" i="1"/>
  <c r="X431" i="1"/>
  <c r="X208" i="1"/>
  <c r="X160" i="1"/>
  <c r="X439" i="1"/>
  <c r="X489" i="1"/>
  <c r="X429" i="1"/>
  <c r="X204" i="1"/>
  <c r="X149" i="1"/>
  <c r="X223" i="1"/>
  <c r="X480" i="1"/>
  <c r="X240" i="1"/>
  <c r="X201" i="1"/>
  <c r="X145" i="1"/>
  <c r="X479" i="1"/>
  <c r="X238" i="1"/>
  <c r="X197" i="1"/>
  <c r="X142" i="1"/>
  <c r="X477" i="1"/>
  <c r="X237" i="1"/>
  <c r="X195" i="1"/>
  <c r="X139" i="1"/>
  <c r="X471" i="1"/>
  <c r="X235" i="1"/>
  <c r="X190" i="1"/>
  <c r="X138" i="1"/>
  <c r="X470" i="1"/>
  <c r="X233" i="1"/>
  <c r="X188" i="1"/>
  <c r="X136" i="1"/>
  <c r="X464" i="1"/>
  <c r="X231" i="1"/>
  <c r="X184" i="1"/>
  <c r="X135" i="1"/>
  <c r="X463" i="1"/>
  <c r="X230" i="1"/>
  <c r="X180" i="1"/>
  <c r="X133" i="1"/>
  <c r="X459" i="1"/>
  <c r="X229" i="1"/>
  <c r="X178" i="1"/>
  <c r="X132" i="1"/>
  <c r="X453" i="1"/>
  <c r="X227" i="1"/>
  <c r="X176" i="1"/>
  <c r="X131" i="1"/>
  <c r="X443" i="1"/>
  <c r="X226" i="1"/>
  <c r="X175" i="1"/>
  <c r="X126" i="1"/>
  <c r="X441" i="1"/>
  <c r="X225" i="1"/>
  <c r="X174" i="1"/>
  <c r="I4" i="12" l="1"/>
  <c r="H4" i="12"/>
  <c r="H3" i="12"/>
  <c r="I2" i="12"/>
  <c r="H2" i="12"/>
  <c r="B7" i="12"/>
  <c r="H5" i="12"/>
  <c r="I5" i="12"/>
  <c r="H6" i="12" l="1"/>
  <c r="B8" i="12"/>
  <c r="I7" i="12"/>
  <c r="H7" i="12"/>
  <c r="I6" i="12"/>
  <c r="B9" i="12" l="1"/>
  <c r="H8" i="12"/>
  <c r="I8" i="12"/>
  <c r="B10" i="12" l="1"/>
  <c r="H9" i="12"/>
  <c r="I9" i="12"/>
  <c r="B11" i="12" l="1"/>
  <c r="I10" i="12" l="1"/>
  <c r="H10" i="12"/>
  <c r="B12" i="12"/>
  <c r="I11" i="12"/>
  <c r="H11" i="12" l="1"/>
  <c r="B13" i="12"/>
  <c r="I12" i="12"/>
  <c r="H12" i="12" l="1"/>
  <c r="I13" i="12" l="1"/>
  <c r="H13" i="12"/>
</calcChain>
</file>

<file path=xl/sharedStrings.xml><?xml version="1.0" encoding="utf-8"?>
<sst xmlns="http://schemas.openxmlformats.org/spreadsheetml/2006/main" count="33802" uniqueCount="8381">
  <si>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</si>
  <si>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</si>
  <si>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</si>
  <si>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</si>
  <si>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</si>
  <si>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</si>
  <si>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</si>
  <si>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</si>
  <si>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</si>
  <si>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</si>
  <si>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</si>
  <si>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</si>
  <si>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</si>
  <si>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</si>
  <si>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</si>
  <si>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</si>
  <si>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</si>
  <si>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</si>
  <si>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</si>
  <si>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</si>
  <si>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</si>
  <si>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</si>
  <si>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</si>
  <si>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</si>
  <si>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</si>
  <si>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</si>
  <si>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</si>
  <si>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</si>
  <si>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</si>
  <si>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</si>
  <si>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</si>
  <si>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</si>
  <si>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</si>
  <si>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</si>
  <si>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</si>
  <si>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</si>
  <si>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</si>
  <si>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</si>
  <si>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</si>
  <si>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</si>
  <si>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</si>
  <si>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</si>
  <si>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</si>
  <si>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</si>
  <si>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</si>
  <si>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</si>
  <si>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</si>
  <si>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</si>
  <si>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</si>
  <si>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</si>
  <si>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</si>
  <si>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</si>
  <si>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</si>
  <si>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</si>
  <si>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</si>
  <si>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</si>
  <si>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</si>
  <si>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</si>
  <si>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</si>
  <si>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</si>
  <si>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</si>
  <si>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</si>
  <si>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</si>
  <si>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</si>
  <si>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</si>
  <si>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</si>
  <si>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</si>
  <si>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</si>
  <si>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</si>
  <si>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</si>
  <si>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</si>
  <si>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</si>
  <si>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</si>
  <si>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</si>
  <si>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</si>
  <si>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</si>
  <si>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</si>
  <si>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</si>
  <si>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</si>
  <si>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</si>
  <si>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</si>
  <si>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</si>
  <si>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</si>
  <si>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</si>
  <si>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</si>
  <si>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</si>
  <si>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</si>
  <si>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</si>
  <si>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</si>
  <si>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</si>
  <si>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</si>
  <si>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</si>
  <si>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</si>
  <si>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</si>
  <si>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</si>
  <si>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</si>
  <si>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</si>
  <si>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</si>
  <si>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</si>
  <si>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</si>
  <si>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</si>
  <si>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</si>
  <si>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</si>
  <si>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</si>
  <si>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</si>
  <si>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</si>
  <si>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</si>
  <si>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</si>
  <si>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</si>
  <si>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</si>
  <si>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</si>
  <si>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</si>
  <si>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</si>
  <si>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</si>
  <si>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</si>
  <si>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</si>
  <si>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</si>
  <si>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</si>
  <si>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</si>
  <si>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</si>
  <si>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</si>
  <si>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</si>
  <si>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</si>
  <si>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</si>
  <si>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</si>
  <si>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</si>
  <si>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</si>
  <si>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</si>
  <si>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</si>
  <si>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</si>
  <si>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</si>
  <si>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</si>
  <si>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</si>
  <si>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</si>
  <si>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</si>
  <si>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</si>
  <si>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</si>
  <si>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</si>
  <si>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</si>
  <si>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</si>
  <si>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</si>
  <si>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</si>
  <si>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</si>
  <si>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</si>
  <si>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</si>
  <si>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</si>
  <si>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</si>
  <si>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</si>
  <si>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</si>
  <si>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</si>
  <si>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</si>
  <si>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</si>
  <si>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</si>
  <si>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</si>
  <si>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</si>
  <si>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</si>
  <si>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</si>
  <si>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</si>
  <si>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</si>
  <si>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</si>
  <si>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</si>
  <si>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</si>
  <si>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</si>
  <si>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</si>
  <si>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</si>
  <si>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</si>
  <si>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</si>
  <si>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</si>
  <si>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</si>
  <si>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</si>
  <si>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</si>
  <si>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</si>
  <si>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</si>
  <si>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</si>
  <si>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</si>
  <si>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</si>
  <si>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</si>
  <si>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</si>
  <si>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</si>
  <si>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</si>
  <si>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</si>
  <si>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</si>
  <si>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</si>
  <si>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</si>
  <si>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</si>
  <si>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</si>
  <si>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</si>
  <si>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</si>
  <si>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</si>
  <si>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</si>
  <si>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</si>
  <si>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</si>
  <si>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</si>
  <si>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</si>
  <si>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</si>
  <si>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</si>
  <si>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</si>
  <si>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</si>
  <si>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</si>
  <si>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</si>
  <si>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</si>
  <si>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</si>
  <si>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</si>
  <si>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</si>
  <si>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</si>
  <si>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</si>
  <si>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</si>
  <si>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</si>
  <si>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</si>
  <si>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</si>
  <si>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</si>
  <si>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</si>
  <si>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</si>
  <si>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</si>
  <si>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</si>
  <si>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</si>
  <si>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</si>
  <si>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</si>
  <si>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</si>
  <si>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</si>
  <si>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</si>
  <si>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</si>
  <si>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</si>
  <si>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</si>
  <si>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</si>
  <si>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</si>
  <si>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</si>
  <si>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</si>
  <si>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</si>
  <si>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</si>
  <si>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</si>
  <si>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</si>
  <si>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</si>
  <si>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</si>
  <si>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</si>
  <si>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</si>
  <si>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</si>
  <si>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</si>
  <si>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</si>
  <si>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</si>
  <si>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</si>
  <si>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</si>
  <si>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</si>
  <si>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</si>
  <si>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</si>
  <si>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</si>
  <si>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</si>
  <si>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</si>
  <si>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</si>
  <si>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</si>
  <si>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</si>
  <si>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</si>
  <si>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</si>
  <si>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</si>
  <si>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</si>
  <si>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</si>
  <si>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</si>
  <si>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</si>
  <si>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</si>
  <si>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</si>
  <si>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</si>
  <si>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</si>
  <si>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</si>
  <si>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</si>
  <si>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</si>
  <si>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</si>
  <si>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</si>
  <si>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</si>
  <si>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</si>
  <si>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</si>
  <si>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</si>
  <si>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</si>
  <si>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</si>
  <si>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</si>
  <si>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</si>
  <si>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</si>
  <si>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</si>
  <si>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</si>
  <si>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</si>
  <si>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</si>
  <si>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</si>
  <si>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</si>
  <si>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</si>
  <si>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</si>
  <si>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</si>
  <si>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</si>
  <si>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</si>
  <si>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</si>
  <si>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</si>
  <si>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</si>
  <si>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</si>
  <si>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</si>
  <si>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</si>
  <si>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</si>
  <si>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</si>
  <si>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</si>
  <si>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</si>
  <si>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</si>
  <si>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</si>
  <si>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</si>
  <si>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</si>
  <si>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</si>
  <si>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</si>
  <si>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</si>
  <si>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</si>
  <si>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</si>
  <si>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</si>
  <si>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</si>
  <si>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</si>
  <si>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</si>
  <si>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</si>
  <si>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</si>
  <si>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</si>
  <si>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</si>
  <si>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</si>
  <si>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</si>
  <si>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</si>
  <si>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</si>
  <si>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</si>
  <si>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</si>
  <si>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</si>
  <si>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</si>
  <si>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</si>
  <si>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</si>
  <si>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</si>
  <si>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</si>
  <si>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</si>
  <si>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</si>
  <si>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</si>
  <si>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</si>
  <si>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</si>
  <si>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</si>
  <si>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</si>
  <si>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</si>
  <si>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</si>
  <si>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</si>
  <si>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</si>
  <si>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</si>
  <si>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</si>
  <si>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</si>
  <si>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</si>
  <si>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</si>
  <si>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</si>
  <si>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</si>
  <si>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</si>
  <si>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</si>
  <si>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</si>
  <si>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</si>
  <si>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</si>
  <si>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</si>
  <si>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</si>
  <si>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</si>
  <si>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</si>
  <si>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</si>
  <si>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</si>
  <si>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</si>
  <si>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</si>
  <si>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</si>
  <si>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</si>
  <si>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</si>
  <si>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</si>
  <si>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</si>
  <si>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</si>
  <si>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</si>
  <si>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</si>
  <si>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</si>
  <si>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</si>
  <si>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</si>
  <si>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</si>
  <si>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</si>
  <si>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</si>
  <si>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</si>
  <si>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</si>
  <si>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</si>
  <si>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</si>
  <si>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</si>
  <si>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</si>
  <si>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</si>
  <si>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</si>
  <si>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</si>
  <si>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</si>
  <si>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</si>
  <si>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</si>
  <si>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</si>
  <si>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</si>
  <si>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</si>
  <si>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</si>
  <si>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</si>
  <si>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</si>
  <si>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</si>
  <si>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</si>
  <si>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</si>
  <si>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</si>
  <si>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</si>
  <si>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</si>
  <si>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</si>
  <si>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</si>
  <si>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</si>
  <si>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</si>
  <si>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</si>
  <si>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</si>
  <si>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</si>
  <si>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</si>
  <si>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</si>
  <si>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</si>
  <si>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</si>
  <si>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</si>
  <si>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</si>
  <si>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</si>
  <si>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</si>
  <si>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</si>
  <si>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</si>
  <si>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</si>
  <si>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</si>
  <si>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</si>
  <si>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</si>
  <si>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</si>
  <si>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</si>
  <si>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</si>
  <si>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</si>
  <si>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</si>
  <si>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</si>
  <si>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</si>
  <si>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</si>
  <si>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</si>
  <si>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</si>
  <si>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</si>
  <si>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</si>
  <si>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</si>
  <si>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</si>
  <si>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</si>
  <si>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</si>
  <si>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</si>
  <si>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</si>
  <si>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</si>
  <si>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</si>
  <si>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</si>
  <si>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</si>
  <si>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</si>
  <si>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</si>
  <si>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</si>
  <si>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</si>
  <si>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</si>
  <si>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</si>
  <si>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</si>
  <si>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</si>
  <si>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</si>
  <si>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</si>
  <si>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</si>
  <si>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</si>
  <si>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</si>
  <si>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</si>
  <si>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</si>
  <si>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</si>
  <si>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</si>
  <si>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</si>
  <si>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</si>
  <si>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</si>
  <si>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</si>
  <si>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</si>
  <si>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</si>
  <si>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</si>
  <si>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</si>
  <si>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</si>
  <si>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</si>
  <si>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</si>
  <si>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</si>
  <si>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</si>
  <si>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</si>
  <si>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</si>
  <si>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</si>
  <si>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</si>
  <si>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</si>
  <si>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</si>
  <si>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</si>
  <si>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</si>
  <si>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</si>
  <si>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</si>
  <si>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</si>
  <si>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</si>
  <si>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</si>
  <si>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</si>
  <si>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</si>
  <si>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</si>
  <si>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</si>
  <si>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</si>
  <si>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</si>
  <si>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</si>
  <si>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</si>
  <si>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</si>
  <si>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</si>
  <si>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</si>
  <si>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</si>
  <si>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</si>
  <si>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</si>
  <si>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</si>
  <si>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</si>
  <si>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</si>
  <si>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</si>
  <si>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</si>
  <si>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</si>
  <si>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</si>
  <si>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</si>
  <si>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</si>
  <si>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</si>
  <si>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</si>
  <si>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</si>
  <si>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</si>
  <si>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</si>
  <si>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</si>
  <si>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</si>
  <si>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</si>
  <si>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</si>
  <si>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</si>
  <si>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</si>
  <si>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</si>
  <si>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</si>
  <si>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</si>
  <si>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</si>
  <si>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</si>
  <si>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</si>
  <si>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</si>
  <si>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</si>
  <si>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</si>
  <si>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</si>
  <si>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</si>
  <si>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</si>
  <si>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</si>
  <si>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</si>
  <si>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</si>
  <si>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</si>
  <si>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</si>
  <si>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</si>
  <si>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</si>
  <si>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</si>
  <si>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</si>
  <si>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</si>
  <si>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</si>
  <si>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</si>
  <si>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</si>
  <si>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</si>
  <si>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</si>
  <si>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</si>
  <si>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</si>
  <si>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</si>
  <si>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</si>
  <si>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</si>
  <si>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</si>
  <si>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</si>
  <si>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</si>
  <si>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</si>
  <si>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</si>
  <si>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</si>
  <si>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</si>
  <si>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</si>
  <si>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</si>
  <si>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</si>
  <si>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</si>
  <si>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</si>
  <si>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</si>
  <si>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</si>
  <si>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</si>
  <si>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</si>
  <si>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</si>
  <si>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</si>
  <si>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</si>
  <si>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</si>
  <si>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</si>
  <si>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</si>
  <si>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</si>
  <si>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</si>
  <si>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</si>
  <si>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</si>
  <si>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</si>
  <si>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</si>
  <si>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</si>
  <si>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</si>
  <si>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</si>
  <si>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</si>
  <si>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</si>
  <si>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</si>
  <si>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</si>
  <si>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</si>
  <si>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</si>
  <si>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</si>
  <si>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</si>
  <si>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</si>
  <si>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</si>
  <si>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</si>
  <si>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</si>
  <si>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</si>
  <si>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</si>
  <si>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</si>
  <si>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</si>
  <si>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</si>
  <si>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</si>
  <si>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</si>
  <si>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</si>
  <si>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</si>
  <si>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</si>
  <si>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</si>
  <si>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</si>
  <si>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</si>
  <si>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</si>
  <si>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</si>
  <si>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</si>
  <si>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</si>
  <si>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</si>
  <si>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</si>
  <si>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</si>
  <si>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</si>
  <si>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</si>
  <si>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</si>
  <si>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</si>
  <si>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</si>
  <si>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</si>
  <si>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</si>
  <si>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</si>
  <si>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</si>
  <si>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</si>
  <si>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</si>
  <si>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</si>
  <si>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</si>
  <si>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</si>
  <si>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</si>
  <si>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</si>
  <si>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</si>
  <si>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</si>
  <si>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</si>
  <si>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</si>
  <si>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</si>
  <si>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</si>
  <si>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</si>
  <si>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</si>
  <si>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</si>
  <si>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</si>
  <si>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</si>
  <si>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</si>
  <si>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</si>
  <si>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</si>
  <si>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</si>
  <si>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</si>
  <si>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</si>
  <si>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</si>
  <si>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</si>
  <si>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</si>
  <si>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</si>
  <si>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</si>
  <si>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</si>
  <si>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</si>
  <si>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</si>
  <si>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</si>
  <si>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</si>
  <si>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</si>
  <si>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</si>
  <si>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</si>
  <si>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</si>
  <si>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</si>
  <si>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</si>
  <si>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</si>
  <si>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</si>
  <si>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</si>
  <si>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</si>
  <si>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</si>
  <si>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</si>
  <si>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</si>
  <si>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</si>
  <si>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</si>
  <si>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</si>
  <si>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</si>
  <si>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</si>
  <si>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</si>
  <si>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</si>
  <si>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</si>
  <si>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</si>
  <si>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</si>
  <si>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</si>
  <si>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</si>
  <si>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</si>
  <si>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</si>
  <si>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</si>
  <si>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</si>
  <si>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</si>
  <si>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</si>
  <si>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</si>
  <si>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</si>
  <si>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</si>
  <si>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</si>
  <si>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</si>
  <si>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</si>
  <si>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</si>
  <si>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</si>
  <si>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</si>
  <si>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</si>
  <si>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</si>
  <si>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</si>
  <si>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</si>
  <si>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</si>
  <si>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</si>
  <si>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</si>
  <si>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</si>
  <si>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</si>
  <si>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</si>
  <si>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</si>
  <si>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</si>
  <si>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</si>
  <si>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</si>
  <si>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</si>
  <si>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</si>
  <si>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</si>
  <si>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</si>
  <si>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</si>
  <si>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</si>
  <si>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</si>
  <si>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</si>
  <si>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</si>
  <si>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</si>
  <si>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</si>
  <si>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</si>
  <si>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</si>
  <si>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</si>
  <si>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</si>
  <si>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</si>
  <si>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</si>
  <si>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</si>
  <si>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</si>
  <si>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</si>
  <si>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</si>
  <si>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</si>
  <si>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</si>
  <si>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</si>
  <si>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</si>
  <si>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</si>
  <si>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</si>
  <si>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</si>
  <si>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</si>
  <si>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</si>
  <si>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</si>
  <si>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</si>
  <si>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</si>
  <si>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</si>
  <si>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</si>
  <si>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</si>
  <si>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</si>
  <si>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</si>
  <si>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</si>
  <si>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</si>
  <si>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</si>
  <si>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</si>
  <si>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</si>
  <si>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</si>
  <si>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</si>
  <si>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</si>
  <si>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</si>
  <si>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</si>
  <si>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</si>
  <si>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</si>
  <si>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</si>
  <si>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</si>
  <si>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</si>
  <si>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</si>
  <si>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</si>
  <si>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</si>
  <si>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</si>
  <si>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</si>
  <si>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</si>
  <si>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</si>
  <si>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</si>
  <si>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</si>
  <si>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</si>
  <si>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</si>
  <si>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</si>
  <si>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</si>
  <si>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</si>
  <si>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</si>
  <si>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</si>
  <si>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</si>
  <si>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</si>
  <si>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</si>
  <si>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</si>
  <si>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</si>
  <si>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</si>
  <si>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</si>
  <si>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</si>
  <si>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</si>
  <si>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</si>
  <si>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</si>
  <si>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</si>
  <si>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</si>
  <si>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</si>
  <si>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</si>
  <si>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</si>
  <si>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</si>
  <si>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</si>
  <si>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</si>
  <si>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</si>
  <si>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</si>
  <si>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</si>
  <si>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</si>
  <si>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</si>
  <si>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</si>
  <si>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</si>
  <si>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</si>
  <si>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</si>
  <si>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</si>
  <si>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</si>
  <si>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</si>
  <si>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</si>
  <si>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</si>
  <si>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</si>
  <si>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</si>
  <si>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</si>
  <si>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</si>
  <si>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</si>
  <si>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</si>
  <si>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</si>
  <si>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</si>
  <si>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</si>
  <si>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</si>
  <si>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</si>
  <si>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</si>
  <si>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</si>
  <si>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</si>
  <si>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</si>
  <si>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</si>
  <si>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</si>
  <si>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</si>
  <si>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</si>
  <si>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</si>
  <si>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</si>
  <si>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</si>
  <si>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</si>
  <si>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</si>
  <si>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</si>
  <si>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</si>
  <si>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</si>
  <si>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</si>
  <si>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</si>
  <si>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</si>
  <si>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</si>
  <si>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</si>
  <si>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</si>
  <si>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</si>
  <si>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</si>
  <si>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</si>
  <si>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</si>
  <si>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</si>
  <si>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</si>
  <si>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</si>
  <si>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</si>
  <si>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</si>
  <si>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</si>
  <si>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</si>
  <si>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</si>
  <si>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</si>
  <si>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</si>
  <si>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</si>
  <si>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</si>
  <si>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</si>
  <si>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</si>
  <si>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</si>
  <si>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</si>
  <si>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</si>
  <si>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</si>
  <si>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</si>
  <si>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</si>
  <si>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</si>
  <si>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</si>
  <si>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</si>
  <si>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</si>
  <si>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</si>
  <si>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</si>
  <si>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</si>
  <si>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</si>
  <si>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</si>
  <si>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</si>
  <si>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</si>
  <si>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</si>
  <si>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</si>
  <si>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</si>
  <si>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</si>
  <si>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</si>
  <si>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</si>
  <si>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</si>
  <si>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</si>
  <si>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</si>
  <si>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</si>
  <si>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</si>
  <si>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</si>
  <si>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</si>
  <si>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</si>
  <si>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</si>
  <si>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</si>
  <si>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</si>
  <si>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</si>
  <si>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</si>
  <si>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</si>
  <si>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</si>
  <si>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</si>
  <si>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</si>
  <si>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</si>
  <si>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</si>
  <si>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</si>
  <si>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</si>
  <si>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</si>
  <si>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</si>
  <si>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</si>
  <si>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</si>
  <si>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</si>
  <si>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</si>
  <si>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</si>
  <si>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</si>
  <si>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</si>
  <si>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</si>
  <si>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</si>
  <si>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</si>
  <si>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</si>
  <si>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</si>
  <si>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</si>
  <si>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</si>
  <si>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</si>
  <si>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</si>
  <si>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</si>
  <si>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</si>
  <si>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</si>
  <si>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</si>
  <si>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</si>
  <si>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</si>
  <si>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</si>
  <si>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</si>
  <si>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</si>
  <si>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</si>
  <si>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</si>
  <si>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</si>
  <si>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</si>
  <si>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</si>
  <si>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</si>
  <si>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</si>
  <si>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</si>
  <si>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</si>
  <si>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</si>
  <si>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</si>
  <si>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</si>
  <si>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</si>
  <si>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</si>
  <si>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</si>
  <si>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</si>
  <si>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</si>
  <si>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</si>
  <si>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</si>
  <si>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</si>
  <si>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</si>
  <si>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</si>
  <si>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</si>
  <si>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</si>
  <si>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</si>
  <si>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</si>
  <si>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</si>
  <si>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</si>
  <si>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</si>
  <si>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</si>
  <si>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</si>
  <si>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</si>
  <si>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</si>
  <si>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</si>
  <si>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</si>
  <si>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</si>
  <si>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</si>
  <si>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</si>
  <si>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</si>
  <si>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</si>
  <si>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</si>
  <si>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</si>
  <si>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</si>
  <si>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</si>
  <si>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</si>
  <si>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</si>
  <si>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</si>
  <si>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</si>
  <si>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</si>
  <si>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</si>
  <si>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</si>
  <si>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</si>
  <si>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</si>
  <si>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</si>
  <si>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</si>
  <si>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</si>
  <si>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</si>
  <si>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</si>
  <si>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</si>
  <si>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</si>
  <si>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</si>
  <si>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</si>
  <si>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</si>
  <si>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</si>
  <si>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</si>
  <si>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</si>
  <si>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</si>
  <si>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</si>
  <si>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</si>
  <si>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</si>
  <si>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</si>
  <si>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</si>
  <si>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</si>
  <si>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</si>
  <si>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</si>
  <si>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</si>
  <si>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</si>
  <si>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</si>
  <si>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</si>
  <si>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</si>
  <si>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</si>
  <si>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</si>
  <si>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</si>
  <si>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</si>
  <si>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</si>
  <si>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</si>
  <si>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</si>
  <si>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</si>
  <si>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</si>
  <si>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</si>
  <si>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</si>
  <si>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</si>
  <si>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</si>
  <si>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</si>
  <si>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</si>
  <si>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</si>
  <si>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</si>
  <si>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</si>
  <si>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</si>
  <si>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</si>
  <si>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</si>
  <si>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</si>
  <si>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</si>
  <si>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</si>
  <si>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</si>
  <si>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</si>
  <si>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</si>
  <si>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</si>
  <si>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</si>
  <si>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</si>
  <si>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</si>
  <si>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</si>
  <si>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</si>
  <si>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</si>
  <si>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</si>
  <si>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</si>
  <si>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</si>
  <si>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</si>
  <si>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</si>
  <si>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</si>
  <si>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</si>
  <si>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</si>
  <si>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</si>
  <si>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</si>
  <si>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</si>
  <si>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</si>
  <si>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</si>
  <si>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</si>
  <si>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</si>
  <si>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</si>
  <si>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</si>
  <si>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</si>
  <si>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</si>
  <si>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</si>
  <si>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</si>
  <si>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</si>
  <si>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</si>
  <si>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</si>
  <si>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</si>
  <si>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</si>
  <si>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</si>
  <si>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</si>
  <si>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</si>
  <si>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</si>
  <si>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</si>
  <si>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</si>
  <si>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</si>
  <si>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</si>
  <si>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</si>
  <si>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</si>
  <si>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</si>
  <si>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</si>
  <si>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</si>
  <si>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</si>
  <si>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</si>
  <si>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</si>
  <si>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</si>
  <si>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</si>
  <si>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</si>
  <si>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</si>
  <si>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</si>
  <si>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</si>
  <si>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</si>
  <si>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</si>
  <si>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</si>
  <si>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</si>
  <si>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</si>
  <si>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</si>
  <si>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</si>
  <si>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</si>
  <si>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</si>
  <si>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</si>
  <si>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</si>
  <si>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</si>
  <si>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</si>
  <si>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</si>
  <si>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</si>
  <si>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</si>
  <si>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</si>
  <si>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</si>
  <si>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</si>
  <si>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</si>
  <si>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</si>
  <si>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</si>
  <si>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</si>
  <si>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</si>
  <si>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</si>
  <si>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</si>
  <si>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</si>
  <si>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</si>
  <si>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</si>
  <si>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</si>
  <si>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</si>
  <si>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</si>
  <si>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</si>
  <si>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</si>
  <si>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</si>
  <si>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</si>
  <si>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</si>
  <si>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</si>
  <si>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</si>
  <si>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</si>
  <si>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</si>
  <si>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</si>
  <si>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</si>
  <si>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</si>
  <si>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</si>
  <si>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</si>
  <si>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</si>
  <si>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</si>
  <si>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</si>
  <si>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</si>
  <si>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</si>
  <si>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</si>
  <si>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</si>
  <si>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</si>
  <si>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</si>
  <si>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</si>
  <si>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</si>
  <si>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</si>
  <si>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</si>
  <si>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</si>
  <si>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</si>
  <si>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</si>
  <si>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</si>
  <si>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</si>
  <si>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</si>
  <si>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</si>
  <si>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</si>
  <si>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</si>
  <si>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</si>
  <si>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</si>
  <si>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</si>
  <si>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</si>
  <si>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</si>
  <si>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</si>
  <si>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</si>
  <si>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</si>
  <si>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</si>
  <si>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</si>
  <si>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</si>
  <si>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</si>
  <si>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</si>
  <si>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</si>
  <si>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</si>
  <si>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</si>
  <si>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</si>
  <si>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</si>
  <si>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</si>
  <si>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</si>
  <si>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</si>
  <si>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</si>
  <si>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</si>
  <si>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</si>
  <si>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</si>
  <si>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</si>
  <si>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</si>
  <si>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</si>
  <si>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</si>
  <si>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</si>
  <si>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</si>
  <si>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</si>
  <si>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</si>
  <si>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</si>
  <si>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</si>
  <si>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</si>
  <si>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</si>
  <si>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</si>
  <si>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</si>
  <si>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</si>
  <si>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</si>
  <si>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</si>
  <si>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</si>
  <si>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</si>
  <si>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</si>
  <si>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</si>
  <si>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</si>
  <si>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</si>
  <si>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</si>
  <si>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</si>
  <si>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</si>
  <si>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</si>
  <si>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</si>
  <si>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</si>
  <si>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</si>
  <si>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</si>
  <si>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</si>
  <si>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</si>
  <si>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</si>
  <si>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</si>
  <si>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</si>
  <si>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</si>
  <si>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</si>
  <si>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</si>
  <si>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</si>
  <si>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</si>
  <si>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</si>
  <si>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</si>
  <si>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</si>
  <si>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</si>
  <si>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</si>
  <si>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</si>
  <si>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</si>
  <si>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</si>
  <si>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</si>
  <si>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</si>
  <si>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</si>
  <si>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</si>
  <si>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</si>
  <si>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</si>
  <si>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</si>
  <si>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</si>
  <si>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</si>
  <si>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</si>
  <si>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</si>
  <si>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</si>
  <si>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</si>
  <si>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</si>
  <si>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</si>
  <si>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</si>
  <si>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</si>
  <si>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</si>
  <si>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</si>
  <si>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</si>
  <si>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</si>
  <si>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</si>
  <si>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</si>
  <si>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</si>
  <si>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</si>
  <si>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</si>
  <si>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</si>
  <si>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</si>
  <si>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</si>
  <si>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</si>
  <si>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</si>
  <si>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</si>
  <si>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</si>
  <si>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</si>
  <si>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</si>
  <si>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</si>
  <si>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</si>
  <si>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</si>
  <si>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</si>
  <si>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</si>
  <si>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</si>
  <si>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</si>
  <si>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</si>
  <si>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</si>
  <si>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</si>
  <si>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</si>
  <si>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</si>
  <si>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</si>
  <si>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</si>
  <si>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</si>
  <si>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</si>
  <si>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</si>
  <si>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</si>
  <si>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</si>
  <si>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</si>
  <si>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</si>
  <si>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</si>
  <si>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</si>
  <si>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</si>
  <si>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</si>
  <si>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</si>
  <si>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</si>
  <si>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</si>
  <si>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</si>
  <si>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</si>
  <si>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</si>
  <si>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</si>
  <si>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</si>
  <si>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</si>
  <si>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</si>
  <si>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</si>
  <si>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</si>
  <si>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</si>
  <si>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</si>
  <si>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</si>
  <si>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</si>
  <si>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</si>
  <si>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</si>
  <si>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</si>
  <si>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</si>
  <si>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</si>
  <si>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</si>
  <si>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</si>
  <si>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</si>
  <si>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</si>
  <si>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</si>
  <si>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</si>
  <si>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</si>
  <si>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</si>
  <si>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</si>
  <si>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</si>
  <si>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</si>
  <si>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</si>
  <si>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</si>
  <si>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</si>
  <si>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</si>
  <si>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</si>
  <si>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</si>
  <si>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</si>
  <si>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</si>
  <si>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</si>
  <si>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</si>
  <si>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</si>
  <si>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</si>
  <si>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</si>
  <si>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</si>
  <si>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</si>
  <si>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</si>
  <si>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</si>
  <si>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</si>
  <si>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</si>
  <si>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</si>
  <si>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</si>
  <si>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</si>
  <si>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</si>
  <si>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</si>
  <si>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</si>
  <si>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</si>
  <si>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</si>
  <si>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</si>
  <si>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</si>
  <si>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</si>
  <si>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</si>
  <si>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</si>
  <si>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</si>
  <si>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</si>
  <si>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</si>
  <si>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</si>
  <si>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</si>
  <si>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</si>
  <si>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</si>
  <si>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</si>
  <si>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</si>
  <si>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</si>
  <si>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</si>
  <si>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</si>
  <si>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</si>
  <si>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</si>
  <si>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</si>
  <si>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</si>
  <si>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</si>
  <si>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</si>
  <si>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</si>
  <si>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</si>
  <si>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</si>
  <si>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</si>
  <si>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</si>
  <si>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</si>
  <si>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</si>
  <si>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</si>
  <si>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</si>
  <si>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</si>
  <si>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</si>
  <si>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</si>
  <si>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</si>
  <si>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</si>
  <si>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</si>
  <si>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</si>
  <si>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</si>
  <si>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</si>
  <si>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</si>
  <si>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</si>
  <si>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</si>
  <si>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</si>
  <si>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</si>
  <si>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</si>
  <si>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</si>
  <si>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</si>
  <si>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</si>
  <si>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</si>
  <si>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</si>
  <si>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</si>
  <si>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</si>
  <si>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</si>
  <si>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</si>
  <si>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</si>
  <si>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</si>
  <si>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</si>
  <si>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</si>
  <si>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</si>
  <si>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</si>
  <si>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</si>
  <si>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</si>
  <si>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</si>
  <si>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</si>
  <si>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</si>
  <si>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</si>
  <si>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</si>
  <si>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</si>
  <si>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</si>
  <si>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</si>
  <si>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</si>
  <si>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</si>
  <si>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</si>
  <si>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</si>
  <si>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</si>
  <si>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</si>
  <si>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</si>
  <si>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</si>
  <si>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</si>
  <si>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</si>
  <si>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</si>
  <si>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</si>
  <si>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</si>
  <si>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</si>
  <si>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</si>
  <si>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</si>
  <si>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</si>
  <si>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</si>
  <si>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</si>
  <si>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</si>
  <si>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</si>
  <si>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</si>
  <si>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</si>
  <si>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</si>
  <si>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</si>
  <si>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</si>
  <si>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</si>
  <si>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</si>
  <si>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</si>
  <si>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</si>
  <si>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</si>
  <si>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</si>
  <si>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</si>
  <si>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</si>
  <si>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</si>
  <si>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</si>
  <si>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</si>
  <si>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</si>
  <si>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</si>
  <si>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</si>
  <si>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</si>
  <si>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</si>
  <si>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</si>
  <si>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</si>
  <si>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</si>
  <si>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</si>
  <si>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</si>
  <si>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</si>
  <si>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</si>
  <si>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</si>
  <si>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</si>
  <si>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</si>
  <si>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</si>
  <si>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</si>
  <si>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</si>
  <si>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</si>
  <si>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</si>
  <si>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</si>
  <si>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</si>
  <si>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</si>
  <si>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</si>
  <si>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</si>
  <si>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</si>
  <si>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</si>
  <si>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</si>
  <si>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</si>
  <si>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</si>
  <si>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</si>
  <si>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</si>
  <si>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</si>
  <si>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</si>
  <si>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</si>
  <si>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</si>
  <si>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</si>
  <si>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</si>
  <si>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</si>
  <si>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</si>
  <si>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</si>
  <si>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</si>
  <si>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</si>
  <si>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</si>
  <si>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</si>
  <si>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</si>
  <si>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</si>
  <si>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</si>
  <si>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</si>
  <si>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</si>
  <si>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</si>
  <si>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</si>
  <si>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</si>
  <si>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</si>
  <si>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</si>
  <si>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</si>
  <si>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</si>
  <si>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</si>
  <si>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</si>
  <si>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</si>
  <si>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</si>
  <si>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</si>
  <si>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</si>
  <si>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</si>
  <si>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</si>
  <si>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</si>
  <si>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</si>
  <si>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</si>
  <si>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</si>
  <si>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</si>
  <si>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</si>
  <si>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</si>
  <si>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</si>
  <si>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</si>
  <si>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</si>
  <si>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</si>
  <si>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</si>
  <si>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</si>
  <si>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</si>
  <si>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</si>
  <si>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</si>
  <si>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</si>
  <si>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</si>
  <si>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</si>
  <si>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</si>
  <si>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</si>
  <si>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</si>
  <si>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</si>
  <si>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</si>
  <si>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</si>
  <si>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</si>
  <si>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</si>
  <si>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</si>
  <si>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</si>
  <si>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</si>
  <si>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</si>
  <si>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</si>
  <si>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</si>
  <si>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</si>
  <si>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</si>
  <si>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</si>
  <si>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</si>
  <si>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</si>
  <si>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</si>
  <si>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</si>
  <si>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</si>
  <si>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</si>
  <si>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</si>
  <si>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</si>
  <si>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</si>
  <si>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</si>
  <si>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</si>
  <si>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</si>
  <si>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</si>
  <si>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</si>
  <si>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</si>
  <si>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</si>
  <si>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</si>
  <si>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</si>
  <si>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</si>
  <si>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</si>
  <si>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</si>
  <si>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</si>
  <si>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</si>
  <si>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</si>
  <si>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</si>
  <si>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</si>
  <si>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</si>
  <si>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</si>
  <si>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</si>
  <si>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</si>
  <si>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</si>
  <si>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</si>
  <si>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</si>
  <si>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</si>
  <si>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</si>
  <si>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</si>
  <si>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</si>
  <si>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</si>
  <si>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</si>
  <si>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</si>
  <si>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</si>
  <si>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</si>
  <si>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</si>
  <si>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</si>
  <si>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</si>
  <si>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</si>
  <si>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</si>
  <si>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</si>
  <si>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</si>
  <si>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</si>
  <si>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</si>
  <si>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</si>
  <si>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</si>
  <si>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</si>
  <si>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</si>
  <si>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</si>
  <si>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</si>
  <si>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</si>
  <si>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</si>
  <si>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</si>
  <si>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</si>
  <si>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</si>
  <si>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</si>
  <si>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</si>
  <si>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</si>
  <si>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</si>
  <si>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</si>
  <si>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</si>
  <si>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</si>
  <si>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</si>
  <si>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</si>
  <si>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</si>
  <si>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</si>
  <si>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</si>
  <si>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</si>
  <si>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</si>
  <si>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</si>
  <si>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</si>
  <si>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</si>
  <si>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</si>
  <si>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</si>
  <si>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</si>
  <si>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</si>
  <si>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</si>
  <si>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</si>
  <si>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</si>
  <si>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</si>
  <si>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</si>
  <si>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</si>
  <si>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</si>
  <si>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</si>
  <si>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</si>
  <si>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</si>
  <si>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</si>
  <si>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</si>
  <si>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</si>
  <si>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</si>
  <si>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</si>
  <si>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</si>
  <si>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</si>
  <si>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</si>
  <si>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</si>
  <si>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</si>
  <si>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</si>
  <si>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</si>
  <si>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</si>
  <si>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</si>
  <si>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</si>
  <si>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</si>
  <si>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</si>
  <si>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</si>
  <si>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</si>
  <si>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</si>
  <si>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</si>
  <si>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</si>
  <si>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</si>
  <si>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</si>
  <si>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</si>
  <si>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</si>
  <si>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</si>
  <si>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</si>
  <si>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</si>
  <si>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</si>
  <si>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</si>
  <si>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</si>
  <si>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</si>
  <si>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</si>
  <si>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</si>
  <si>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</si>
  <si>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</si>
  <si>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</si>
  <si>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</si>
  <si>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</si>
  <si>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</si>
  <si>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</si>
  <si>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</si>
  <si>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</si>
  <si>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</si>
  <si>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</si>
  <si>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</si>
  <si>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</si>
  <si>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</si>
  <si>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</si>
  <si>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</si>
  <si>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</si>
  <si>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</si>
  <si>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</si>
  <si>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</si>
  <si>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</si>
  <si>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</si>
  <si>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</si>
  <si>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</si>
  <si>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</si>
  <si>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</si>
  <si>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</si>
  <si>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</si>
  <si>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</si>
  <si>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</si>
  <si>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</si>
  <si>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</si>
  <si>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</si>
  <si>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</si>
  <si>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</si>
  <si>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</si>
  <si>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</si>
  <si>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</si>
  <si>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</si>
  <si>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</si>
  <si>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</si>
  <si>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</si>
  <si>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</si>
  <si>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</si>
  <si>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</si>
  <si>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</si>
  <si>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</si>
  <si>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</si>
  <si>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</si>
  <si>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</si>
  <si>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</si>
  <si>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</si>
  <si>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</si>
  <si>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</si>
  <si>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</si>
  <si>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</si>
  <si>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</si>
  <si>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</si>
  <si>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</si>
  <si>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</si>
  <si>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</si>
  <si>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</si>
  <si>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</si>
  <si>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</si>
  <si>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</si>
  <si>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</si>
  <si>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</si>
  <si>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</si>
  <si>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</si>
  <si>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</si>
  <si>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</si>
  <si>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</si>
  <si>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</si>
  <si>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</si>
  <si>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</si>
  <si>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</si>
  <si>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</si>
  <si>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</si>
  <si>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</si>
  <si>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</si>
  <si>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</si>
  <si>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</si>
  <si>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</si>
  <si>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</si>
  <si>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</si>
  <si>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</si>
  <si>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</si>
  <si>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</si>
  <si>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</si>
  <si>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</si>
  <si>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</si>
  <si>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</si>
  <si>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</si>
  <si>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</si>
  <si>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</si>
  <si>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</si>
  <si>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</si>
  <si>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</si>
  <si>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</si>
  <si>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</si>
  <si>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</si>
  <si>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</si>
  <si>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</si>
  <si>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</si>
  <si>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</si>
  <si>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</si>
  <si>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</si>
  <si>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</si>
  <si>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</si>
  <si>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</si>
  <si>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</si>
  <si>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</si>
  <si>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</si>
  <si>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</si>
  <si>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</si>
  <si>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</si>
  <si>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</si>
  <si>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</si>
  <si>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</si>
  <si>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</si>
  <si>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</si>
  <si>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</si>
  <si>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</si>
  <si>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</si>
  <si>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</si>
  <si>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</si>
  <si>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</si>
  <si>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</si>
  <si>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</si>
  <si>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</si>
  <si>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</si>
  <si>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</si>
  <si>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</si>
  <si>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</si>
  <si>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</si>
  <si>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</si>
  <si>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</si>
  <si>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</si>
  <si>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</si>
  <si>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</si>
  <si>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</si>
  <si>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</si>
  <si>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</si>
  <si>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</si>
  <si>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</si>
  <si>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</si>
  <si>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</si>
  <si>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</si>
  <si>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</si>
  <si>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</si>
  <si>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</si>
  <si>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</si>
  <si>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</si>
  <si>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</si>
  <si>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</si>
  <si>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</si>
  <si>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</si>
  <si>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</si>
  <si>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</si>
  <si>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</si>
  <si>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</si>
  <si>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</si>
  <si>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</si>
  <si>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</si>
  <si>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</si>
  <si>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</si>
  <si>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</si>
  <si>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</si>
  <si>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</si>
  <si>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</si>
  <si>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</si>
  <si>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</si>
  <si>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</si>
  <si>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</si>
  <si>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</si>
  <si>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</si>
  <si>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</si>
  <si>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</si>
  <si>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</si>
  <si>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</si>
  <si>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</si>
  <si>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</si>
  <si>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</si>
  <si>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</si>
  <si>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</si>
  <si>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</si>
  <si>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</si>
  <si>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</si>
  <si>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</si>
  <si>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</si>
  <si>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</si>
  <si>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</si>
  <si>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</si>
  <si>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</si>
  <si>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</si>
  <si>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</si>
  <si>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</si>
  <si>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</si>
  <si>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</si>
  <si>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</si>
  <si>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</si>
  <si>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</si>
  <si>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</si>
  <si>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</si>
  <si>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</si>
  <si>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</si>
  <si>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</si>
  <si>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</si>
  <si>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</si>
  <si>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</si>
  <si>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</si>
  <si>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</si>
  <si>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</si>
  <si>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</si>
  <si>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</si>
  <si>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</si>
  <si>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</si>
  <si>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</si>
  <si>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</si>
  <si>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</si>
  <si>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</si>
  <si>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</si>
  <si>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</si>
  <si>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</si>
  <si>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</si>
  <si>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</si>
  <si>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</si>
  <si>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</si>
  <si>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</si>
  <si>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</si>
  <si>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</si>
  <si>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</si>
  <si>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</si>
  <si>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</si>
  <si>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</si>
  <si>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</si>
  <si>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</si>
  <si>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</si>
  <si>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</si>
  <si>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</si>
  <si>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</si>
  <si>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</si>
  <si>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</si>
  <si>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</si>
  <si>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</si>
  <si>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</si>
  <si>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</si>
  <si>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</si>
  <si>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</si>
  <si>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</si>
  <si>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</si>
  <si>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</si>
  <si>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</si>
  <si>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</si>
  <si>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</si>
  <si>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</si>
  <si>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</si>
  <si>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</si>
  <si>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</si>
  <si>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</si>
  <si>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</si>
  <si>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</si>
  <si>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</si>
  <si>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</si>
  <si>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</si>
  <si>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</si>
  <si>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</si>
  <si>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</si>
  <si>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</si>
  <si>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</si>
  <si>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</si>
  <si>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</si>
  <si>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</si>
  <si>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</si>
  <si>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</si>
  <si>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</si>
  <si>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</si>
  <si>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</si>
  <si>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</si>
  <si>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</si>
  <si>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</si>
  <si>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</si>
  <si>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</si>
  <si>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</si>
  <si>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</si>
  <si>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</si>
  <si>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</si>
  <si>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</si>
  <si>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</si>
  <si>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</si>
  <si>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</si>
  <si>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</si>
  <si>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</si>
  <si>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</si>
  <si>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</si>
  <si>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</si>
  <si>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</si>
  <si>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</si>
  <si>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</si>
  <si>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</si>
  <si>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</si>
  <si>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</si>
  <si>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</si>
  <si>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</si>
  <si>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</si>
  <si>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</si>
  <si>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</si>
  <si>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</si>
  <si>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</si>
  <si>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</si>
  <si>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</si>
  <si>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</si>
  <si>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</si>
  <si>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</si>
  <si>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</si>
  <si>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</si>
  <si>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</si>
  <si>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</si>
  <si>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</si>
  <si>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</si>
  <si>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</si>
  <si>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</si>
  <si>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</si>
  <si>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</si>
  <si>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</si>
  <si>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</si>
  <si>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</si>
  <si>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</si>
  <si>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</si>
  <si>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</si>
  <si>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</si>
  <si>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</si>
  <si>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</si>
  <si>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</si>
  <si>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</si>
  <si>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</si>
  <si>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</si>
  <si>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</si>
  <si>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</si>
  <si>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</si>
  <si>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</si>
  <si>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</si>
  <si>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</si>
  <si>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</si>
  <si>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</si>
  <si>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</si>
  <si>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</si>
  <si>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</si>
  <si>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</si>
  <si>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</si>
  <si>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</si>
  <si>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</si>
  <si>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</si>
  <si>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</si>
  <si>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</si>
  <si>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</si>
  <si>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</si>
  <si>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</si>
  <si>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</si>
  <si>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</si>
  <si>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</si>
  <si>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</si>
  <si>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</si>
  <si>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</si>
  <si>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</si>
  <si>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</si>
  <si>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</si>
  <si>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</si>
  <si>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</si>
  <si>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</si>
  <si>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</si>
  <si>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</si>
  <si>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</si>
  <si>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</si>
  <si>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</si>
  <si>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</si>
  <si>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</si>
  <si>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</si>
  <si>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</si>
  <si>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</si>
  <si>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</si>
  <si>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</si>
  <si>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</si>
  <si>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</si>
  <si>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</si>
  <si>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</si>
  <si>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</si>
  <si>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</si>
  <si>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</si>
  <si>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</si>
  <si>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</si>
  <si>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</si>
  <si>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</si>
  <si>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</si>
  <si>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</si>
  <si>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</si>
  <si>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</si>
  <si>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</si>
  <si>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</si>
  <si>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</si>
  <si>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</si>
  <si>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</si>
  <si>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</si>
  <si>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</si>
  <si>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</si>
  <si>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</si>
  <si>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</si>
  <si>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</si>
  <si>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</si>
  <si>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</si>
  <si>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</si>
  <si>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</si>
  <si>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</si>
  <si>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</si>
  <si>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</si>
  <si>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</si>
  <si>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</si>
  <si>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</si>
  <si>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</si>
  <si>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</si>
  <si>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</si>
  <si>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</si>
  <si>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</si>
  <si>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</si>
  <si>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</si>
  <si>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</si>
  <si>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</si>
  <si>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</si>
  <si>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</si>
  <si>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</si>
  <si>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</si>
  <si>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</si>
  <si>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</si>
  <si>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</si>
  <si>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</si>
  <si>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</si>
  <si>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</si>
  <si>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</si>
  <si>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</si>
  <si>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</si>
  <si>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</si>
  <si>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</si>
  <si>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</si>
  <si>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</si>
  <si>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</si>
  <si>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</si>
  <si>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</si>
  <si>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</si>
  <si>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</si>
  <si>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</si>
  <si>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</si>
  <si>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</si>
  <si>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</si>
  <si>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</si>
  <si>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</si>
  <si>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</si>
  <si>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</si>
  <si>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</si>
  <si>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</si>
  <si>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</si>
  <si>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</si>
  <si>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</si>
  <si>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</si>
  <si>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</si>
  <si>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</si>
  <si>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</si>
  <si>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</si>
  <si>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</si>
  <si>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</si>
  <si>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</si>
  <si>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</si>
  <si>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</si>
  <si>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</si>
  <si>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</si>
  <si>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</si>
  <si>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</si>
  <si>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</si>
  <si>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</si>
  <si>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</si>
  <si>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</si>
  <si>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</si>
  <si>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</si>
  <si>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</si>
  <si>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</si>
  <si>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</si>
  <si>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</si>
  <si>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</si>
  <si>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</si>
  <si>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</si>
  <si>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</si>
  <si>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</si>
  <si>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</si>
  <si>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</si>
  <si>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</si>
  <si>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</si>
  <si>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</si>
  <si>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</si>
  <si>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</si>
  <si>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</si>
  <si>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</si>
  <si>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</si>
  <si>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</si>
  <si>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</si>
  <si>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</si>
  <si>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</si>
  <si>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</si>
  <si>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</si>
  <si>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</si>
  <si>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</si>
  <si>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</si>
  <si>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</si>
  <si>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</si>
  <si>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</si>
  <si>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</si>
  <si>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</si>
  <si>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</si>
  <si>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</si>
  <si>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</si>
  <si>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</si>
  <si>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</si>
  <si>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</si>
  <si>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</si>
  <si>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</si>
  <si>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</si>
  <si>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</si>
  <si>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</si>
  <si>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</si>
  <si>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</si>
  <si>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</si>
  <si>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</si>
  <si>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</si>
  <si>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</si>
  <si>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</si>
  <si>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</si>
  <si>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</si>
  <si>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</si>
  <si>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</si>
  <si>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</si>
  <si>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</si>
  <si>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</si>
  <si>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</si>
  <si>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</si>
  <si>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</si>
  <si>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</si>
  <si>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</si>
  <si>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</si>
  <si>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</si>
  <si>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</si>
  <si>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</si>
  <si>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</si>
  <si>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</si>
  <si>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</si>
  <si>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</si>
  <si>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</si>
  <si>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</si>
  <si>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</si>
  <si>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</si>
  <si>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</si>
  <si>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</si>
  <si>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</si>
  <si>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</si>
  <si>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</si>
  <si>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</si>
  <si>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</si>
  <si>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</si>
  <si>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</si>
  <si>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</si>
  <si>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</si>
  <si>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</si>
  <si>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</si>
  <si>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</si>
  <si>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</si>
  <si>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</si>
  <si>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</si>
  <si>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</si>
  <si>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</si>
  <si>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</si>
  <si>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</si>
  <si>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</si>
  <si>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</si>
  <si>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</si>
  <si>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</si>
  <si>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</si>
  <si>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</si>
  <si>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</si>
  <si>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</si>
  <si>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</si>
  <si>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</si>
  <si>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</si>
  <si>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</si>
  <si>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</si>
  <si>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</si>
  <si>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</si>
  <si>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</si>
  <si>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</si>
  <si>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</si>
  <si>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</si>
  <si>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</si>
  <si>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</si>
  <si>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</si>
  <si>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</si>
  <si>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</si>
  <si>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</si>
  <si>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</si>
  <si>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</si>
  <si>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</si>
  <si>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</si>
  <si>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</si>
  <si>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</si>
  <si>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</si>
  <si>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</si>
  <si>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</si>
  <si>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</si>
  <si>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</si>
  <si>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</si>
  <si>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</si>
  <si>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</si>
  <si>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</si>
  <si>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</si>
  <si>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</si>
  <si>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</si>
  <si>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</si>
  <si>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</si>
  <si>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</si>
  <si>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</si>
  <si>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</si>
  <si>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</si>
  <si>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</si>
  <si>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</si>
  <si>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</si>
  <si>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</si>
  <si>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</si>
  <si>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</si>
  <si>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</si>
  <si>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</si>
  <si>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</si>
  <si>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</si>
  <si>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</si>
  <si>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</si>
  <si>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</si>
  <si>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</si>
  <si>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</si>
  <si>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</si>
  <si>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</si>
  <si>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</si>
  <si>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</si>
  <si>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</si>
  <si>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</si>
  <si>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</si>
  <si>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</si>
  <si>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</si>
  <si>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</si>
  <si>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</si>
  <si>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</si>
  <si>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</si>
  <si>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</si>
  <si>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</si>
  <si>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</si>
  <si>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</si>
  <si>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</si>
  <si>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</si>
  <si>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</si>
  <si>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</si>
  <si>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</si>
  <si>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</si>
  <si>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</si>
  <si>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</si>
  <si>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</si>
  <si>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</si>
  <si>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</si>
  <si>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</si>
  <si>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</si>
  <si>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</si>
  <si>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</si>
  <si>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</si>
  <si>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</si>
  <si>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</si>
  <si>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</si>
  <si>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</si>
  <si>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</si>
  <si>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</si>
  <si>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</si>
  <si>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</si>
  <si>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</si>
  <si>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</si>
  <si>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</si>
  <si>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</si>
  <si>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</si>
  <si>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</si>
  <si>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</si>
  <si>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</si>
  <si>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</si>
  <si>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</si>
  <si>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</si>
  <si>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</si>
  <si>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</si>
  <si>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</si>
  <si>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</si>
  <si>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</si>
  <si>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</si>
  <si>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</si>
  <si>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</si>
  <si>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</si>
  <si>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</si>
  <si>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</si>
  <si>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</si>
  <si>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</si>
  <si>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</si>
  <si>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</si>
  <si>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</si>
  <si>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</si>
  <si>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</si>
  <si>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</si>
  <si>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</si>
  <si>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</si>
  <si>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</si>
  <si>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</si>
  <si>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</si>
  <si>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</si>
  <si>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</si>
  <si>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</si>
  <si>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</si>
  <si>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</si>
  <si>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</si>
  <si>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</si>
  <si>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</si>
  <si>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</si>
  <si>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</si>
  <si>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</si>
  <si>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</si>
  <si>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</si>
  <si>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</si>
  <si>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</si>
  <si>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</si>
  <si>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</si>
  <si>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</si>
  <si>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</si>
  <si>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</si>
  <si>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</si>
  <si>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</si>
  <si>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</si>
  <si>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</si>
  <si>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</si>
  <si>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</si>
  <si>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</si>
  <si>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</si>
  <si>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</si>
  <si>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</si>
  <si>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</si>
  <si>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</si>
  <si>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</si>
  <si>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</si>
  <si>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</si>
  <si>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</si>
  <si>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</si>
  <si>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</si>
  <si>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</si>
  <si>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</si>
  <si>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</si>
  <si>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</si>
  <si>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</si>
  <si>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</si>
  <si>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</si>
  <si>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</si>
  <si>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</si>
  <si>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</si>
  <si>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</si>
  <si>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</si>
  <si>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</si>
  <si>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</si>
  <si>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</si>
  <si>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</si>
  <si>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</si>
  <si>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</si>
  <si>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</si>
  <si>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</si>
  <si>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</si>
  <si>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</si>
  <si>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</si>
  <si>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</si>
  <si>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</si>
  <si>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</si>
  <si>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</si>
  <si>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</si>
  <si>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</si>
  <si>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</si>
  <si>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</si>
  <si>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</si>
  <si>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</si>
  <si>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</si>
  <si>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</si>
  <si>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</si>
  <si>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</si>
  <si>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</si>
  <si>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</si>
  <si>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</si>
  <si>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</si>
  <si>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</si>
  <si>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</si>
  <si>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</si>
  <si>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</si>
  <si>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</si>
  <si>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</si>
  <si>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</si>
  <si>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</si>
  <si>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</si>
  <si>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</si>
  <si>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</si>
  <si>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</si>
  <si>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</si>
  <si>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</si>
  <si>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</si>
  <si>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</si>
  <si>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</si>
  <si>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</si>
  <si>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</si>
  <si>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</si>
  <si>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</si>
  <si>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</si>
  <si>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</si>
  <si>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</si>
  <si>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</si>
  <si>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</si>
  <si>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</si>
  <si>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</si>
  <si>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</si>
  <si>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</si>
  <si>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</si>
  <si>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</si>
  <si>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</si>
  <si>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</si>
  <si>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</si>
  <si>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</si>
  <si>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</si>
  <si>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</si>
  <si>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</si>
  <si>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</si>
  <si>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</si>
  <si>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</si>
  <si>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</si>
  <si>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</si>
  <si>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</si>
  <si>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</si>
  <si>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</si>
  <si>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</si>
  <si>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</si>
  <si>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</si>
  <si>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</si>
  <si>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</si>
  <si>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</si>
  <si>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</si>
  <si>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</si>
  <si>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</si>
  <si>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</si>
  <si>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</si>
  <si>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</si>
  <si>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</si>
  <si>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</si>
  <si>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</si>
  <si>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</si>
  <si>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</si>
  <si>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</si>
  <si>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</si>
  <si>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</si>
  <si>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</si>
  <si>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</si>
  <si>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</si>
  <si>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</si>
  <si>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</si>
  <si>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</si>
  <si>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</si>
  <si>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</si>
  <si>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</si>
  <si>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</si>
  <si>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</si>
  <si>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</si>
  <si>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</si>
  <si>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</si>
  <si>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</si>
  <si>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</si>
  <si>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</si>
  <si>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</si>
  <si>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</si>
  <si>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</si>
  <si>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</si>
  <si>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</si>
  <si>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</si>
  <si>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</si>
  <si>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</si>
  <si>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</si>
  <si>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</si>
  <si>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</si>
  <si>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</si>
  <si>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</si>
  <si>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</si>
  <si>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</si>
  <si>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</si>
  <si>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</si>
  <si>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</si>
  <si>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</si>
  <si>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</si>
  <si>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</si>
  <si>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</si>
  <si>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</si>
  <si>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</si>
  <si>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</si>
  <si>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</si>
  <si>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</si>
  <si>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</si>
  <si>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</si>
  <si>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</si>
  <si>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</si>
  <si>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</si>
  <si>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</si>
  <si>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</si>
  <si>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</si>
  <si>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</si>
  <si>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</si>
  <si>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</si>
  <si>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</si>
  <si>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</si>
  <si>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</si>
  <si>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</si>
  <si>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</si>
  <si>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</si>
  <si>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</si>
  <si>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</si>
  <si>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</si>
  <si>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</si>
  <si>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</si>
  <si>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</si>
  <si>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</si>
  <si>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</si>
  <si>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</si>
  <si>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</si>
  <si>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</si>
  <si>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</si>
  <si>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</si>
  <si>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</si>
  <si>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</si>
  <si>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</si>
  <si>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</si>
  <si>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</si>
  <si>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</si>
  <si>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</si>
  <si>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</si>
  <si>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</si>
  <si>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</si>
  <si>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</si>
  <si>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</si>
  <si>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</si>
  <si>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</si>
  <si>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</si>
  <si>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</si>
  <si>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</si>
  <si>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</si>
  <si>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</si>
  <si>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</si>
  <si>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</si>
  <si>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</si>
  <si>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</si>
  <si>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</si>
  <si>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</si>
  <si>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</si>
  <si>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</si>
  <si>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</si>
  <si>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</si>
  <si>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</si>
  <si>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</si>
  <si>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</si>
  <si>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</si>
  <si>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</si>
  <si>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</si>
  <si>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</si>
  <si>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</si>
  <si>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</si>
  <si>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</si>
  <si>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</si>
  <si>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</si>
  <si>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</si>
  <si>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</si>
  <si>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</si>
  <si>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</si>
  <si>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</si>
  <si>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</si>
  <si>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</si>
  <si>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</si>
  <si>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</si>
  <si>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</si>
  <si>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</si>
  <si>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</si>
  <si>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</si>
  <si>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</si>
  <si>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</si>
  <si>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</si>
  <si>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</si>
  <si>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</si>
  <si>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</si>
  <si>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</si>
  <si>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</si>
  <si>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</si>
  <si>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</si>
  <si>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</si>
  <si>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</si>
  <si>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</si>
  <si>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</si>
  <si>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</si>
  <si>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</si>
  <si>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</si>
  <si>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</si>
  <si>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</si>
  <si>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</si>
  <si>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</si>
  <si>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</si>
  <si>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</si>
  <si>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</si>
  <si>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</si>
  <si>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</si>
  <si>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</si>
  <si>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</si>
  <si>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</si>
  <si>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</si>
  <si>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</si>
  <si>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</si>
  <si>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</si>
  <si>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</si>
  <si>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</si>
  <si>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</si>
  <si>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</si>
  <si>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</si>
  <si>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</si>
  <si>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</si>
  <si>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</si>
  <si>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</si>
  <si>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</si>
  <si>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</si>
  <si>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</si>
  <si>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</si>
  <si>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</si>
  <si>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</si>
  <si>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</si>
  <si>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</si>
  <si>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</si>
  <si>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</si>
  <si>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</si>
  <si>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</si>
  <si>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</si>
  <si>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</si>
  <si>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</si>
  <si>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</si>
  <si>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</si>
  <si>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</si>
  <si>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</si>
  <si>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</si>
  <si>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</si>
  <si>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</si>
  <si>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</si>
  <si>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</si>
  <si>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</si>
  <si>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</si>
  <si>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</si>
  <si>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</si>
  <si>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</si>
  <si>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</si>
  <si>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</si>
  <si>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</si>
  <si>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</si>
  <si>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</si>
  <si>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</si>
  <si>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</si>
  <si>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</si>
  <si>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</si>
  <si>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</si>
  <si>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</si>
  <si>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</si>
  <si>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</si>
  <si>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</si>
  <si>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</si>
  <si>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</si>
  <si>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</si>
  <si>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</si>
  <si>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</si>
  <si>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</si>
  <si>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</si>
  <si>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</si>
  <si>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</si>
  <si>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</si>
  <si>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</si>
  <si>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</si>
  <si>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</si>
  <si>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</si>
  <si>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</si>
  <si>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</si>
  <si>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</si>
  <si>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</si>
  <si>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</si>
  <si>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</si>
  <si>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</si>
  <si>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</si>
  <si>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</si>
  <si>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</si>
  <si>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</si>
  <si>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</si>
  <si>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</si>
  <si>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</si>
  <si>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</si>
  <si>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</si>
  <si>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</si>
  <si>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</si>
  <si>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</si>
  <si>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</si>
  <si>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</si>
  <si>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</si>
  <si>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</si>
  <si>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</si>
  <si>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</si>
  <si>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</si>
  <si>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</si>
  <si>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</si>
  <si>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</si>
  <si>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</si>
  <si>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</si>
  <si>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</si>
  <si>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</si>
  <si>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</si>
  <si>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</si>
  <si>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</si>
  <si>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</si>
  <si>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</si>
  <si>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</si>
  <si>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</si>
  <si>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</si>
  <si>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</si>
  <si>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</si>
  <si>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</si>
  <si>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</si>
  <si>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</si>
  <si>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</si>
  <si>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</si>
  <si>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</si>
  <si>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</si>
  <si>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</si>
  <si>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</si>
  <si>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</si>
  <si>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</si>
  <si>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</si>
  <si>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</si>
  <si>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</si>
  <si>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</si>
  <si>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</si>
  <si>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</si>
  <si>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</si>
  <si>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</si>
  <si>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</si>
  <si>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</si>
  <si>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</si>
  <si>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</si>
  <si>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</si>
  <si>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</si>
  <si>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</si>
  <si>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</si>
  <si>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</si>
  <si>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</si>
  <si>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</si>
  <si>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</si>
  <si>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</si>
  <si>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</si>
  <si>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</si>
  <si>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</si>
  <si>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</si>
  <si>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</si>
  <si>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</si>
  <si>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</si>
  <si>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</si>
  <si>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</si>
  <si>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</si>
  <si>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</si>
  <si>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</si>
  <si>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</si>
  <si>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</si>
  <si>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</si>
  <si>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</si>
  <si>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</si>
  <si>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</si>
  <si>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</si>
  <si>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</si>
  <si>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</si>
  <si>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</si>
  <si>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</si>
  <si>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</si>
  <si>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</si>
  <si>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</si>
  <si>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</si>
  <si>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</si>
  <si>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</si>
  <si>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</si>
  <si>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</si>
  <si>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</si>
  <si>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</si>
  <si>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</si>
  <si>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</si>
  <si>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</si>
  <si>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</si>
  <si>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</si>
  <si>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</si>
  <si>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</si>
  <si>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</si>
  <si>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</si>
  <si>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</si>
  <si>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</si>
  <si>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</si>
  <si>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</si>
  <si>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</si>
  <si>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</si>
  <si>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</si>
  <si>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</si>
  <si>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</si>
  <si>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</si>
  <si>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</si>
  <si>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</si>
  <si>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</si>
  <si>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</si>
  <si>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</si>
  <si>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</si>
  <si>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</si>
  <si>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</si>
  <si>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</si>
  <si>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</si>
  <si>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</si>
  <si>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</si>
  <si>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</si>
  <si>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</si>
  <si>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</si>
  <si>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</si>
  <si>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</si>
  <si>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</si>
  <si>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</si>
  <si>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</si>
  <si>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</si>
  <si>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</si>
  <si>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</si>
  <si>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</si>
  <si>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</si>
  <si>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</si>
  <si>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</si>
  <si>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</si>
  <si>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</si>
  <si>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</si>
  <si>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</si>
  <si>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</si>
  <si>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</si>
  <si>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</si>
  <si>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</si>
  <si>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</si>
  <si>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</si>
  <si>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</si>
  <si>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</si>
  <si>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</si>
  <si>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</si>
  <si>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</si>
  <si>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</si>
  <si>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</si>
  <si>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</si>
  <si>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</si>
  <si>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</si>
  <si>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</si>
  <si>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</si>
  <si>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</si>
  <si>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</si>
  <si>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</si>
  <si>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</si>
  <si>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</si>
  <si>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</si>
  <si>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</si>
  <si>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</si>
  <si>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</si>
  <si>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</si>
  <si>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</si>
  <si>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</si>
  <si>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</si>
  <si>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</si>
  <si>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</si>
  <si>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</si>
  <si>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</si>
  <si>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</si>
  <si>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</si>
  <si>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</si>
  <si>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</si>
  <si>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</si>
  <si>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</si>
  <si>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</si>
  <si>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</si>
  <si>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</si>
  <si>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</si>
  <si>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</si>
  <si>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</si>
  <si>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</si>
  <si>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</si>
  <si>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</si>
  <si>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</si>
  <si>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</si>
  <si>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</si>
  <si>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</si>
  <si>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</si>
  <si>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</si>
  <si>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</si>
  <si>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</si>
  <si>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</si>
  <si>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</si>
  <si>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</si>
  <si>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</si>
  <si>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</si>
  <si>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</si>
  <si>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</si>
  <si>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</si>
  <si>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</si>
  <si>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</si>
  <si>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</si>
  <si>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</si>
  <si>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</si>
  <si>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</si>
  <si>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</si>
  <si>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</si>
  <si>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</si>
  <si>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</si>
  <si>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</si>
  <si>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</si>
  <si>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</si>
  <si>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</si>
  <si>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</si>
  <si>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</si>
  <si>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</si>
  <si>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</si>
  <si>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</si>
  <si>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</si>
  <si>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</si>
  <si>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</si>
  <si>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</si>
  <si>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</si>
  <si>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</si>
  <si>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</si>
  <si>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</si>
  <si>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</si>
  <si>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</si>
  <si>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</si>
  <si>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</si>
  <si>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</si>
  <si>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</si>
  <si>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</si>
  <si>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</si>
  <si>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</si>
  <si>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</si>
  <si>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</si>
  <si>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</si>
  <si>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</si>
  <si>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</si>
  <si>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</si>
  <si>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</si>
  <si>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</si>
  <si>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</si>
  <si>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</si>
  <si>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</si>
  <si>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</si>
  <si>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</si>
  <si>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</si>
  <si>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</si>
  <si>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</si>
  <si>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</si>
  <si>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</si>
  <si>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</si>
  <si>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</si>
  <si>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</si>
  <si>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</si>
  <si>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</si>
  <si>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</si>
  <si>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</si>
  <si>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</si>
  <si>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</si>
  <si>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</si>
  <si>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</si>
  <si>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</si>
  <si>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</si>
  <si>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</si>
  <si>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</si>
  <si>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</si>
  <si>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</si>
  <si>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</si>
  <si>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</si>
  <si>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</si>
  <si>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</si>
  <si>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</si>
  <si>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</si>
  <si>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</si>
  <si>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</si>
  <si>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</si>
  <si>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</si>
  <si>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</si>
  <si>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</si>
  <si>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</si>
  <si>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</si>
  <si>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</si>
  <si>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</si>
  <si>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</si>
  <si>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</si>
  <si>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</si>
  <si>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</si>
  <si>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</si>
  <si>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</si>
  <si>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</si>
  <si>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</si>
  <si>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</si>
  <si>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</si>
  <si>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</si>
  <si>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</si>
  <si>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</si>
  <si>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</si>
  <si>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</si>
  <si>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</si>
  <si>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</si>
  <si>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</si>
  <si>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</si>
  <si>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</si>
  <si>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</si>
  <si>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</si>
  <si>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</si>
  <si>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</si>
  <si>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</si>
  <si>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</si>
  <si>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</si>
  <si>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</si>
  <si>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</si>
  <si>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</si>
  <si>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</si>
  <si>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</si>
  <si>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</si>
  <si>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</si>
  <si>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</si>
  <si>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</si>
  <si>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</si>
  <si>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</si>
  <si>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</si>
  <si>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</si>
  <si>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</si>
  <si>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</si>
  <si>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</si>
  <si>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</si>
  <si>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</si>
  <si>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</si>
  <si>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</si>
  <si>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</si>
  <si>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</si>
  <si>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</si>
  <si>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</si>
  <si>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</si>
  <si>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</si>
  <si>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</si>
  <si>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</si>
  <si>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</si>
  <si>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</si>
  <si>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</si>
  <si>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</si>
  <si>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</si>
  <si>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</si>
  <si>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</si>
  <si>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</si>
  <si>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</si>
  <si>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</si>
  <si>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</si>
  <si>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</si>
  <si>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</si>
  <si>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</si>
  <si>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</si>
  <si>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</si>
  <si>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</si>
  <si>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</si>
  <si>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</si>
  <si>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</si>
  <si>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</si>
  <si>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</si>
  <si>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</si>
  <si>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</si>
  <si>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</si>
  <si>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</si>
  <si>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</si>
  <si>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</si>
  <si>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</si>
  <si>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</si>
  <si>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</si>
  <si>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</si>
  <si>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</si>
  <si>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</si>
  <si>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</si>
  <si>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</si>
  <si>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</si>
  <si>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</si>
  <si>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</si>
  <si>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</si>
  <si>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</si>
  <si>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</si>
  <si>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</si>
  <si>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</si>
  <si>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</si>
  <si>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</si>
  <si>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</si>
  <si>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</si>
  <si>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</si>
  <si>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</si>
  <si>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</si>
  <si>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</si>
  <si>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</si>
  <si>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</si>
  <si>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</si>
  <si>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</si>
  <si>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</si>
  <si>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</si>
  <si>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</si>
  <si>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</si>
  <si>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</si>
  <si>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</si>
  <si>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</si>
  <si>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</si>
  <si>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</si>
  <si>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</si>
  <si>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</si>
  <si>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</si>
  <si>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</si>
  <si>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</si>
  <si>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</si>
  <si>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</si>
  <si>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</si>
  <si>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</si>
  <si>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</si>
  <si>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</si>
  <si>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</si>
  <si>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</si>
  <si>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</si>
  <si>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</si>
  <si>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</si>
  <si>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</si>
  <si>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</si>
  <si>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</si>
  <si>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</si>
  <si>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</si>
  <si>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</si>
  <si>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</si>
  <si>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</si>
  <si>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</si>
  <si>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</si>
  <si>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</si>
  <si>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</si>
  <si>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</si>
  <si>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</si>
  <si>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</si>
  <si>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</si>
  <si>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</si>
  <si>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</si>
  <si>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</si>
  <si>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</si>
  <si>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</si>
  <si>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</si>
  <si>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</si>
  <si>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</si>
  <si>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</si>
  <si>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</si>
  <si>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</si>
  <si>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</si>
  <si>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</si>
  <si>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</si>
  <si>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</si>
  <si>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</si>
  <si>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</si>
  <si>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</si>
  <si>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</si>
  <si>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</si>
  <si>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</si>
  <si>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</si>
  <si>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</si>
  <si>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</si>
  <si>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</si>
  <si>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</si>
  <si>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</si>
  <si>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</si>
  <si>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</si>
  <si>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</si>
  <si>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</si>
  <si>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</si>
  <si>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</si>
  <si>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</si>
  <si>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</si>
  <si>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</si>
  <si>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</si>
  <si>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</si>
  <si>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</si>
  <si>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</si>
  <si>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</si>
  <si>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</si>
  <si>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</si>
  <si>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</si>
  <si>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</si>
  <si>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</si>
  <si>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</si>
  <si>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</si>
  <si>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</si>
  <si>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</si>
  <si>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</si>
  <si>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</si>
  <si>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</si>
  <si>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</si>
  <si>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</si>
  <si>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</si>
  <si>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</si>
  <si>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</si>
  <si>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</si>
  <si>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</si>
  <si>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</si>
  <si>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</si>
  <si>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</si>
  <si>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</si>
  <si>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</si>
  <si>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</si>
  <si>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</si>
  <si>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</si>
  <si>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</si>
  <si>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</si>
  <si>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</si>
  <si>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</si>
  <si>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</si>
  <si>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</si>
  <si>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</si>
  <si>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</si>
  <si>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</si>
  <si>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</si>
  <si>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</si>
  <si>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</si>
  <si>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</si>
  <si>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</si>
  <si>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</si>
  <si>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</si>
  <si>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</si>
  <si>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</si>
  <si>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</si>
  <si>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</si>
  <si>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</si>
  <si>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</si>
  <si>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</si>
  <si>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</si>
  <si>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</si>
  <si>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</si>
  <si>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</si>
  <si>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</si>
  <si>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</si>
  <si>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</si>
  <si>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</si>
  <si>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</si>
  <si>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</si>
  <si>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</si>
  <si>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</si>
  <si>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</si>
  <si>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</si>
  <si>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</si>
  <si>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</si>
  <si>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</si>
  <si>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</si>
  <si>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</si>
  <si>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</si>
  <si>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</si>
  <si>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</si>
  <si>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</si>
  <si>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</si>
  <si>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</si>
  <si>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</si>
  <si>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</si>
  <si>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</si>
  <si>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</si>
  <si>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</si>
  <si>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</si>
  <si>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</si>
  <si>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</si>
  <si>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</si>
  <si>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</si>
  <si>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</si>
  <si>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</si>
  <si>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</si>
  <si>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</si>
  <si>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</si>
  <si>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</si>
  <si>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</si>
  <si>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</si>
  <si>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</si>
  <si>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</si>
  <si>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</si>
  <si>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</si>
  <si>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</si>
  <si>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</si>
  <si>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</si>
  <si>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</si>
  <si>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</si>
  <si>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</si>
  <si>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</si>
  <si>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</si>
  <si>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</si>
  <si>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</si>
  <si>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</si>
  <si>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</si>
  <si>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</si>
  <si>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</si>
  <si>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</si>
  <si>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</si>
  <si>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</si>
  <si>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</si>
  <si>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</si>
  <si>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</si>
  <si>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</si>
  <si>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</si>
  <si>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</si>
  <si>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</si>
  <si>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</si>
  <si>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</si>
  <si>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</si>
  <si>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</si>
  <si>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</si>
  <si>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</si>
  <si>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</si>
  <si>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</si>
  <si>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</si>
  <si>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</si>
  <si>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</si>
  <si>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</si>
  <si>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</si>
  <si>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</si>
  <si>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</si>
  <si>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</si>
  <si>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</si>
  <si>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</si>
  <si>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</si>
  <si>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</si>
  <si>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</si>
  <si>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</si>
  <si>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</si>
  <si>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</si>
  <si>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</si>
  <si>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</si>
  <si>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</si>
  <si>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</si>
  <si>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</si>
  <si>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</si>
  <si>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</si>
  <si>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</si>
  <si>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</si>
  <si>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</si>
  <si>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</si>
  <si>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</si>
  <si>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</si>
  <si>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</si>
  <si>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</si>
  <si>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</si>
  <si>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</si>
  <si>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</si>
  <si>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</si>
  <si>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</si>
  <si>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</si>
  <si>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</si>
  <si>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</si>
  <si>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</si>
  <si>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</si>
  <si>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</si>
  <si>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</si>
  <si>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</si>
  <si>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</si>
  <si>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</si>
  <si>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</si>
  <si>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</si>
  <si>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</si>
  <si>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</si>
  <si>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</si>
  <si>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</si>
  <si>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</si>
  <si>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</si>
  <si>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</si>
  <si>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</si>
  <si>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</si>
  <si>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</si>
  <si>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</si>
  <si>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</si>
  <si>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</si>
  <si>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</si>
  <si>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</si>
  <si>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</si>
  <si>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</si>
  <si>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</si>
  <si>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</si>
  <si>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</si>
  <si>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</si>
  <si>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</si>
  <si>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</si>
  <si>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</si>
  <si>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</si>
  <si>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</si>
  <si>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</si>
  <si>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</si>
  <si>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</si>
  <si>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</si>
  <si>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</si>
  <si>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</si>
  <si>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</si>
  <si>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</si>
  <si>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</si>
  <si>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</si>
  <si>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</si>
  <si>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</si>
  <si>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</si>
  <si>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</si>
  <si>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</si>
  <si>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</si>
  <si>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</si>
  <si>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</si>
  <si>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</si>
  <si>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</si>
  <si>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</si>
  <si>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</si>
  <si>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</si>
  <si>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</si>
  <si>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</si>
  <si>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</si>
  <si>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</si>
  <si>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</si>
  <si>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</si>
  <si>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</si>
  <si>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</si>
  <si>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</si>
  <si>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</si>
  <si>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</si>
  <si>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</si>
  <si>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</si>
  <si>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</si>
  <si>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</si>
  <si>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</si>
  <si>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</si>
  <si>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</si>
  <si>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</si>
  <si>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</si>
  <si>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</si>
  <si>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</si>
  <si>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</si>
  <si>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</si>
  <si>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</si>
  <si>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</si>
  <si>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</si>
  <si>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</si>
  <si>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</si>
  <si>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</si>
  <si>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</si>
  <si>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</si>
  <si>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</si>
  <si>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</si>
  <si>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</si>
  <si>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</si>
  <si>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</si>
  <si>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</si>
  <si>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</si>
  <si>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</si>
  <si>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</si>
  <si>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</si>
  <si>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</si>
  <si>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</si>
  <si>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</si>
  <si>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</si>
  <si>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</si>
  <si>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</si>
  <si>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</si>
  <si>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</si>
  <si>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</si>
  <si>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</si>
  <si>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</si>
  <si>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</si>
  <si>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</si>
  <si>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</si>
  <si>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</si>
  <si>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</si>
  <si>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</si>
  <si>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</si>
  <si>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</si>
  <si>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</si>
  <si>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</si>
  <si>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</si>
  <si>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</si>
  <si>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</si>
  <si>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</si>
  <si>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</si>
  <si>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</si>
  <si>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</si>
  <si>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</si>
  <si>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</si>
  <si>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</si>
  <si>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</si>
  <si>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</si>
  <si>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</si>
  <si>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</si>
  <si>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</si>
  <si>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</si>
  <si>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</si>
  <si>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</si>
  <si>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</si>
  <si>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</si>
  <si>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</si>
  <si>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</si>
  <si>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</si>
  <si>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</si>
  <si>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</si>
  <si>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</si>
  <si>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</si>
  <si>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</si>
  <si>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</si>
  <si>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</si>
  <si>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</si>
  <si>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</si>
  <si>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</si>
  <si>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</si>
  <si>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</si>
  <si>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</si>
  <si>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</si>
  <si>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</si>
  <si>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</si>
  <si>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</si>
  <si>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</si>
  <si>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</si>
  <si>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</si>
  <si>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</si>
  <si>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</si>
  <si>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</si>
  <si>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</si>
  <si>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</si>
  <si>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</si>
  <si>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</si>
  <si>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</si>
  <si>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</si>
  <si>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</si>
  <si>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</si>
  <si>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</si>
  <si>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</si>
  <si>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</si>
  <si>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</si>
  <si>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</si>
  <si>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</si>
  <si>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</si>
  <si>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</si>
  <si>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</si>
  <si>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</si>
  <si>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</si>
  <si>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</si>
  <si>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</si>
  <si>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</si>
  <si>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</si>
  <si>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</si>
  <si>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</si>
  <si>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</si>
  <si>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</si>
  <si>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</si>
  <si>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</si>
  <si>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</si>
  <si>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</si>
  <si>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</si>
  <si>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</si>
  <si>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</si>
  <si>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</si>
  <si>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</si>
  <si>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</si>
  <si>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</si>
  <si>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</si>
  <si>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</si>
  <si>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</si>
  <si>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</si>
  <si>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</si>
  <si>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</si>
  <si>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</si>
  <si>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</si>
  <si>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</si>
  <si>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</si>
  <si>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</si>
  <si>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</si>
  <si>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</si>
  <si>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</si>
  <si>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</si>
  <si>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</si>
  <si>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</si>
  <si>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</si>
  <si>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</si>
  <si>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</si>
  <si>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</si>
  <si>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</si>
  <si>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</si>
  <si>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</si>
  <si>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</si>
  <si>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</si>
  <si>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</si>
  <si>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</si>
  <si>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</si>
  <si>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</si>
  <si>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</si>
  <si>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</si>
  <si>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</si>
  <si>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</si>
  <si>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</si>
  <si>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</si>
  <si>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</si>
  <si>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</si>
  <si>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</si>
  <si>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</si>
  <si>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</si>
  <si>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</si>
  <si>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</si>
  <si>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</si>
  <si>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</si>
  <si>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</si>
  <si>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</si>
  <si>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</si>
  <si>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</si>
  <si>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</si>
  <si>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</si>
  <si>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</si>
  <si>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</si>
  <si>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</si>
  <si>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</si>
  <si>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</si>
  <si>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</si>
  <si>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</si>
  <si>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</si>
  <si>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</si>
  <si>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</si>
  <si>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</si>
  <si>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</si>
  <si>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</si>
  <si>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</si>
  <si>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</si>
  <si>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</si>
  <si>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</si>
  <si>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</si>
  <si>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</si>
  <si>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</si>
  <si>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</si>
  <si>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</si>
  <si>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</si>
  <si>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</si>
  <si>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</si>
  <si>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</si>
  <si>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</si>
  <si>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</si>
  <si>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</si>
  <si>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</si>
  <si>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</si>
  <si>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</si>
  <si>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</si>
  <si>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</si>
  <si>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</si>
  <si>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</si>
  <si>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</si>
  <si>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</si>
  <si>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</si>
  <si>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</si>
  <si>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</si>
  <si>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</si>
  <si>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</si>
  <si>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</si>
  <si>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</si>
  <si>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</si>
  <si>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</si>
  <si>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</si>
  <si>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</si>
  <si>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</si>
  <si>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</si>
  <si>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</si>
  <si>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</si>
  <si>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</si>
  <si>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</si>
  <si>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</si>
  <si>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</si>
  <si>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</si>
  <si>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</si>
  <si>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</si>
  <si>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</si>
  <si>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</si>
  <si>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</si>
  <si>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</si>
  <si>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</si>
  <si>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</si>
  <si>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</si>
  <si>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</si>
  <si>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</si>
  <si>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</si>
  <si>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</si>
  <si>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</si>
  <si>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</si>
  <si>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</si>
  <si>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</si>
  <si>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</si>
  <si>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</si>
  <si>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</si>
  <si>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</si>
  <si>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</si>
  <si>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</si>
  <si>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</si>
  <si>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</si>
  <si>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</si>
  <si>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</si>
  <si>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</si>
  <si>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</si>
  <si>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</si>
  <si>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</si>
  <si>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</si>
  <si>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</si>
  <si>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</si>
  <si>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</si>
  <si>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</si>
  <si>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</si>
  <si>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</si>
  <si>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</si>
  <si>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</si>
  <si>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</si>
  <si>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</si>
  <si>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</si>
  <si>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</si>
  <si>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</si>
  <si>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</si>
  <si>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</si>
  <si>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</si>
  <si>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</si>
  <si>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</si>
  <si>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</si>
  <si>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</si>
  <si>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</si>
  <si>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</si>
  <si>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</si>
  <si>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</si>
  <si>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</si>
  <si>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</si>
  <si>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</si>
  <si>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</si>
  <si>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</si>
  <si>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</si>
  <si>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</si>
  <si>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</si>
  <si>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</si>
  <si>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</si>
  <si>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</si>
  <si>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</si>
  <si>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</si>
  <si>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</si>
  <si>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</si>
  <si>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</si>
  <si>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</si>
  <si>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</si>
  <si>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</si>
  <si>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</si>
  <si>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</si>
  <si>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</si>
  <si>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</si>
  <si>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</si>
  <si>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</si>
  <si>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</si>
  <si>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</si>
  <si>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</si>
  <si>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</si>
  <si>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</si>
  <si>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</si>
  <si>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</si>
  <si>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</si>
  <si>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</si>
  <si>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</si>
  <si>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</si>
  <si>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</si>
  <si>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</si>
  <si>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</si>
  <si>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</si>
  <si>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</si>
  <si>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</si>
  <si>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</si>
  <si>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</si>
  <si>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</si>
  <si>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</si>
  <si>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</si>
  <si>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</si>
  <si>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</si>
  <si>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</si>
  <si>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</si>
  <si>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</si>
  <si>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</si>
  <si>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</si>
  <si>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</si>
  <si>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</si>
  <si>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</si>
  <si>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</si>
  <si>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</si>
  <si>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</si>
  <si>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</si>
  <si>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</si>
  <si>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</si>
  <si>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</si>
  <si>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</si>
  <si>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</si>
  <si>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</si>
  <si>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</si>
  <si>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</si>
  <si>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</si>
  <si>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</si>
  <si>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</si>
  <si>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</si>
  <si>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</si>
  <si>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</si>
  <si>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</si>
  <si>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</si>
  <si>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</si>
  <si>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</si>
  <si>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</si>
  <si>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</si>
  <si>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</si>
  <si>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</si>
  <si>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</si>
  <si>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</si>
  <si>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</si>
  <si>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</si>
  <si>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</si>
  <si>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</si>
  <si>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</si>
  <si>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</si>
  <si>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</si>
  <si>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</si>
  <si>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</si>
  <si>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</si>
  <si>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</si>
  <si>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</si>
  <si>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</si>
  <si>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</si>
  <si>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</si>
  <si>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</si>
  <si>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</si>
  <si>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</si>
  <si>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</si>
  <si>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</si>
  <si>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</si>
  <si>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</si>
  <si>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</si>
  <si>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</si>
  <si>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</si>
  <si>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</si>
  <si>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</si>
  <si>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</si>
  <si>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</si>
  <si>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</si>
  <si>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</si>
  <si>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</si>
  <si>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</si>
  <si>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</si>
  <si>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</si>
  <si>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</si>
  <si>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</si>
  <si>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</si>
  <si>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</si>
  <si>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</si>
  <si>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</si>
  <si>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</si>
  <si>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</si>
  <si>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</si>
  <si>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</si>
  <si>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</si>
  <si>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</si>
  <si>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</si>
  <si>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</si>
  <si>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</si>
  <si>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</si>
  <si>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</si>
  <si>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</si>
  <si>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</si>
  <si>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</si>
  <si>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</si>
  <si>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</si>
  <si>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</si>
  <si>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</si>
  <si>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</si>
  <si>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</si>
  <si>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</si>
  <si>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</si>
  <si>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</si>
  <si>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</si>
  <si>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</si>
  <si>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</si>
  <si>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</si>
  <si>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</si>
  <si>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</si>
  <si>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</si>
  <si>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</si>
  <si>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</si>
  <si>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</si>
  <si>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</si>
  <si>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</si>
  <si>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</si>
  <si>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</si>
  <si>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</si>
  <si>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</si>
  <si>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</si>
  <si>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</si>
  <si>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</si>
  <si>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</si>
  <si>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</si>
  <si>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</si>
  <si>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</si>
  <si>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</si>
  <si>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</si>
  <si>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</si>
  <si>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</si>
  <si>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</si>
  <si>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</si>
  <si>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</si>
  <si>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</si>
  <si>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</si>
  <si>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</si>
  <si>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</si>
  <si>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</si>
  <si>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</si>
  <si>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</si>
  <si>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</si>
  <si>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</si>
  <si>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</si>
  <si>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</si>
  <si>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</si>
  <si>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</si>
  <si>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</si>
  <si>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</si>
  <si>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</si>
  <si>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</si>
  <si>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</si>
  <si>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</si>
  <si>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</si>
  <si>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</si>
  <si>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</si>
  <si>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</si>
  <si>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</si>
  <si>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</si>
  <si>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</si>
  <si>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</si>
  <si>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</si>
  <si>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</si>
  <si>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</si>
  <si>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</si>
  <si>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</si>
  <si>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</si>
  <si>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</si>
  <si>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</si>
  <si>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</si>
  <si>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</si>
  <si>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</si>
  <si>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</si>
  <si>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</si>
  <si>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</si>
  <si>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</si>
  <si>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</si>
  <si>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</si>
  <si>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</si>
  <si>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</si>
  <si>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</si>
  <si>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</si>
  <si>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</si>
  <si>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</si>
  <si>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</si>
  <si>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</si>
  <si>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</si>
  <si>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</si>
  <si>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</si>
  <si>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</si>
  <si>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</si>
  <si>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</si>
  <si>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</si>
  <si>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</si>
  <si>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</si>
  <si>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</si>
  <si>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</si>
  <si>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</si>
  <si>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</si>
  <si>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</si>
  <si>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</si>
  <si>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</si>
  <si>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</si>
  <si>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</si>
  <si>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</si>
  <si>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</si>
  <si>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</si>
  <si>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</si>
  <si>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</si>
  <si>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</si>
  <si>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</si>
  <si>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</si>
  <si>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</si>
  <si>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</si>
  <si>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</si>
  <si>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</si>
  <si>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</si>
  <si>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</si>
  <si>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</si>
  <si>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</si>
  <si>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</si>
  <si>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</si>
  <si>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</si>
  <si>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</si>
  <si>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</si>
  <si>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</si>
  <si>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</si>
  <si>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</si>
  <si>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</si>
  <si>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</si>
  <si>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</si>
  <si>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</si>
  <si>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</si>
  <si>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</si>
  <si>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</si>
  <si>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</si>
  <si>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</si>
  <si>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</si>
  <si>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</si>
  <si>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</si>
  <si>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</si>
  <si>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</si>
  <si>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</si>
  <si>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</si>
  <si>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</si>
  <si>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</si>
  <si>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</si>
  <si>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</si>
  <si>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</si>
  <si>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</si>
  <si>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</si>
  <si>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</si>
  <si>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</si>
  <si>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</si>
  <si>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</si>
  <si>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</si>
  <si>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</si>
  <si>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</si>
  <si>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</si>
  <si>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</si>
  <si>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</si>
  <si>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</si>
  <si>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</si>
  <si>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</si>
  <si>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</si>
  <si>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</si>
  <si>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</si>
  <si>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</si>
  <si>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</si>
  <si>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</si>
  <si>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</si>
  <si>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</si>
  <si>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</si>
  <si>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</si>
  <si>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</si>
  <si>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</si>
  <si>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</si>
  <si>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</si>
  <si>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</si>
  <si>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</si>
  <si>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</si>
  <si>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</si>
  <si>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</si>
  <si>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</si>
  <si>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</si>
  <si>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</si>
  <si>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</si>
  <si>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</si>
  <si>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</si>
  <si>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</si>
  <si>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</si>
  <si>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</si>
  <si>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</si>
  <si>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</si>
  <si>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</si>
  <si>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</si>
  <si>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</si>
  <si>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</si>
  <si>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</si>
  <si>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</si>
  <si>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</si>
  <si>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</si>
  <si>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</si>
  <si>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</si>
  <si>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</si>
  <si>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</si>
  <si>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</si>
  <si>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</si>
  <si>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</si>
  <si>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</si>
  <si>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</si>
  <si>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</si>
  <si>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</si>
  <si>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</si>
  <si>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</si>
  <si>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</si>
  <si>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</si>
  <si>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</si>
  <si>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</si>
  <si>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</si>
  <si>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</si>
  <si>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</si>
  <si>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</si>
  <si>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</si>
  <si>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</si>
  <si>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</si>
  <si>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</si>
  <si>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</si>
  <si>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</si>
  <si>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</si>
  <si>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</si>
  <si>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</si>
  <si>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</si>
  <si>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</si>
  <si>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</si>
  <si>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</si>
  <si>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</si>
  <si>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</si>
  <si>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</si>
  <si>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</si>
  <si>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</si>
  <si>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</si>
  <si>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</si>
  <si>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</si>
  <si>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</si>
  <si>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</si>
  <si>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</si>
  <si>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</si>
  <si>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</si>
  <si>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</si>
  <si>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</si>
  <si>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</si>
  <si>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</si>
  <si>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</si>
  <si>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</si>
  <si>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</si>
  <si>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</si>
  <si>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</si>
  <si>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</si>
  <si>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</si>
  <si>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</si>
  <si>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</si>
  <si>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</si>
  <si>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</si>
  <si>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</si>
  <si>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</si>
  <si>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</si>
  <si>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</si>
  <si>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</si>
  <si>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</si>
  <si>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</si>
  <si>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</si>
  <si>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</si>
  <si>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</si>
  <si>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</si>
  <si>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</si>
  <si>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</si>
  <si>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</si>
  <si>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</si>
  <si>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</si>
  <si>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</si>
  <si>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</si>
  <si>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</si>
  <si>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</si>
  <si>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</si>
  <si>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</si>
  <si>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</si>
  <si>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</si>
  <si>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</si>
  <si>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</si>
  <si>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</si>
  <si>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</si>
  <si>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</si>
  <si>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</si>
  <si>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</si>
  <si>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</si>
  <si>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</si>
  <si>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</si>
  <si>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</si>
  <si>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</si>
  <si>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</si>
  <si>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</si>
  <si>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</si>
  <si>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</si>
  <si>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</si>
  <si>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</si>
  <si>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</si>
  <si>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</si>
  <si>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</si>
  <si>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</si>
  <si>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</si>
  <si>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</si>
  <si>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</si>
  <si>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</si>
  <si>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</si>
  <si>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</si>
  <si>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</si>
  <si>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</si>
  <si>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</si>
  <si>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</si>
  <si>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</si>
  <si>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</si>
  <si>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</si>
  <si>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</si>
  <si>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</si>
  <si>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</si>
  <si>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</si>
  <si>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</si>
  <si>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</si>
  <si>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</si>
  <si>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</si>
  <si>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</si>
  <si>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</si>
  <si>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</si>
  <si>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</si>
  <si>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</si>
  <si>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</si>
  <si>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</si>
  <si>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</si>
  <si>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</si>
  <si>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</si>
  <si>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</si>
  <si>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</si>
  <si>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</si>
  <si>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</si>
  <si>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</si>
  <si>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</si>
  <si>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</si>
  <si>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</si>
  <si>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</si>
  <si>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</si>
  <si>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</si>
  <si>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</si>
  <si>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</si>
  <si>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</si>
  <si>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</si>
  <si>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</si>
  <si>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</si>
  <si>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</si>
  <si>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</si>
  <si>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</si>
  <si>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</si>
  <si>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</si>
  <si>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</si>
  <si>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</si>
  <si>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</si>
  <si>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</si>
  <si>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</si>
  <si>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</si>
  <si>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</si>
  <si>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</si>
  <si>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</si>
  <si>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</si>
  <si>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</si>
  <si>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</si>
  <si>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</si>
  <si>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</si>
  <si>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</si>
  <si>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</si>
  <si>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</si>
  <si>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</si>
  <si>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</si>
  <si>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</si>
  <si>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</si>
  <si>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</si>
  <si>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</si>
  <si>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</si>
  <si>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</si>
  <si>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</si>
  <si>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</si>
  <si>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</si>
  <si>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</si>
  <si>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</si>
  <si>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</si>
  <si>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</si>
  <si>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</si>
  <si>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</si>
  <si>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</si>
  <si>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</si>
  <si>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</si>
  <si>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</si>
  <si>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</si>
  <si>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</si>
  <si>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</si>
  <si>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</si>
  <si>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</si>
  <si>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</si>
  <si>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</si>
  <si>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</si>
  <si>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</si>
  <si>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</si>
  <si>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</si>
  <si>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</si>
  <si>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</si>
  <si>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</si>
  <si>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</si>
  <si>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</si>
  <si>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</si>
  <si>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</si>
  <si>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</si>
  <si>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</si>
  <si>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</si>
  <si>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</si>
  <si>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</si>
  <si>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</si>
  <si>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</si>
  <si>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</si>
  <si>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</si>
  <si>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</si>
  <si>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</si>
  <si>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</si>
  <si>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</si>
  <si>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</si>
  <si>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</si>
  <si>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</si>
  <si>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</si>
  <si>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</si>
  <si>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</si>
  <si>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</si>
  <si>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</si>
  <si>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</si>
  <si>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</si>
  <si>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</si>
  <si>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</si>
  <si>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</si>
  <si>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</si>
  <si>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</si>
  <si>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</si>
  <si>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</si>
  <si>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</si>
  <si>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</si>
  <si>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</si>
  <si>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</si>
  <si>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</si>
  <si>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</si>
  <si>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</si>
  <si>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</si>
  <si>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</si>
  <si>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</si>
  <si>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</si>
  <si>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</si>
  <si>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</si>
  <si>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</si>
  <si>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</si>
  <si>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</si>
  <si>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</si>
  <si>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</si>
  <si>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</si>
  <si>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</si>
  <si>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</si>
  <si>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</si>
  <si>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</si>
  <si>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</si>
  <si>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</si>
  <si>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</si>
  <si>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</si>
  <si>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</si>
  <si>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</si>
  <si>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</si>
  <si>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</si>
  <si>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</si>
  <si>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</si>
  <si>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</si>
  <si>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</si>
  <si>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</si>
  <si>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</si>
  <si>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</si>
  <si>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</si>
  <si>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</si>
  <si>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</si>
  <si>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</si>
  <si>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</si>
  <si>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</si>
  <si>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</si>
  <si>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</si>
  <si>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</si>
  <si>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</si>
  <si>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</si>
  <si>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</si>
  <si>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</si>
  <si>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</si>
  <si>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</si>
  <si>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</si>
  <si>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</si>
  <si>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</si>
  <si>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</si>
  <si>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</si>
  <si>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</si>
  <si>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</si>
  <si>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</si>
  <si>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</si>
  <si>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</si>
  <si>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</si>
  <si>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</si>
  <si>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</si>
  <si>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</si>
  <si>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</si>
  <si>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</si>
  <si>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</si>
  <si>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</si>
  <si>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</si>
  <si>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</si>
  <si>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</si>
  <si>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</si>
  <si>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</si>
  <si>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</si>
  <si>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</si>
  <si>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</si>
  <si>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</si>
  <si>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</si>
  <si>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</si>
  <si>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</si>
  <si>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</si>
  <si>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</si>
  <si>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</si>
  <si>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</si>
  <si>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</si>
  <si>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</si>
  <si>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</si>
  <si>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</si>
  <si>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</si>
  <si>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</si>
  <si>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</si>
  <si>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</si>
  <si>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</si>
  <si>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</si>
  <si>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</si>
  <si>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</si>
  <si>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</si>
  <si>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</si>
  <si>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</si>
  <si>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</si>
  <si>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</si>
  <si>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</si>
  <si>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</si>
  <si>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</si>
  <si>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</si>
  <si>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</si>
  <si>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</si>
  <si>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</si>
  <si>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</si>
  <si>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</si>
  <si>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</si>
  <si>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</si>
  <si>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</si>
  <si>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</si>
  <si>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</si>
  <si>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</si>
  <si>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</si>
  <si>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</si>
  <si>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</si>
  <si>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</si>
  <si>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</si>
  <si>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</si>
  <si>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</si>
  <si>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</si>
  <si>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</si>
  <si>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</si>
  <si>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</si>
  <si>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</si>
  <si>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</si>
  <si>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</si>
  <si>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</si>
  <si>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</si>
  <si>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</si>
  <si>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</si>
  <si>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</si>
  <si>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</si>
  <si>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</si>
  <si>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</si>
  <si>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</si>
  <si>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</si>
  <si>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</si>
  <si>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</si>
  <si>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</si>
  <si>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</si>
  <si>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</si>
  <si>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</si>
  <si>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</si>
  <si>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</si>
  <si>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</si>
  <si>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</si>
  <si>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</si>
  <si>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</si>
  <si>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</si>
  <si>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</si>
  <si>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</si>
  <si>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</si>
  <si>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</si>
  <si>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</si>
  <si>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</si>
  <si>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</si>
  <si>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</si>
  <si>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</si>
  <si>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</si>
  <si>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</si>
  <si>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</si>
  <si>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</si>
  <si>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</si>
  <si>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</si>
  <si>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</si>
  <si>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</si>
  <si>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</si>
  <si>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</si>
  <si>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</si>
  <si>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</si>
  <si>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</si>
  <si>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</si>
  <si>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</si>
  <si>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</si>
  <si>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</si>
  <si>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</si>
  <si>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</si>
  <si>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</si>
  <si>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</si>
  <si>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</si>
  <si>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</si>
  <si>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</si>
  <si>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</si>
  <si>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</si>
  <si>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</si>
  <si>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</si>
  <si>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</si>
  <si>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</si>
  <si>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</si>
  <si>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</si>
  <si>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</si>
  <si>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</si>
  <si>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</si>
  <si>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</si>
  <si>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</si>
  <si>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</si>
  <si>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</si>
  <si>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</si>
  <si>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</si>
  <si>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</si>
  <si>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</si>
  <si>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</si>
  <si>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</si>
  <si>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</si>
  <si>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</si>
  <si>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</si>
  <si>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</si>
  <si>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</si>
  <si>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</si>
  <si>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</si>
  <si>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</si>
  <si>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</si>
  <si>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</si>
  <si>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</si>
  <si>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</si>
  <si>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</si>
  <si>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</si>
  <si>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</si>
  <si>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</si>
  <si>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</si>
  <si>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</si>
  <si>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</si>
  <si>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</si>
  <si>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</si>
  <si>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</si>
  <si>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</si>
  <si>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</si>
  <si>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</si>
  <si>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</si>
  <si>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</si>
  <si>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</si>
  <si>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</si>
  <si>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</si>
  <si>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</si>
  <si>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</si>
  <si>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</si>
  <si>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</si>
  <si>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</si>
  <si>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</si>
  <si>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</si>
  <si>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</si>
  <si>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</si>
  <si>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</si>
  <si>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</si>
  <si>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</si>
  <si>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</si>
  <si>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</si>
  <si>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</si>
  <si>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</si>
  <si>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</si>
  <si>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</si>
  <si>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</si>
  <si>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</si>
  <si>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</si>
  <si>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</si>
  <si>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</si>
  <si>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</si>
  <si>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</si>
  <si>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</si>
  <si>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</si>
  <si>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</si>
  <si>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</si>
  <si>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</si>
  <si>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</si>
  <si>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</si>
  <si>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</si>
  <si>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</si>
  <si>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</si>
  <si>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</si>
  <si>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</si>
  <si>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</si>
  <si>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</si>
  <si>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</si>
  <si>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</si>
  <si>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</si>
  <si>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</si>
  <si>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</si>
  <si>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</si>
  <si>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</si>
  <si>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</si>
  <si>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</si>
  <si>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</si>
  <si>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</si>
  <si>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</si>
  <si>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</si>
  <si>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</si>
  <si>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</si>
  <si>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</si>
  <si>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</si>
  <si>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</si>
  <si>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</si>
  <si>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</si>
  <si>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</si>
  <si>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</si>
  <si>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</si>
  <si>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</si>
  <si>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</si>
  <si>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</si>
  <si>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</si>
  <si>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</si>
  <si>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</si>
  <si>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</si>
  <si>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</si>
  <si>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</si>
  <si>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</si>
  <si>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</si>
  <si>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</si>
  <si>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</si>
  <si>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</si>
  <si>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</si>
  <si>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</si>
  <si>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</si>
  <si>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</si>
  <si>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</si>
  <si>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</si>
  <si>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</si>
  <si>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</si>
  <si>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</si>
  <si>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</si>
  <si>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</si>
  <si>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</si>
  <si>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</si>
  <si>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</si>
  <si>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</si>
  <si>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</si>
  <si>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</si>
  <si>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</si>
  <si>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</si>
  <si>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</si>
  <si>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</si>
  <si>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</si>
  <si>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</si>
  <si>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</si>
  <si>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</si>
  <si>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</si>
  <si>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</si>
  <si>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</si>
  <si>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</si>
  <si>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</si>
  <si>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</si>
  <si>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</si>
  <si>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</si>
  <si>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</si>
  <si>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</si>
  <si>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</si>
  <si>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</si>
  <si>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</si>
  <si>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</si>
  <si>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</si>
  <si>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</si>
  <si>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</si>
  <si>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</si>
  <si>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</si>
  <si>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</si>
  <si>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</si>
  <si>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</si>
  <si>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</si>
  <si>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</si>
  <si>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</si>
  <si>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</si>
  <si>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</si>
  <si>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</si>
  <si>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</si>
  <si>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</si>
  <si>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</si>
  <si>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</si>
  <si>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</si>
  <si>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</si>
  <si>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</si>
  <si>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</si>
  <si>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</si>
  <si>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</si>
  <si>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</si>
  <si>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</si>
  <si>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</si>
  <si>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</si>
  <si>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</si>
  <si>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</si>
  <si>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</si>
  <si>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</si>
  <si>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</si>
  <si>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</si>
  <si>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</si>
  <si>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</si>
  <si>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</si>
  <si>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</si>
  <si>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</si>
  <si>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</si>
  <si>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</si>
  <si>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</si>
  <si>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</si>
  <si>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</si>
  <si>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</si>
  <si>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</si>
  <si>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</si>
  <si>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</si>
  <si>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</si>
  <si>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</si>
  <si>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</si>
  <si>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</si>
  <si>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</si>
  <si>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</si>
  <si>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</si>
  <si>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</si>
  <si>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</si>
  <si>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</si>
  <si>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</si>
  <si>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</si>
  <si>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</si>
  <si>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</si>
  <si>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</si>
  <si>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</si>
  <si>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</si>
  <si>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</si>
  <si>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</si>
  <si>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</si>
  <si>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</si>
  <si>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</si>
  <si>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</si>
  <si>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</si>
  <si>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</si>
  <si>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</si>
  <si>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</si>
  <si>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</si>
  <si>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</si>
  <si>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</si>
  <si>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</si>
  <si>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</si>
  <si>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</si>
  <si>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</si>
  <si>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</si>
  <si>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</si>
  <si>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</si>
  <si>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</si>
  <si>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</si>
  <si>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</si>
  <si>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</si>
  <si>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</si>
  <si>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</si>
  <si>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</si>
  <si>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</si>
  <si>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</si>
  <si>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</si>
  <si>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</si>
  <si>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</si>
  <si>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</si>
  <si>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</si>
  <si>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</si>
  <si>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</si>
  <si>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</si>
  <si>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</si>
  <si>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</si>
  <si>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</si>
  <si>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</si>
  <si>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</si>
  <si>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</si>
  <si>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</si>
  <si>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</si>
  <si>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</si>
  <si>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</si>
  <si>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</si>
  <si>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</si>
  <si>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</si>
  <si>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</si>
  <si>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</si>
  <si>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</si>
  <si>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</si>
  <si>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</si>
  <si>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</si>
  <si>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</si>
  <si>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</si>
  <si>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</si>
  <si>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</si>
  <si>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</si>
  <si>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</si>
  <si>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</si>
  <si>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</si>
  <si>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</si>
  <si>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</si>
  <si>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</si>
  <si>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</si>
  <si>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</si>
  <si>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</si>
  <si>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</si>
  <si>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</si>
  <si>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</si>
  <si>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</si>
  <si>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</si>
  <si>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</si>
  <si>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</si>
  <si>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</si>
  <si>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</si>
  <si>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</si>
  <si>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</si>
  <si>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</si>
  <si>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</si>
  <si>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</si>
  <si>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</si>
  <si>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</si>
  <si>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</si>
  <si>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</si>
  <si>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</si>
  <si>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</si>
  <si>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</si>
  <si>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</si>
  <si>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</si>
  <si>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</si>
  <si>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</si>
  <si>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</si>
  <si>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</si>
  <si>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</si>
  <si>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</si>
  <si>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</si>
  <si>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</si>
  <si>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</si>
  <si>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</si>
  <si>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</si>
  <si>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</si>
  <si>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</si>
  <si>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</si>
  <si>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</si>
  <si>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</si>
  <si>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</si>
  <si>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</si>
  <si>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</si>
  <si>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</si>
  <si>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</si>
  <si>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</si>
  <si>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</si>
  <si>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</si>
  <si>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</si>
  <si>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</si>
  <si>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</si>
  <si>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</si>
  <si>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</si>
  <si>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</si>
  <si>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</si>
  <si>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</si>
  <si>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</si>
  <si>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</si>
  <si>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</si>
  <si>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</si>
  <si>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</si>
  <si>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</si>
  <si>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</si>
  <si>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</si>
  <si>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</si>
  <si>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</si>
  <si>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</si>
  <si>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</si>
  <si>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</si>
  <si>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</si>
  <si>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</si>
  <si>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</si>
  <si>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</si>
  <si>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</si>
  <si>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</si>
  <si>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</si>
  <si>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</si>
  <si>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</si>
  <si>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</si>
  <si>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</si>
  <si>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</si>
  <si>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</si>
  <si>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</si>
  <si>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</si>
  <si>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</si>
  <si>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</si>
  <si>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</si>
  <si>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</si>
  <si>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</si>
  <si>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</si>
  <si>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</si>
  <si>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</si>
  <si>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</si>
  <si>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</si>
  <si>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</si>
  <si>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</si>
  <si>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</si>
  <si>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</si>
  <si>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</si>
  <si>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</si>
  <si>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</si>
  <si>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</si>
  <si>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</si>
  <si>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</si>
  <si>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</si>
  <si>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</si>
  <si>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</si>
  <si>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</si>
  <si>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</si>
  <si>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</si>
  <si>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</si>
  <si>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</si>
  <si>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</si>
  <si>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</si>
  <si>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</si>
  <si>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</si>
  <si>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</si>
  <si>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</si>
  <si>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</si>
  <si>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</si>
  <si>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</si>
  <si>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</si>
  <si>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</si>
  <si>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</si>
  <si>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</si>
  <si>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</si>
  <si>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</si>
  <si>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</si>
  <si>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</si>
  <si>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</si>
  <si>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</si>
  <si>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</si>
  <si>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</si>
  <si>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</si>
  <si>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</si>
  <si>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</si>
  <si>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</si>
  <si>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</si>
  <si>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</si>
  <si>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</si>
  <si>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</si>
  <si>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</si>
  <si>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</si>
  <si>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</si>
  <si>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</si>
  <si>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</si>
  <si>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</si>
  <si>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</si>
  <si>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</si>
  <si>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</si>
  <si>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</si>
  <si>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</si>
  <si>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</si>
  <si>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</si>
  <si>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</si>
  <si>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</si>
  <si>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</si>
  <si>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</si>
  <si>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</si>
  <si>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</si>
  <si>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</si>
  <si>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</si>
  <si>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</si>
  <si>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</si>
  <si>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</si>
  <si>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</si>
  <si>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</si>
  <si>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</si>
  <si>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</si>
  <si>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</si>
  <si>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</si>
  <si>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</si>
  <si>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</si>
  <si>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</si>
  <si>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</si>
  <si>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</si>
  <si>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</si>
  <si>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</si>
  <si>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</si>
  <si>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</si>
  <si>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</si>
  <si>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</si>
  <si>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</si>
  <si>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</si>
  <si>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</si>
  <si>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</si>
  <si>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</si>
  <si>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</si>
  <si>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</si>
  <si>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</si>
  <si>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</si>
  <si>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</si>
  <si>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</si>
  <si>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</si>
  <si>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</si>
  <si>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</si>
  <si>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</si>
  <si>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</si>
  <si>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</si>
  <si>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</si>
  <si>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</si>
  <si>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</si>
  <si>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</si>
  <si>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</si>
  <si>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</si>
  <si>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</si>
  <si>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</si>
  <si>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</si>
  <si>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</si>
  <si>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</si>
  <si>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</si>
  <si>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</si>
  <si>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</si>
  <si>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</si>
  <si>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</si>
  <si>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</si>
  <si>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</si>
  <si>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</si>
  <si>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</si>
  <si>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</si>
  <si>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</si>
  <si>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</si>
  <si>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</si>
  <si>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</si>
  <si>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</si>
  <si>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</si>
  <si>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</si>
  <si>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</si>
  <si>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</si>
  <si>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</si>
  <si>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</si>
  <si>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</si>
  <si>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</si>
  <si>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</si>
  <si>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</si>
  <si>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</si>
  <si>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</si>
  <si>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</si>
  <si>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</si>
  <si>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</si>
  <si>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</si>
  <si>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</si>
  <si>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</si>
  <si>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</si>
  <si>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</si>
  <si>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</si>
  <si>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</si>
  <si>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</si>
  <si>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</si>
  <si>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</si>
  <si>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</si>
  <si>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</si>
  <si>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</si>
  <si>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</si>
  <si>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</si>
  <si>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</si>
  <si>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</si>
  <si>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</si>
  <si>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</si>
  <si>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</si>
  <si>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</si>
  <si>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</si>
  <si>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</si>
  <si>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</si>
  <si>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</si>
  <si>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</si>
  <si>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</si>
  <si>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</si>
  <si>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</si>
  <si>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</si>
  <si>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</si>
  <si>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</si>
  <si>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</si>
  <si>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</si>
  <si>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</si>
  <si>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</si>
  <si>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</si>
  <si>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</si>
  <si>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</si>
  <si>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</si>
  <si>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</si>
  <si>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</si>
  <si>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</si>
  <si>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</si>
  <si>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</si>
  <si>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</si>
  <si>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</si>
  <si>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</si>
  <si>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</si>
  <si>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</si>
  <si>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</si>
  <si>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</si>
  <si>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</si>
  <si>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</si>
  <si>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</si>
  <si>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</si>
  <si>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</si>
  <si>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</si>
  <si>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</si>
  <si>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</si>
  <si>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</si>
  <si>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</si>
  <si>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</si>
  <si>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</si>
  <si>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</si>
  <si>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</si>
  <si>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</si>
  <si>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</si>
  <si>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</si>
  <si>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</si>
  <si>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</si>
  <si>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</si>
  <si>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</si>
  <si>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</si>
  <si>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</si>
  <si>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</si>
  <si>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</si>
  <si>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</si>
  <si>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</si>
  <si>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</si>
  <si>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</si>
  <si>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</si>
  <si>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</si>
  <si>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</si>
  <si>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</si>
  <si>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</si>
  <si>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</si>
  <si>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</si>
  <si>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</si>
  <si>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</si>
  <si>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</si>
  <si>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</si>
  <si>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</si>
  <si>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</si>
  <si>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</si>
  <si>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</si>
  <si>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</si>
  <si>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</si>
  <si>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</si>
  <si>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</si>
  <si>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</si>
  <si>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</si>
  <si>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</si>
  <si>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</si>
  <si>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</si>
  <si>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</si>
  <si>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</si>
  <si>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</si>
  <si>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</si>
  <si>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</si>
  <si>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</si>
  <si>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</si>
  <si>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</si>
  <si>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</si>
  <si>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</si>
  <si>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</si>
  <si>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</si>
  <si>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</si>
  <si>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</si>
  <si>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</si>
  <si>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</si>
  <si>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</si>
  <si>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</si>
  <si>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</si>
  <si>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</si>
  <si>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</si>
  <si>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</si>
  <si>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</si>
  <si>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</si>
  <si>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</si>
  <si>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</si>
  <si>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</si>
  <si>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</si>
  <si>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</si>
  <si>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</si>
  <si>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</si>
  <si>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</si>
  <si>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</si>
  <si>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</si>
  <si>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</si>
  <si>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</si>
  <si>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</si>
  <si>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</si>
  <si>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</si>
  <si>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</si>
  <si>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</si>
  <si>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</si>
  <si>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</si>
  <si>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</si>
  <si>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</si>
  <si>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</si>
  <si>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</si>
  <si>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</si>
  <si>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</si>
  <si>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</si>
  <si>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</si>
  <si>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</si>
  <si>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</si>
  <si>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</si>
  <si>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</si>
  <si>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</si>
  <si>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</si>
  <si>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</si>
  <si>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</si>
  <si>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</si>
  <si>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</si>
  <si>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</si>
  <si>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</si>
  <si>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</si>
  <si>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</si>
  <si>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</si>
  <si>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</si>
  <si>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</si>
  <si>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</si>
  <si>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</si>
  <si>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</si>
  <si>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</si>
  <si>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</si>
  <si>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</si>
  <si>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</si>
  <si>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</si>
  <si>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</si>
  <si>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</si>
  <si>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</si>
  <si>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</si>
  <si>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</si>
  <si>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</si>
  <si>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</si>
  <si>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</si>
  <si>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</si>
  <si>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</si>
  <si>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</si>
  <si>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</si>
  <si>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</si>
  <si>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</si>
  <si>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</si>
  <si>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</si>
  <si>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</si>
  <si>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</si>
  <si>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</si>
  <si>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</si>
  <si>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</si>
  <si>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</si>
  <si>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</si>
  <si>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</si>
  <si>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</si>
  <si>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</si>
  <si>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</si>
  <si>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</si>
  <si>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</si>
  <si>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</si>
  <si>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</si>
  <si>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</si>
  <si>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</si>
  <si>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</si>
  <si>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</si>
  <si>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</si>
  <si>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</si>
  <si>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</si>
  <si>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</si>
  <si>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</si>
  <si>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</si>
  <si>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</si>
  <si>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</si>
  <si>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</si>
  <si>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</si>
  <si>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</si>
  <si>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</si>
  <si>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</si>
  <si>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</si>
  <si>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</si>
  <si>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</si>
  <si>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</si>
  <si>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</si>
  <si>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</si>
  <si>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</si>
  <si>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</si>
  <si>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</si>
  <si>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</si>
  <si>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</si>
  <si>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</si>
  <si>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</si>
  <si>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</si>
  <si>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</si>
  <si>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</si>
  <si>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</si>
  <si>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</si>
  <si>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</si>
  <si>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</si>
  <si>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</si>
  <si>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</si>
  <si>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</si>
  <si>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</si>
  <si>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</si>
  <si>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</si>
  <si>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</si>
  <si>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</si>
  <si>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</si>
  <si>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</si>
  <si>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</si>
  <si>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</si>
  <si>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</si>
  <si>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</si>
  <si>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</si>
  <si>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</si>
  <si>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</si>
  <si>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</si>
  <si>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</si>
  <si>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</si>
  <si>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</si>
  <si>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</si>
  <si>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</si>
  <si>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</si>
  <si>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</si>
  <si>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</si>
  <si>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</si>
  <si>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</si>
  <si>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</si>
  <si>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</si>
  <si>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</si>
  <si>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</si>
  <si>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</si>
  <si>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</si>
  <si>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</si>
  <si>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</si>
  <si>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</si>
  <si>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</si>
  <si>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</si>
  <si>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</si>
  <si>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</si>
  <si>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</si>
  <si>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</si>
  <si>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</si>
  <si>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</si>
  <si>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</si>
  <si>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</si>
  <si>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</si>
  <si>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</si>
  <si>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</si>
  <si>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</si>
  <si>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</si>
  <si>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</si>
  <si>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</si>
  <si>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</si>
  <si>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</si>
  <si>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</si>
  <si>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</si>
  <si>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</si>
  <si>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</si>
  <si>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</si>
  <si>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</si>
  <si>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</si>
  <si>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</si>
  <si>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</si>
  <si>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</si>
  <si>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</si>
  <si>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</si>
  <si>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</si>
  <si>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</si>
  <si>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</si>
  <si>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</si>
  <si>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</si>
  <si>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</si>
  <si>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</si>
  <si>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</si>
  <si>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</si>
  <si>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</si>
  <si>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</si>
  <si>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</si>
  <si>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</si>
  <si>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</si>
  <si>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</si>
  <si>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</si>
  <si>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</si>
  <si>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</si>
  <si>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</si>
  <si>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</si>
  <si>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</si>
  <si>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</si>
  <si>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</si>
  <si>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</si>
  <si>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</si>
  <si>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</si>
  <si>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</si>
  <si>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</si>
  <si>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</si>
  <si>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</si>
  <si>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</si>
  <si>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</si>
  <si>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</si>
  <si>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</si>
  <si>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</si>
  <si>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</si>
  <si>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</si>
  <si>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</si>
  <si>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</si>
  <si>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</si>
  <si>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</si>
  <si>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</si>
  <si>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</si>
  <si>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</si>
  <si>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</si>
  <si>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</si>
  <si>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</si>
  <si>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</si>
  <si>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</si>
  <si>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</si>
  <si>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</si>
  <si>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</si>
  <si>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</si>
  <si>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</si>
  <si>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</si>
  <si>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</si>
  <si>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</si>
  <si>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</si>
  <si>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</si>
  <si>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</si>
  <si>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</si>
  <si>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</si>
  <si>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</si>
  <si>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</si>
  <si>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</si>
  <si>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</si>
  <si>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</si>
  <si>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</si>
  <si>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</si>
  <si>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</si>
  <si>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</si>
  <si>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</si>
  <si>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</si>
  <si>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</si>
  <si>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</si>
  <si>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</si>
  <si>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</si>
  <si>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</si>
  <si>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</si>
  <si>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</si>
  <si>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</si>
  <si>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</si>
  <si>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</si>
  <si>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</si>
  <si>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</si>
  <si>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</si>
  <si>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</si>
  <si>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</si>
  <si>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</si>
  <si>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</si>
  <si>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</si>
  <si>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</si>
  <si>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</si>
  <si>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</si>
  <si>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</si>
  <si>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</si>
  <si>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</si>
  <si>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</si>
  <si>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</si>
  <si>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</si>
  <si>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</si>
  <si>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</si>
  <si>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</si>
  <si>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</si>
  <si>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</si>
  <si>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</si>
  <si>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</si>
  <si>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</si>
  <si>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</si>
  <si>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</si>
  <si>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</si>
  <si>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</si>
  <si>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</si>
  <si>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</si>
  <si>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</si>
  <si>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</si>
  <si>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</si>
  <si>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</si>
  <si>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</si>
  <si>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</si>
  <si>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</si>
  <si>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</si>
  <si>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</si>
  <si>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</si>
  <si>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</si>
  <si>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</si>
  <si>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</si>
  <si>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</si>
  <si>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</si>
  <si>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</si>
  <si>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</si>
  <si>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</si>
  <si>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</si>
  <si>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</si>
  <si>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</si>
  <si>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</si>
  <si>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</si>
  <si>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</si>
  <si>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</si>
  <si>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</si>
  <si>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</si>
  <si>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</si>
  <si>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</si>
  <si>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</si>
  <si>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</si>
  <si>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</si>
  <si>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</si>
  <si>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</si>
  <si>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</si>
  <si>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</si>
  <si>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</si>
  <si>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</si>
  <si>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</si>
  <si>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</si>
  <si>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</si>
  <si>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</si>
  <si>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</si>
  <si>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</si>
  <si>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</si>
  <si>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</si>
  <si>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</si>
  <si>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</si>
  <si>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</si>
  <si>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</si>
  <si>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</si>
  <si>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</si>
  <si>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</si>
  <si>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</si>
  <si>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</si>
  <si>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</si>
  <si>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</si>
  <si>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</si>
  <si>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</si>
  <si>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</si>
  <si>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</si>
  <si>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</si>
  <si>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</si>
  <si>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</si>
  <si>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</si>
  <si>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</si>
  <si>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</si>
  <si>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</si>
  <si>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</si>
  <si>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</si>
  <si>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</si>
  <si>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</si>
  <si>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</si>
  <si>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</si>
  <si>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</si>
  <si>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</si>
  <si>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</si>
  <si>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</si>
  <si>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</si>
  <si>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</si>
  <si>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</si>
  <si>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</si>
  <si>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</si>
  <si>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</si>
  <si>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</si>
  <si>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</si>
  <si>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</si>
  <si>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</si>
  <si>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</si>
  <si>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</si>
  <si>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</si>
  <si>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</si>
  <si>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</si>
  <si>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</si>
  <si>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</si>
  <si>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</si>
  <si>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</si>
  <si>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</si>
  <si>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</si>
  <si>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</si>
  <si>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</si>
  <si>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</si>
  <si>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</si>
  <si>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</si>
  <si>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</si>
  <si>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</si>
  <si>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</si>
  <si>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</si>
  <si>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</si>
  <si>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</si>
  <si>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</si>
  <si>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</si>
  <si>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</si>
  <si>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</si>
  <si>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</si>
  <si>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</si>
  <si>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</si>
  <si>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</si>
  <si>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</si>
  <si>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</si>
  <si>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</si>
  <si>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</si>
  <si>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</si>
  <si>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</si>
  <si>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</si>
  <si>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</si>
  <si>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</si>
  <si>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</si>
  <si>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</si>
  <si>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</si>
  <si>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</si>
  <si>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</si>
  <si>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</si>
  <si>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</si>
  <si>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</si>
  <si>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</si>
  <si>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</si>
  <si>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</si>
  <si>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</si>
  <si>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</si>
  <si>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</si>
  <si>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</si>
  <si>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</si>
  <si>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</si>
  <si>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</si>
  <si>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</si>
  <si>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</si>
  <si>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</si>
  <si>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</si>
  <si>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</si>
  <si>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</si>
  <si>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</si>
  <si>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</si>
  <si>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</si>
  <si>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</si>
  <si>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</si>
  <si>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</si>
  <si>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</si>
  <si>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</si>
  <si>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</si>
  <si>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</si>
  <si>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</si>
  <si>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</si>
  <si>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</si>
  <si>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</si>
  <si>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</si>
  <si>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</si>
  <si>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</si>
  <si>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</si>
  <si>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</si>
  <si>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</si>
  <si>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</si>
  <si>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</si>
  <si>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</si>
  <si>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</si>
  <si>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</si>
  <si>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</si>
  <si>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</si>
  <si>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</si>
  <si>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</si>
  <si>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</si>
  <si>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</si>
  <si>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</si>
  <si>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</si>
  <si>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</si>
  <si>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</si>
  <si>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</si>
  <si>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</si>
  <si>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</si>
  <si>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</si>
  <si>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</si>
  <si>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</si>
  <si>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</si>
  <si>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</si>
  <si>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</si>
  <si>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</si>
  <si>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</si>
  <si>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</si>
  <si>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</si>
  <si>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</si>
  <si>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</si>
  <si>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</si>
  <si>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</si>
  <si>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</si>
  <si>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</si>
  <si>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</si>
  <si>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</si>
  <si>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</si>
  <si>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</si>
  <si>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</si>
  <si>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</si>
  <si>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</si>
  <si>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</si>
  <si>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</si>
  <si>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</si>
  <si>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</si>
  <si>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</si>
  <si>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</si>
  <si>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</si>
  <si>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</si>
  <si>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</si>
  <si>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</si>
  <si>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</si>
  <si>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</si>
  <si>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</si>
  <si>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</si>
  <si>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</si>
  <si>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</si>
  <si>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</si>
  <si>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</si>
  <si>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</si>
  <si>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</si>
  <si>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</si>
  <si>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</si>
  <si>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</si>
  <si>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</si>
  <si>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</si>
  <si>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</si>
  <si>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</si>
  <si>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</si>
  <si>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</si>
  <si>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</si>
  <si>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</si>
  <si>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</si>
  <si>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</si>
  <si>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</si>
  <si>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</si>
  <si>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</si>
  <si>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</si>
  <si>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</si>
  <si>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</si>
  <si>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</si>
  <si>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</si>
  <si>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</si>
  <si>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</si>
  <si>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</si>
  <si>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</si>
  <si>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</si>
  <si>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</si>
  <si>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</si>
  <si>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</si>
  <si>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</si>
  <si>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</si>
  <si>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</si>
  <si>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</si>
  <si>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</si>
  <si>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</si>
  <si>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</si>
  <si>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</si>
  <si>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</si>
  <si>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</si>
  <si>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</si>
  <si>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</si>
  <si>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</si>
  <si>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</si>
  <si>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</si>
  <si>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</si>
  <si>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</si>
  <si>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</si>
  <si>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</si>
  <si>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</si>
  <si>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</si>
  <si>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</si>
  <si>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</si>
  <si>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</si>
  <si>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</si>
  <si>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</si>
  <si>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</si>
  <si>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</si>
  <si>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</si>
  <si>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</si>
  <si>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</si>
  <si>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</si>
  <si>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</si>
  <si>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</si>
  <si>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</si>
  <si>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</si>
  <si>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</si>
  <si>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</si>
  <si>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</si>
  <si>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</si>
  <si>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</si>
  <si>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</si>
  <si>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</si>
  <si>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</si>
  <si>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</si>
  <si>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</si>
  <si>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</si>
  <si>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</si>
  <si>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</si>
  <si>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</si>
  <si>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</si>
  <si>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</si>
  <si>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</si>
  <si>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</si>
  <si>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</si>
  <si>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</si>
  <si>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</si>
  <si>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</si>
  <si>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</si>
  <si>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</si>
  <si>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</si>
  <si>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</si>
  <si>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</si>
  <si>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</si>
  <si>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</si>
  <si>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</si>
  <si>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</si>
  <si>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</si>
  <si>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</si>
  <si>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</si>
  <si>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</si>
  <si>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</si>
  <si>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</si>
  <si>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</si>
  <si>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</si>
  <si>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</si>
  <si>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</si>
  <si>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</si>
  <si>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</si>
  <si>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</si>
  <si>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</si>
  <si>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</si>
  <si>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</si>
  <si>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</si>
  <si>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</si>
  <si>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</si>
  <si>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</si>
  <si>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</si>
  <si>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</si>
  <si>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</si>
  <si>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</si>
  <si>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</si>
  <si>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</si>
  <si>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</si>
  <si>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</si>
  <si>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</si>
  <si>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</si>
  <si>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</si>
  <si>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</si>
  <si>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</si>
  <si>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</si>
  <si>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</si>
  <si>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</si>
  <si>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</si>
  <si>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</si>
  <si>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</si>
  <si>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</si>
  <si>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</si>
  <si>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</si>
  <si>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</si>
  <si>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</si>
  <si>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</si>
  <si>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</si>
  <si>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</si>
  <si>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</si>
  <si>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</si>
  <si>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</si>
  <si>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</si>
  <si>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</si>
  <si>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</si>
  <si>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</si>
  <si>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</si>
  <si>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</si>
  <si>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</si>
  <si>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</si>
  <si>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</si>
  <si>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</si>
  <si>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</si>
  <si>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</si>
  <si>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</si>
  <si>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</si>
  <si>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</si>
  <si>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</si>
  <si>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</si>
  <si>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</si>
  <si>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</si>
  <si>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</si>
  <si>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</si>
  <si>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</si>
  <si>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</si>
  <si>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</si>
  <si>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</si>
  <si>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</si>
  <si>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</si>
  <si>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</si>
  <si>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</si>
  <si>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</si>
  <si>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</si>
  <si>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</si>
  <si>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</si>
  <si>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</si>
  <si>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</si>
  <si>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</si>
  <si>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</si>
  <si>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</si>
  <si>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</si>
  <si>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</si>
  <si>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</si>
  <si>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</si>
  <si>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</si>
  <si>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</si>
  <si>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</si>
  <si>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</si>
  <si>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</si>
  <si>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</si>
  <si>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</si>
  <si>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</si>
  <si>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</si>
  <si>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</si>
  <si>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</si>
  <si>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</si>
  <si>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</si>
  <si>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</si>
  <si>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</si>
  <si>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</si>
  <si>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</si>
  <si>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</si>
  <si>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</si>
  <si>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</si>
  <si>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</si>
  <si>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</si>
  <si>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</si>
  <si>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</si>
  <si>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</si>
  <si>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</si>
  <si>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</si>
  <si>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</si>
  <si>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</si>
  <si>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</si>
  <si>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</si>
  <si>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</si>
  <si>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</si>
  <si>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</si>
  <si>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</si>
  <si>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</si>
  <si>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</si>
  <si>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</si>
  <si>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</si>
  <si>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</si>
  <si>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</si>
  <si>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</si>
  <si>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</si>
  <si>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</si>
  <si>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</si>
  <si>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</si>
  <si>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</si>
  <si>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</si>
  <si>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</si>
  <si>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</si>
  <si>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</si>
  <si>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</si>
  <si>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</si>
  <si>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</si>
  <si>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</si>
  <si>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</si>
  <si>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</si>
  <si>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</si>
  <si>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</si>
  <si>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</si>
  <si>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</si>
  <si>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</si>
  <si>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</si>
  <si>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</si>
  <si>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</si>
  <si>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</si>
  <si>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</si>
  <si>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</si>
  <si>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</si>
  <si>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</si>
  <si>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</si>
  <si>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</si>
  <si>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</si>
  <si>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</si>
  <si>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</si>
  <si>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</si>
  <si>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</si>
  <si>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</si>
  <si>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</si>
  <si>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</si>
  <si>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</si>
  <si>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</si>
  <si>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</si>
  <si>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</si>
  <si>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</si>
  <si>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</si>
  <si>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</si>
  <si>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</si>
  <si>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</si>
  <si>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</si>
  <si>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</si>
  <si>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</si>
  <si>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</si>
  <si>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</si>
  <si>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</si>
  <si>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</si>
  <si>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</si>
  <si>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</si>
  <si>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</si>
  <si>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</si>
  <si>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</si>
  <si>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</si>
  <si>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</si>
  <si>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</si>
  <si>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</si>
  <si>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</si>
  <si>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</si>
  <si>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</si>
  <si>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</si>
  <si>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</si>
  <si>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</si>
  <si>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</si>
  <si>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</si>
  <si>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</si>
  <si>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</si>
  <si>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</si>
  <si>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</si>
  <si>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</si>
  <si>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</si>
  <si>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</si>
  <si>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</si>
  <si>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</si>
  <si>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</si>
  <si>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</si>
  <si>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</si>
  <si>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</si>
  <si>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</si>
  <si>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</si>
  <si>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</si>
  <si>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</si>
  <si>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</si>
  <si>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</si>
  <si>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</si>
  <si>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</si>
  <si>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</si>
  <si>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</si>
  <si>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</si>
  <si>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</si>
  <si>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</si>
  <si>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</si>
  <si>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</si>
  <si>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</si>
  <si>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</si>
  <si>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</si>
  <si>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</si>
  <si>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</si>
  <si>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</si>
  <si>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</si>
  <si>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</si>
  <si>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</si>
  <si>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</si>
  <si>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</si>
  <si>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</si>
  <si>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</si>
  <si>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</si>
  <si>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</si>
  <si>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</si>
  <si>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</si>
  <si>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</si>
  <si>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</si>
  <si>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</si>
  <si>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</si>
  <si>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</si>
  <si>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</si>
  <si>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</si>
  <si>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</si>
  <si>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</si>
  <si>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</si>
  <si>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</si>
  <si>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</si>
  <si>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</si>
  <si>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</si>
  <si>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</si>
  <si>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</si>
  <si>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</si>
  <si>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</si>
  <si>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</si>
  <si>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</si>
  <si>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</si>
  <si>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</si>
  <si>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</si>
  <si>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</si>
  <si>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</si>
  <si>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</si>
  <si>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</si>
  <si>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</si>
  <si>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</si>
  <si>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</si>
  <si>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</si>
  <si>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</si>
  <si>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</si>
  <si>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</si>
  <si>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</si>
  <si>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</si>
  <si>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</si>
  <si>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</si>
  <si>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</si>
  <si>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</si>
  <si>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</si>
  <si>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</si>
  <si>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</si>
  <si>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</si>
  <si>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</si>
  <si>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</si>
  <si>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</si>
  <si>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</si>
  <si>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</si>
  <si>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</si>
  <si>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</si>
  <si>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</si>
  <si>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</si>
  <si>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</si>
  <si>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</si>
  <si>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</si>
  <si>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</si>
  <si>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</si>
  <si>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</si>
  <si>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</si>
  <si>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</si>
  <si>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</si>
  <si>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</si>
  <si>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</si>
  <si>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</si>
  <si>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</si>
  <si>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</si>
  <si>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</si>
  <si>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</si>
  <si>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</si>
  <si>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</si>
  <si>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</si>
  <si>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</si>
  <si>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</si>
  <si>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</si>
  <si>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</si>
  <si>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</si>
  <si>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</si>
  <si>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</si>
  <si>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</si>
  <si>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</si>
  <si>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</si>
  <si>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</si>
  <si>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</si>
  <si>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</si>
  <si>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</si>
  <si>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</si>
  <si>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</si>
  <si>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</si>
  <si>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</si>
  <si>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</si>
  <si>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</si>
  <si>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</si>
  <si>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</si>
  <si>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</si>
  <si>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</si>
  <si>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</si>
  <si>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</si>
  <si>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</si>
  <si>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</si>
  <si>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</si>
  <si>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</si>
  <si>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</si>
  <si>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</si>
  <si>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</si>
  <si>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</si>
  <si>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</si>
  <si>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</si>
  <si>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</si>
  <si>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</si>
  <si>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</si>
  <si>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</si>
  <si>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</si>
  <si>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</si>
  <si>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</si>
  <si>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</si>
  <si>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</si>
  <si>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</si>
  <si>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</si>
  <si>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</si>
  <si>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</si>
  <si>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</si>
  <si>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</si>
  <si>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</si>
  <si>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</si>
  <si>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</si>
  <si>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</si>
  <si>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</si>
  <si>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</si>
  <si>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</si>
  <si>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</si>
  <si>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</si>
  <si>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</si>
  <si>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</si>
  <si>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</si>
  <si>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</si>
  <si>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</si>
  <si>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</si>
  <si>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</si>
  <si>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</si>
  <si>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</si>
  <si>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</si>
  <si>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</si>
  <si>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</si>
  <si>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</si>
  <si>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</si>
  <si>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</si>
  <si>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</si>
  <si>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</si>
  <si>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</si>
  <si>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</si>
  <si>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</si>
  <si>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</si>
  <si>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</si>
  <si>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</si>
  <si>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</si>
  <si>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</si>
  <si>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</si>
  <si>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</si>
  <si>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</si>
  <si>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</si>
  <si>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</si>
  <si>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</si>
  <si>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</si>
  <si>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</si>
  <si>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</si>
  <si>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</si>
  <si>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</si>
  <si>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</si>
  <si>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</si>
  <si>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</si>
  <si>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</si>
  <si>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</si>
  <si>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</si>
  <si>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</si>
  <si>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</si>
  <si>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</si>
  <si>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</si>
  <si>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</si>
  <si>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</si>
  <si>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</si>
  <si>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</si>
  <si>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</si>
  <si>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</si>
  <si>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</si>
  <si>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</si>
  <si>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</si>
  <si>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</si>
  <si>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</si>
  <si>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</si>
  <si>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</si>
  <si>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</si>
  <si>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</si>
  <si>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</si>
  <si>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</si>
  <si>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</si>
  <si>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</si>
  <si>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</si>
  <si>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</si>
  <si>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</si>
  <si>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</si>
  <si>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</si>
  <si>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</si>
  <si>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</si>
  <si>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</si>
  <si>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</si>
  <si>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</si>
  <si>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</si>
  <si>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</si>
  <si>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</si>
  <si>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</si>
  <si>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</si>
  <si>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</si>
  <si>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</si>
  <si>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</si>
  <si>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</si>
  <si>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</si>
  <si>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</si>
  <si>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</si>
  <si>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</si>
  <si>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</si>
  <si>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</si>
  <si>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</si>
  <si>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</si>
  <si>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</si>
  <si>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</si>
  <si>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</si>
  <si>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</si>
  <si>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</si>
  <si>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</si>
  <si>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</si>
  <si>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</si>
  <si>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</si>
  <si>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</si>
  <si>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</si>
  <si>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</si>
  <si>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</si>
  <si>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</si>
  <si>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</si>
  <si>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</si>
  <si>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</si>
  <si>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</si>
  <si>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</si>
  <si>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</si>
  <si>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</si>
  <si>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</si>
  <si>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</si>
  <si>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</si>
  <si>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</si>
  <si>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</si>
  <si>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</si>
  <si>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</si>
  <si>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</si>
  <si>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</si>
  <si>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</si>
  <si>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</si>
  <si>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</si>
  <si>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</si>
  <si>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</si>
  <si>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</si>
  <si>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</si>
  <si>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</si>
  <si>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</si>
  <si>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</si>
  <si>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</si>
  <si>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</si>
  <si>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</si>
  <si>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</si>
  <si>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</si>
  <si>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</si>
  <si>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</si>
  <si>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</si>
  <si>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</si>
  <si>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</si>
  <si>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</si>
  <si>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</si>
  <si>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</si>
  <si>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</si>
  <si>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</si>
  <si>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</si>
  <si>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</si>
  <si>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</si>
  <si>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</si>
  <si>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</si>
  <si>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</si>
  <si>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</si>
  <si>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</si>
  <si>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</si>
  <si>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</si>
  <si>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</si>
  <si>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</si>
  <si>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</si>
  <si>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</si>
  <si>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</si>
  <si>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</si>
  <si>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</si>
  <si>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</si>
  <si>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</si>
  <si>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</si>
  <si>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</si>
  <si>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</si>
  <si>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</si>
  <si>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</si>
  <si>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</si>
  <si>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</si>
  <si>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</si>
  <si>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</si>
  <si>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</si>
  <si>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</si>
  <si>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</si>
  <si>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</si>
  <si>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</si>
  <si>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</si>
  <si>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</si>
  <si>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</si>
  <si>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</si>
  <si>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</si>
  <si>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</si>
  <si>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</si>
  <si>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</si>
  <si>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</si>
  <si>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</si>
  <si>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</si>
  <si>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</si>
  <si>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</si>
  <si>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</si>
  <si>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</si>
  <si>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</si>
  <si>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</si>
  <si>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</si>
  <si>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</si>
  <si>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</si>
  <si>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</si>
  <si>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</si>
  <si>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</si>
  <si>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</si>
  <si>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</si>
  <si>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</si>
  <si>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</si>
  <si>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</si>
  <si>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</si>
  <si>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</si>
  <si>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</si>
  <si>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</si>
  <si>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</si>
  <si>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</si>
  <si>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</si>
  <si>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</si>
  <si>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</si>
  <si>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</si>
  <si>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</si>
  <si>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</si>
  <si>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</si>
  <si>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</si>
  <si>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</si>
  <si>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</si>
  <si>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</si>
  <si>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</si>
  <si>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</si>
  <si>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</si>
  <si>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</si>
  <si>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</si>
  <si>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</si>
  <si>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</si>
  <si>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</si>
  <si>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</si>
  <si>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</si>
  <si>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</si>
  <si>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</si>
  <si>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</si>
  <si>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</si>
  <si>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</si>
  <si>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</si>
  <si>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</si>
  <si>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</si>
  <si>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</si>
  <si>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</si>
  <si>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</si>
  <si>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</si>
  <si>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</si>
  <si>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</si>
  <si>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</si>
  <si>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</si>
  <si>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</si>
  <si>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</si>
  <si>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</si>
  <si>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</si>
  <si>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</si>
  <si>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</si>
  <si>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</si>
  <si>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</si>
  <si>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</si>
  <si>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</si>
  <si>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</si>
  <si>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</si>
  <si>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</si>
  <si>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</si>
  <si>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</si>
  <si>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</si>
  <si>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</si>
  <si>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</si>
  <si>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</si>
  <si>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</si>
  <si>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</si>
  <si>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</si>
  <si>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</si>
  <si>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</si>
  <si>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</si>
  <si>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</si>
  <si>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</si>
  <si>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</si>
  <si>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</si>
  <si>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</si>
  <si>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</si>
  <si>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</si>
  <si>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</si>
  <si>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</si>
  <si>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</si>
  <si>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</si>
  <si>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</si>
  <si>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</si>
  <si>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</si>
  <si>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</si>
  <si>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</si>
  <si>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</si>
  <si>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</si>
  <si>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</si>
  <si>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</si>
  <si>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</si>
  <si>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</si>
  <si>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</si>
  <si>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</si>
  <si>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</si>
  <si>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</si>
  <si>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</si>
  <si>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</si>
  <si>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</si>
  <si>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</si>
  <si>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</si>
  <si>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</si>
  <si>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</si>
  <si>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</si>
  <si>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</si>
  <si>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</si>
  <si>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</si>
  <si>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</si>
  <si>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</si>
  <si>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</si>
  <si>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</si>
  <si>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</si>
  <si>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</si>
  <si>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</si>
  <si>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</si>
  <si>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</si>
  <si>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</si>
  <si>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</si>
  <si>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</si>
  <si>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</si>
  <si>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</si>
  <si>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</si>
  <si>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</si>
  <si>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</si>
  <si>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</si>
  <si>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</si>
  <si>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</si>
  <si>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</si>
  <si>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</si>
  <si>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</si>
  <si>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</si>
  <si>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</si>
  <si>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</si>
  <si>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</si>
  <si>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</si>
  <si>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</si>
  <si>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</si>
  <si>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</si>
  <si>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</si>
  <si>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</si>
  <si>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</si>
  <si>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</si>
  <si>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</si>
  <si>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</si>
  <si>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</si>
  <si>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</si>
  <si>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</si>
  <si>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</si>
  <si>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</si>
  <si>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</si>
  <si>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</si>
  <si>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</si>
  <si>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</si>
  <si>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</si>
  <si>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</si>
  <si>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</si>
  <si>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</si>
  <si>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</si>
  <si>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</si>
  <si>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</si>
  <si>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</si>
  <si>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</si>
  <si>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</si>
  <si>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</si>
  <si>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</si>
  <si>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</si>
  <si>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</si>
  <si>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</si>
  <si>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</si>
  <si>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</si>
  <si>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</si>
  <si>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</si>
  <si>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</si>
  <si>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</si>
  <si>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</si>
  <si>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</si>
  <si>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</si>
  <si>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</si>
  <si>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</si>
  <si>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</si>
  <si>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</si>
  <si>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</si>
  <si>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</si>
  <si>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</si>
  <si>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</si>
  <si>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</si>
  <si>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</si>
  <si>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</si>
  <si>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</si>
  <si>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</si>
  <si>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</si>
  <si>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</si>
  <si>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</si>
  <si>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</si>
  <si>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</si>
  <si>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</si>
  <si>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</si>
  <si>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</si>
  <si>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</si>
  <si>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</si>
  <si>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</si>
  <si>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</si>
  <si>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</si>
  <si>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</si>
  <si>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</si>
  <si>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</si>
  <si>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</si>
  <si>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</si>
  <si>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</si>
  <si>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</si>
  <si>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</si>
  <si>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</si>
  <si>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</si>
  <si>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</si>
  <si>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</si>
  <si>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</si>
  <si>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</si>
  <si>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</si>
  <si>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</si>
  <si>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</si>
  <si>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</si>
  <si>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</si>
  <si>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</si>
  <si>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</si>
  <si>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</si>
  <si>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</si>
  <si>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</si>
  <si>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</si>
  <si>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</si>
  <si>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</si>
  <si>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</si>
  <si>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</si>
  <si>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</si>
  <si>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</si>
  <si>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</si>
  <si>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</si>
  <si>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</si>
  <si>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</si>
  <si>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</si>
  <si>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</si>
  <si>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</si>
  <si>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</si>
  <si>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</si>
  <si>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</si>
  <si>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</si>
  <si>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</si>
  <si>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</si>
  <si>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</si>
  <si>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</si>
  <si>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</si>
  <si>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</si>
  <si>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</si>
  <si>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</si>
  <si>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</si>
  <si>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</si>
  <si>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</si>
  <si>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</si>
  <si>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</si>
  <si>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</si>
  <si>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</si>
  <si>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</si>
  <si>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</si>
  <si>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</si>
  <si>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</si>
  <si>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</si>
  <si>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</si>
  <si>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</si>
  <si>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</si>
  <si>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</si>
  <si>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</si>
  <si>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</si>
  <si>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</si>
  <si>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</si>
  <si>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</si>
  <si>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</si>
  <si>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</si>
  <si>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</si>
  <si>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</si>
  <si>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</si>
  <si>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</si>
  <si>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</si>
  <si>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</si>
  <si>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</si>
  <si>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</si>
  <si>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</si>
  <si>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</si>
  <si>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</si>
  <si>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</si>
  <si>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</si>
  <si>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</si>
  <si>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</si>
  <si>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</si>
  <si>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</si>
  <si>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</si>
  <si>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</si>
  <si>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</si>
  <si>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</si>
  <si>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</si>
  <si>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</si>
  <si>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</si>
  <si>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</si>
  <si>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</si>
  <si>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</si>
  <si>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</si>
  <si>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</si>
  <si>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</si>
  <si>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</si>
  <si>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</si>
  <si>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</si>
  <si>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</si>
  <si>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</si>
  <si>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</si>
  <si>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</si>
  <si>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</si>
  <si>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</si>
  <si>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</si>
  <si>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</si>
  <si>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</si>
  <si>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</si>
  <si>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</si>
  <si>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</si>
  <si>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</si>
  <si>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</si>
  <si>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</si>
  <si>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</si>
  <si>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</si>
  <si>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</si>
  <si>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</si>
  <si>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</si>
  <si>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</si>
  <si>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</si>
  <si>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</si>
  <si>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</si>
  <si>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</si>
  <si>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</si>
  <si>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</si>
  <si>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</si>
  <si>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</si>
  <si>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</si>
  <si>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</si>
  <si>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</si>
  <si>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</si>
  <si>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</si>
  <si>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</si>
  <si>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</si>
  <si>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</si>
  <si>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</si>
  <si>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</si>
  <si>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</si>
  <si>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</si>
  <si>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</si>
  <si>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</si>
  <si>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</si>
  <si>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</si>
  <si>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</si>
  <si>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</si>
  <si>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</si>
  <si>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</si>
  <si>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</si>
  <si>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</si>
  <si>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</si>
  <si>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</si>
  <si>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</si>
  <si>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</si>
  <si>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</si>
  <si>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</si>
  <si>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</si>
  <si>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</si>
  <si>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</si>
  <si>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</si>
  <si>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</si>
  <si>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</si>
  <si>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</si>
  <si>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</si>
  <si>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</si>
  <si>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</si>
  <si>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</si>
  <si>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</si>
  <si>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</si>
  <si>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</si>
  <si>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</si>
  <si>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</si>
  <si>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</si>
  <si>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</si>
  <si>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</si>
  <si>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</si>
  <si>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</si>
  <si>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</si>
  <si>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</si>
  <si>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</si>
  <si>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</si>
  <si>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</si>
  <si>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</si>
  <si>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</si>
  <si>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</si>
  <si>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</si>
  <si>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</si>
  <si>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</si>
  <si>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</si>
  <si>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</si>
  <si>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</si>
  <si>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</si>
  <si>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</si>
  <si>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</si>
  <si>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</si>
  <si>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</si>
  <si>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</si>
  <si>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</si>
  <si>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</si>
  <si>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</si>
  <si>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</si>
  <si>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</si>
  <si>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</si>
  <si>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</si>
  <si>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</si>
  <si>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</si>
  <si>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</si>
  <si>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</si>
  <si>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</si>
  <si>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</si>
  <si>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</si>
  <si>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</si>
  <si>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</si>
  <si>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</si>
  <si>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</si>
  <si>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</si>
  <si>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</si>
  <si>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</si>
  <si>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</si>
  <si>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</si>
  <si>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</si>
  <si>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</si>
  <si>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</si>
  <si>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</si>
  <si>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</si>
  <si>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</si>
  <si>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</si>
  <si>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</si>
  <si>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</si>
  <si>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</si>
  <si>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</si>
  <si>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</si>
  <si>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</si>
  <si>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</si>
  <si>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</si>
  <si>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</si>
  <si>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</si>
  <si>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</si>
  <si>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</si>
  <si>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</si>
  <si>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</si>
  <si>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</si>
  <si>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</si>
  <si>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</si>
  <si>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</si>
  <si>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</si>
  <si>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</si>
  <si>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</si>
  <si>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</si>
  <si>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</si>
  <si>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</si>
  <si>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</si>
  <si>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</si>
  <si>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</si>
  <si>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</si>
  <si>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</si>
  <si>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</si>
  <si>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</si>
  <si>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</si>
  <si>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</si>
  <si>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</si>
  <si>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</si>
  <si>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</si>
  <si>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</si>
  <si>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</si>
  <si>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</si>
  <si>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</si>
  <si>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</si>
  <si>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</si>
  <si>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</si>
  <si>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</si>
  <si>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</si>
  <si>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</si>
  <si>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</si>
  <si>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</si>
  <si>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</si>
  <si>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</si>
  <si>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</si>
  <si>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</si>
  <si>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</si>
  <si>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</si>
  <si>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</si>
  <si>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</si>
  <si>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</si>
  <si>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</si>
  <si>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</si>
  <si>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</si>
  <si>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</si>
  <si>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</si>
  <si>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</si>
  <si>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</si>
  <si>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</si>
  <si>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</si>
  <si>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</si>
  <si>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</si>
  <si>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</si>
  <si>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</si>
  <si>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</si>
  <si>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</si>
  <si>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</si>
  <si>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</si>
  <si>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</si>
  <si>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</si>
  <si>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</si>
  <si>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</si>
  <si>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</si>
  <si>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</si>
  <si>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</si>
  <si>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</si>
  <si>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</si>
  <si>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</si>
  <si>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</si>
  <si>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</si>
  <si>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</si>
  <si>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</si>
  <si>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</si>
  <si>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</si>
  <si>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</si>
  <si>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</si>
  <si>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</si>
  <si>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</si>
  <si>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</si>
  <si>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</si>
  <si>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</si>
  <si>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</si>
  <si>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</si>
  <si>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</si>
  <si>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</si>
  <si>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</si>
  <si>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</si>
  <si>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</si>
  <si>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</si>
  <si>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</si>
  <si>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</si>
  <si>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</si>
  <si>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</si>
  <si>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</si>
  <si>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</si>
  <si>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</si>
  <si>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</si>
  <si>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</si>
  <si>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</si>
  <si>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</si>
  <si>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</si>
  <si>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</si>
  <si>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</si>
  <si>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</si>
  <si>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</si>
  <si>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</si>
  <si>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</si>
  <si>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</si>
  <si>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</si>
  <si>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</si>
  <si>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</si>
  <si>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</si>
  <si>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</si>
  <si>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</si>
  <si>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</si>
  <si>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</si>
  <si>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</si>
  <si>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</si>
  <si>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</si>
  <si>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</si>
  <si>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</si>
  <si>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</si>
  <si>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</si>
  <si>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</si>
  <si>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</si>
  <si>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</si>
  <si>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</si>
  <si>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</si>
  <si>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</si>
  <si>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</si>
  <si>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</si>
  <si>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</si>
  <si>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</si>
  <si>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</si>
  <si>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</si>
  <si>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</si>
  <si>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</si>
  <si>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</si>
  <si>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</si>
  <si>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</si>
  <si>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</si>
  <si>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</si>
  <si>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</si>
  <si>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</si>
  <si>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</si>
  <si>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</si>
  <si>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</si>
  <si>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</si>
  <si>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</si>
  <si>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</si>
  <si>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</si>
  <si>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</si>
  <si>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</si>
  <si>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</si>
  <si>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</si>
  <si>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</si>
  <si>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</si>
  <si>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</si>
  <si>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</si>
  <si>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</si>
  <si>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</si>
  <si>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</si>
  <si>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</si>
  <si>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</si>
  <si>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</si>
  <si>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</si>
  <si>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</si>
  <si>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</si>
  <si>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</si>
  <si>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</si>
  <si>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</si>
  <si>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</si>
  <si>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</si>
  <si>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</si>
  <si>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</si>
  <si>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</si>
  <si>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</si>
  <si>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</si>
  <si>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</si>
  <si>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</si>
  <si>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</si>
  <si>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</si>
  <si>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</si>
  <si>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</si>
  <si>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</si>
  <si>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</si>
  <si>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</si>
  <si>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</si>
  <si>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</si>
  <si>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</si>
  <si>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</si>
  <si>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</si>
  <si>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</si>
  <si>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</si>
  <si>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</si>
  <si>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</si>
  <si>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</si>
  <si>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</si>
  <si>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</si>
  <si>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</si>
  <si>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</si>
  <si>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</si>
  <si>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</si>
  <si>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</si>
  <si>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</si>
  <si>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</si>
  <si>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</si>
  <si>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</si>
  <si>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</si>
  <si>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</si>
  <si>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</si>
  <si>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</si>
  <si>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</si>
  <si>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</si>
  <si>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</si>
  <si>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</si>
  <si>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</si>
  <si>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</si>
  <si>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</si>
  <si>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</si>
  <si>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</si>
  <si>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</si>
  <si>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</si>
  <si>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</si>
  <si>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</si>
  <si>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</si>
  <si>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</si>
  <si>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</si>
  <si>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</si>
  <si>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</si>
  <si>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</si>
  <si>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</si>
  <si>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</si>
  <si>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</si>
  <si>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</si>
  <si>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</si>
  <si>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</si>
  <si>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</si>
  <si>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</si>
  <si>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</si>
  <si>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</si>
  <si>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</si>
  <si>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</si>
  <si>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</si>
  <si>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</si>
  <si>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</si>
  <si>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</si>
  <si>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</si>
  <si>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</si>
  <si>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</si>
  <si>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</si>
  <si>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</si>
  <si>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</si>
  <si>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</si>
  <si>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</si>
  <si>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</si>
  <si>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</si>
  <si>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</si>
  <si>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</si>
  <si>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</si>
  <si>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</si>
  <si>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</si>
  <si>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</si>
  <si>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</si>
  <si>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</si>
  <si>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</si>
  <si>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</si>
  <si>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</si>
  <si>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</si>
  <si>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</si>
  <si>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</si>
  <si>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</si>
  <si>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</si>
  <si>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</si>
  <si>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</si>
  <si>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</si>
  <si>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</si>
  <si>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</si>
  <si>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</si>
  <si>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</si>
  <si>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</si>
  <si>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</si>
  <si>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</si>
  <si>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</si>
  <si>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</si>
  <si>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</si>
  <si>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</si>
  <si>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</si>
  <si>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</si>
  <si>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</si>
  <si>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</si>
  <si>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</si>
  <si>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</si>
  <si>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</si>
  <si>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</si>
  <si>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</si>
  <si>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</si>
  <si>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</si>
  <si>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</si>
  <si>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</si>
  <si>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</si>
  <si>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</si>
  <si>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</si>
  <si>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</si>
  <si>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</si>
  <si>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</si>
  <si>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</si>
  <si>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</si>
  <si>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</si>
  <si>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</si>
  <si>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</si>
  <si>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</si>
  <si>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</si>
  <si>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</si>
  <si>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</si>
  <si>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</si>
  <si>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</si>
  <si>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</si>
  <si>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</si>
  <si>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</si>
  <si>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</si>
  <si>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</si>
  <si>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</si>
  <si>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</si>
  <si>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</si>
  <si>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</si>
  <si>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</si>
  <si>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</si>
  <si>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</si>
  <si>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</si>
  <si>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</si>
  <si>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</si>
  <si>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</si>
  <si>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</si>
  <si>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</si>
  <si>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</si>
  <si>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</si>
  <si>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</si>
  <si>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</si>
  <si>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</si>
  <si>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</si>
  <si>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</si>
  <si>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</si>
  <si>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</si>
  <si>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</si>
  <si>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</si>
  <si>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</si>
  <si>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</si>
  <si>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</si>
  <si>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</si>
  <si>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</si>
  <si>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</si>
  <si>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</si>
  <si>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</si>
  <si>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</si>
  <si>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</si>
  <si>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</si>
  <si>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</si>
  <si>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</si>
  <si>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</si>
  <si>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</si>
  <si>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</si>
  <si>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</si>
  <si>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</si>
  <si>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</si>
  <si>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</si>
  <si>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</si>
  <si>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</si>
  <si>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</si>
  <si>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</si>
  <si>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</si>
  <si>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</si>
  <si>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</si>
  <si>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</si>
  <si>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</si>
  <si>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</si>
  <si>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</si>
  <si>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</si>
  <si>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</si>
  <si>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</si>
  <si>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</si>
  <si>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</si>
  <si>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</si>
  <si>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</si>
  <si>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</si>
  <si>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</si>
  <si>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</si>
  <si>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</si>
  <si>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</si>
  <si>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</si>
  <si>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</si>
  <si>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</si>
  <si>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</si>
  <si>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</si>
  <si>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</si>
  <si>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</si>
  <si>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</si>
  <si>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</si>
  <si>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</si>
  <si>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</si>
  <si>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</si>
  <si>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</si>
  <si>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</si>
  <si>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</si>
  <si>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</si>
  <si>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</si>
  <si>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</si>
  <si>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</si>
  <si>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</si>
  <si>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</si>
  <si>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</si>
  <si>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</si>
  <si>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</si>
  <si>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</si>
  <si>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</si>
  <si>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</si>
  <si>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</si>
  <si>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</si>
  <si>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</si>
  <si>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</si>
  <si>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</si>
  <si>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</si>
  <si>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</si>
  <si>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</si>
  <si>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</si>
  <si>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</si>
  <si>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</si>
  <si>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</si>
  <si>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</si>
  <si>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</si>
  <si>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</si>
  <si>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</si>
  <si>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</si>
  <si>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</si>
  <si>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</si>
  <si>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</si>
  <si>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</si>
  <si>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</si>
  <si>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</si>
  <si>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</si>
  <si>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</si>
  <si>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</si>
  <si>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</si>
  <si>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</si>
  <si>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</si>
  <si>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</si>
  <si>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</si>
  <si>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</si>
  <si>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</si>
  <si>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</si>
  <si>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</si>
  <si>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</si>
  <si>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</si>
  <si>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</si>
  <si>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</si>
  <si>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</si>
  <si>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</si>
  <si>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</si>
  <si>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</si>
  <si>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</si>
  <si>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</si>
  <si>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</si>
  <si>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</si>
  <si>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</si>
  <si>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</si>
  <si>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</si>
  <si>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</si>
  <si>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</si>
  <si>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</si>
  <si>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</si>
  <si>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</si>
  <si>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</si>
  <si>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</si>
  <si>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</si>
  <si>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</si>
  <si>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</si>
  <si>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</si>
  <si>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</si>
  <si>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</si>
  <si>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</si>
  <si>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</si>
  <si>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</si>
  <si>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</si>
  <si>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</si>
  <si>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</si>
  <si>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</si>
  <si>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</si>
  <si>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</si>
  <si>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</si>
  <si>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</si>
  <si>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</si>
  <si>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</si>
  <si>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</si>
  <si>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</si>
  <si>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</si>
  <si>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</si>
  <si>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</si>
  <si>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</si>
  <si>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</si>
  <si>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</si>
  <si>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</si>
  <si>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</si>
  <si>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</si>
  <si>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</si>
  <si>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</si>
  <si>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</si>
  <si>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</si>
  <si>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</si>
  <si>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</si>
  <si>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</si>
  <si>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</si>
  <si>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</si>
  <si>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</si>
  <si>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</si>
  <si>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</si>
  <si>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</si>
  <si>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</si>
  <si>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</si>
  <si>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</si>
  <si>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</si>
  <si>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</si>
  <si>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</si>
  <si>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</si>
  <si>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</si>
  <si>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</si>
  <si>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</si>
  <si>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</si>
  <si>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</si>
  <si>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</si>
  <si>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</si>
  <si>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</si>
  <si>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</si>
  <si>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</si>
  <si>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</si>
  <si>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</si>
  <si>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</si>
  <si>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</si>
  <si>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</si>
  <si>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</si>
  <si>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</si>
  <si>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</si>
  <si>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</si>
  <si>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</si>
  <si>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</si>
  <si>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</si>
  <si>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</si>
  <si>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</si>
  <si>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</si>
  <si>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</si>
  <si>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</si>
  <si>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</si>
  <si>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</si>
  <si>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</si>
  <si>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</si>
  <si>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</si>
  <si>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</si>
  <si>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</si>
  <si>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</si>
  <si>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</si>
  <si>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</si>
  <si>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</si>
  <si>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</si>
  <si>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</si>
  <si>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</si>
  <si>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</si>
  <si>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</si>
  <si>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</si>
  <si>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</si>
  <si>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</si>
  <si>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</si>
  <si>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</si>
  <si>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</si>
  <si>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</si>
  <si>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</si>
  <si>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</si>
  <si>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</si>
  <si>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</si>
  <si>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</si>
  <si>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</si>
  <si>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</si>
  <si>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</si>
  <si>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</si>
  <si>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</si>
  <si>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</si>
  <si>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</si>
  <si>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</si>
  <si>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</si>
  <si>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</si>
  <si>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</si>
  <si>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</si>
  <si>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</si>
  <si>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</si>
  <si>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</si>
  <si>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</si>
  <si>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</si>
  <si>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</si>
  <si>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</si>
  <si>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</si>
  <si>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</si>
  <si>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</si>
  <si>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</si>
  <si>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</si>
  <si>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</si>
  <si>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</si>
  <si>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</si>
  <si>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</si>
  <si>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</si>
  <si>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</si>
  <si>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</si>
  <si>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</si>
  <si>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</si>
  <si>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</si>
  <si>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</si>
  <si>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</si>
  <si>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</si>
  <si>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</si>
  <si>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</si>
  <si>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</si>
  <si>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</si>
  <si>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</si>
  <si>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</si>
  <si>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</si>
  <si>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</si>
  <si>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</si>
  <si>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</si>
  <si>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</si>
  <si>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</si>
  <si>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</si>
  <si>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</si>
  <si>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</si>
  <si>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</si>
  <si>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</si>
  <si>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</si>
  <si>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</si>
  <si>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</si>
  <si>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</si>
  <si>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</si>
  <si>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</si>
  <si>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</si>
  <si>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</si>
  <si>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</si>
  <si>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</si>
  <si>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</si>
  <si>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</si>
  <si>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</si>
  <si>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</si>
  <si>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</si>
  <si>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</si>
  <si>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</si>
  <si>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</si>
  <si>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</si>
  <si>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</si>
  <si>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</si>
  <si>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</si>
  <si>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</si>
  <si>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</si>
  <si>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</si>
  <si>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</si>
  <si>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</si>
  <si>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</si>
  <si>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</si>
  <si>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</si>
  <si>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</si>
  <si>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</si>
  <si>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</si>
  <si>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</si>
  <si>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</si>
  <si>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</si>
  <si>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</si>
  <si>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</si>
  <si>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</si>
  <si>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</si>
  <si>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</si>
  <si>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</si>
  <si>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</si>
  <si>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</si>
  <si>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</si>
  <si>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</si>
  <si>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</si>
  <si>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</si>
  <si>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</si>
  <si>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</si>
  <si>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</si>
  <si>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</si>
  <si>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</si>
  <si>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</si>
  <si>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</si>
  <si>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</si>
  <si>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</si>
  <si>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</si>
  <si>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</si>
  <si>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</si>
  <si>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</si>
  <si>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</si>
  <si>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</si>
  <si>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</si>
  <si>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</si>
  <si>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</si>
  <si>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</si>
  <si>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</si>
  <si>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</si>
  <si>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</si>
  <si>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</si>
  <si>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</si>
  <si>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</si>
  <si>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</si>
  <si>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</si>
  <si>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</si>
  <si>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</si>
  <si>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</si>
  <si>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</si>
  <si>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</si>
  <si>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</si>
  <si>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</si>
  <si>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</si>
  <si>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</si>
  <si>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</si>
  <si>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</si>
  <si>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</si>
  <si>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</si>
  <si>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</si>
  <si>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</si>
  <si>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</si>
  <si>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</si>
  <si>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</si>
  <si>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</si>
  <si>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</si>
  <si>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</si>
  <si>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</si>
  <si>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</si>
  <si>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</si>
  <si>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</si>
  <si>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</si>
  <si>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</si>
  <si>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</si>
  <si>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</si>
  <si>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</si>
  <si>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</si>
  <si>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</si>
  <si>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</si>
  <si>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</si>
  <si>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</si>
  <si>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</si>
  <si>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</si>
  <si>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</si>
  <si>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</si>
  <si>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</si>
  <si>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</si>
  <si>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</si>
  <si>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</si>
  <si>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</si>
  <si>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</si>
  <si>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</si>
  <si>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</si>
  <si>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</si>
  <si>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</si>
  <si>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</si>
  <si>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</si>
  <si>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</si>
  <si>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</si>
  <si>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</si>
  <si>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</si>
  <si>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</si>
  <si>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</si>
  <si>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</si>
  <si>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</si>
  <si>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</si>
  <si>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</si>
  <si>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</si>
  <si>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</si>
  <si>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</si>
  <si>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</si>
  <si>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</si>
  <si>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</si>
  <si>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</si>
  <si>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</si>
  <si>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</si>
  <si>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</si>
  <si>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</si>
  <si>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</si>
  <si>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</si>
  <si>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</si>
  <si>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</si>
  <si>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</si>
  <si>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</si>
  <si>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</si>
  <si>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</si>
  <si>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</si>
  <si>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</si>
  <si>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</si>
  <si>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</si>
  <si>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</si>
  <si>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</si>
  <si>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</si>
  <si>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</si>
  <si>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</si>
  <si>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</si>
  <si>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</si>
  <si>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</si>
  <si>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</si>
  <si>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</si>
  <si>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</si>
  <si>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</si>
  <si>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</si>
  <si>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</si>
  <si>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</si>
  <si>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</si>
  <si>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</si>
  <si>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</si>
  <si>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</si>
  <si>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</si>
  <si>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</si>
  <si>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</si>
  <si>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</si>
  <si>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</si>
  <si>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</si>
  <si>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</si>
  <si>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</si>
  <si>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</si>
  <si>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</si>
  <si>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</si>
  <si>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</si>
  <si>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</si>
  <si>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</si>
  <si>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</si>
  <si>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</si>
  <si>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</si>
  <si>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</si>
  <si>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</si>
  <si>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</si>
  <si>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</si>
  <si>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</si>
  <si>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</si>
  <si>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</si>
  <si>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</si>
  <si>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</si>
  <si>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</si>
  <si>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</si>
  <si>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</si>
  <si>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</si>
  <si>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</si>
  <si>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</si>
  <si>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</si>
  <si>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</si>
  <si>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</si>
  <si>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</si>
  <si>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</si>
  <si>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</si>
  <si>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</si>
  <si>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</si>
  <si>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</si>
  <si>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</si>
  <si>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</si>
  <si>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</si>
  <si>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</si>
  <si>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</si>
  <si>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</si>
  <si>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</si>
  <si>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</si>
  <si>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</si>
  <si>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</si>
  <si>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</si>
  <si>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</si>
  <si>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</si>
  <si>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</si>
  <si>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</si>
  <si>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</si>
  <si>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</si>
  <si>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</si>
  <si>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</si>
  <si>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</si>
  <si>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</si>
  <si>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</si>
  <si>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</si>
  <si>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</si>
  <si>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</si>
  <si>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</si>
  <si>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</si>
  <si>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</si>
  <si>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</si>
  <si>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</si>
  <si>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</si>
  <si>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</si>
  <si>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</si>
  <si>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</si>
  <si>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</si>
  <si>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</si>
  <si>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</si>
  <si>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</si>
  <si>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</si>
  <si>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</si>
  <si>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</si>
  <si>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</si>
  <si>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</si>
  <si>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</si>
  <si>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</si>
  <si>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</si>
  <si>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</si>
  <si>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</si>
  <si>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</si>
  <si>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</si>
  <si>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</si>
  <si>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</si>
  <si>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</si>
  <si>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</si>
  <si>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</si>
  <si>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</si>
  <si>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</si>
  <si>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</si>
  <si>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</si>
  <si>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</si>
  <si>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</si>
  <si>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</si>
  <si>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</si>
  <si>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</si>
  <si>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</si>
  <si>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</si>
  <si>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</si>
  <si>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</si>
  <si>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</si>
  <si>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</si>
  <si>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</si>
  <si>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</si>
  <si>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</si>
  <si>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</si>
  <si>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</si>
  <si>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</si>
  <si>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</si>
  <si>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</si>
  <si>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</si>
  <si>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</si>
  <si>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</si>
  <si>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</si>
  <si>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</si>
  <si>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</si>
  <si>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</si>
  <si>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</si>
  <si>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</si>
  <si>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</si>
  <si>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</si>
  <si>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</si>
  <si>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</si>
  <si>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</si>
  <si>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</si>
  <si>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</si>
  <si>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</si>
  <si>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</si>
  <si>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</si>
  <si>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</si>
  <si>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</si>
  <si>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</si>
  <si>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</si>
  <si>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</si>
  <si>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</si>
  <si>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</si>
  <si>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</si>
  <si>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</si>
  <si>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</si>
  <si>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</si>
  <si>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</si>
  <si>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</si>
  <si>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</si>
  <si>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</si>
  <si>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</si>
  <si>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</si>
  <si>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</si>
  <si>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</si>
  <si>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</si>
  <si>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</si>
  <si>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</si>
  <si>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</si>
  <si>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</si>
  <si>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</si>
  <si>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</si>
  <si>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</si>
  <si>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</si>
  <si>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</si>
  <si>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</si>
  <si>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</si>
  <si>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</si>
  <si>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</si>
  <si>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</si>
  <si>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</si>
  <si>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</si>
  <si>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</si>
  <si>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</si>
  <si>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</si>
  <si>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</si>
  <si>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</si>
  <si>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</si>
  <si>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</si>
  <si>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</si>
  <si>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</si>
  <si>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</si>
  <si>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</si>
  <si>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</si>
  <si>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</si>
  <si>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</si>
  <si>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</si>
  <si>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</si>
  <si>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</si>
  <si>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</si>
  <si>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</si>
  <si>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</si>
  <si>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</si>
  <si>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</si>
  <si>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</si>
  <si>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</si>
  <si>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</si>
  <si>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</si>
  <si>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</si>
  <si>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</si>
  <si>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</si>
  <si>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</si>
  <si>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</si>
  <si>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</si>
  <si>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</si>
  <si>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</si>
  <si>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</si>
  <si>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</si>
  <si>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</si>
  <si>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</si>
  <si>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</si>
  <si>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</si>
  <si>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</si>
  <si>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</si>
  <si>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</si>
  <si>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</si>
  <si>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</si>
  <si>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</si>
  <si>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</si>
  <si>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</si>
  <si>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</si>
  <si>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</si>
  <si>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</si>
  <si>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</si>
  <si>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</si>
  <si>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</si>
  <si>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</si>
  <si>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</si>
  <si>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</si>
  <si>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</si>
  <si>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</si>
  <si>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</si>
  <si>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</si>
  <si>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</si>
  <si>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</si>
  <si>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</si>
  <si>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</si>
  <si>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</si>
  <si>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</si>
  <si>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</si>
  <si>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</si>
  <si>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</si>
  <si>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</si>
  <si>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</si>
  <si>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</si>
  <si>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</si>
  <si>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</si>
  <si>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</si>
  <si>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</si>
  <si>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</si>
  <si>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</si>
  <si>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</si>
  <si>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</si>
  <si>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</si>
  <si>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</si>
  <si>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</si>
  <si>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</si>
  <si>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</si>
  <si>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</si>
  <si>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</si>
  <si>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</si>
  <si>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</si>
  <si>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</si>
  <si>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</si>
  <si>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</si>
  <si>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</si>
  <si>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</si>
  <si>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</si>
  <si>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</si>
  <si>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</si>
  <si>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</si>
  <si>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</si>
  <si>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</si>
  <si>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</si>
  <si>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</si>
  <si>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</si>
  <si>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</si>
  <si>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</si>
  <si>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</si>
  <si>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</si>
  <si>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</si>
  <si>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</si>
  <si>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</si>
  <si>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</si>
  <si>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</si>
  <si>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</si>
  <si>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</si>
  <si>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</si>
  <si>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</si>
  <si>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</si>
  <si>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</si>
  <si>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</si>
  <si>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</si>
  <si>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</si>
  <si>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</si>
  <si>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</si>
  <si>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</si>
  <si>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</si>
  <si>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</si>
  <si>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</si>
  <si>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</si>
  <si>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</si>
  <si>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</si>
  <si>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</si>
  <si>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</si>
  <si>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</si>
  <si>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</si>
  <si>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</si>
  <si>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</si>
  <si>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</si>
  <si>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</si>
  <si>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</si>
  <si>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</si>
  <si>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</si>
  <si>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</si>
  <si>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</si>
  <si>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</si>
  <si>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</si>
  <si>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</si>
  <si>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</si>
  <si>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</si>
  <si>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</si>
  <si>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</si>
  <si>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</si>
  <si>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</si>
  <si>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</si>
  <si>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</si>
  <si>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</si>
  <si>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</si>
  <si>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</si>
  <si>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</si>
  <si>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</si>
  <si>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</si>
  <si>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</si>
  <si>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</si>
  <si>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</si>
  <si>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</si>
  <si>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</si>
  <si>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</si>
  <si>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</si>
  <si>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</si>
  <si>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</si>
  <si>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</si>
  <si>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</si>
  <si>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</si>
  <si>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</si>
  <si>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</si>
  <si>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</si>
  <si>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</si>
  <si>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</si>
  <si>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</si>
  <si>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</si>
  <si>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</si>
  <si>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</si>
  <si>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</si>
  <si>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</si>
  <si>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</si>
  <si>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</si>
  <si>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</si>
  <si>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</si>
  <si>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</si>
  <si>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</si>
  <si>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</si>
  <si>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</si>
  <si>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</si>
  <si>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</si>
  <si>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</si>
  <si>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</si>
  <si>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</si>
  <si>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</si>
  <si>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</si>
  <si>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</si>
  <si>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</si>
  <si>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</si>
  <si>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</si>
  <si>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</si>
  <si>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</si>
  <si>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</si>
  <si>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</si>
  <si>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</si>
  <si>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</si>
  <si>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</si>
  <si>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</si>
  <si>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</si>
  <si>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</si>
  <si>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</si>
  <si>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</si>
  <si>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</si>
  <si>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</si>
  <si>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</si>
  <si>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</si>
  <si>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</si>
  <si>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</si>
  <si>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</si>
  <si>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</si>
  <si>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</si>
  <si>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</si>
  <si>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</si>
  <si>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</si>
  <si>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</si>
  <si>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</si>
  <si>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</si>
  <si>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</si>
  <si>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</si>
  <si>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</si>
  <si>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</si>
  <si>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</si>
  <si>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</si>
  <si>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</si>
  <si>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</si>
  <si>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</si>
  <si>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</si>
  <si>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</si>
  <si>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</si>
  <si>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</si>
  <si>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</si>
  <si>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</si>
  <si>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</si>
  <si>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</si>
  <si>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</si>
  <si>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</si>
  <si>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</si>
  <si>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</si>
  <si>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</si>
  <si>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</si>
  <si>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</si>
  <si>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</si>
  <si>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</si>
  <si>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</si>
  <si>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</si>
  <si>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</si>
  <si>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</si>
  <si>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</si>
  <si>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</si>
  <si>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</si>
  <si>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</si>
  <si>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</si>
  <si>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</si>
  <si>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</si>
  <si>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</si>
  <si>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</si>
  <si>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</si>
  <si>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</si>
  <si>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</si>
  <si>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</si>
  <si>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</si>
  <si>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</si>
  <si>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</si>
  <si>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</si>
  <si>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</si>
  <si>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</si>
  <si>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</si>
  <si>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</si>
  <si>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</si>
  <si>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</si>
  <si>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</si>
  <si>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</si>
  <si>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</si>
  <si>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</si>
  <si>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</si>
  <si>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</si>
  <si>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</si>
  <si>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</si>
  <si>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</si>
  <si>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</si>
  <si>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</si>
  <si>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</si>
  <si>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</si>
  <si>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</si>
  <si>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</si>
  <si>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</si>
  <si>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</si>
  <si>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</si>
  <si>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</si>
  <si>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</si>
  <si>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</si>
  <si>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</si>
  <si>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</si>
  <si>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</si>
  <si>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</si>
  <si>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</si>
  <si>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</si>
  <si>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</si>
  <si>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</si>
  <si>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</si>
  <si>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</si>
  <si>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</si>
  <si>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</si>
  <si>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</si>
  <si>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</si>
  <si>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</si>
  <si>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</si>
  <si>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</si>
  <si>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</si>
  <si>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</si>
  <si>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</si>
  <si>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</si>
  <si>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</si>
  <si>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</si>
  <si>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</si>
  <si>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</si>
  <si>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</si>
  <si>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</si>
  <si>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</si>
  <si>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</si>
  <si>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</si>
  <si>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</si>
  <si>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</si>
  <si>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</si>
  <si>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</si>
  <si>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</si>
  <si>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</si>
  <si>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</si>
  <si>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</si>
  <si>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</si>
  <si>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</si>
  <si>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</si>
  <si>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</si>
  <si>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</si>
  <si>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</si>
  <si>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</si>
  <si>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</si>
  <si>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</si>
  <si>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</si>
  <si>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</si>
  <si>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</si>
  <si>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</si>
  <si>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</si>
  <si>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</si>
  <si>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</si>
  <si>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</si>
  <si>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</si>
  <si>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</si>
  <si>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</si>
  <si>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</si>
  <si>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</si>
  <si>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</si>
  <si>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</si>
  <si>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</si>
  <si>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</si>
  <si>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</si>
  <si>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</si>
  <si>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</si>
  <si>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</si>
  <si>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</si>
  <si>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</si>
  <si>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</si>
  <si>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</si>
  <si>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</si>
  <si>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</si>
  <si>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</si>
  <si>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</si>
  <si>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</si>
  <si>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</si>
  <si>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</si>
  <si>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</si>
  <si>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</si>
  <si>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</si>
  <si>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</si>
  <si>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</si>
  <si>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</si>
  <si>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</si>
  <si>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</si>
  <si>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</si>
  <si>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</si>
  <si>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-</t>
  </si>
  <si>
    <t>Year Created</t>
  </si>
  <si>
    <t>Year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</si>
  <si>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</si>
  <si>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</si>
  <si>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</si>
  <si>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</si>
  <si>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</si>
  <si>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</si>
  <si>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</si>
  <si>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</si>
  <si>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</si>
  <si>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</si>
  <si>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</si>
  <si>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</si>
  <si>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Length</t>
  </si>
  <si>
    <t>Month Created</t>
  </si>
  <si>
    <t>Month Ended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</si>
  <si>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</si>
  <si>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</si>
  <si>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</si>
  <si>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</si>
  <si>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</si>
  <si>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</si>
  <si>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</si>
  <si>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</si>
  <si>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</si>
  <si>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</si>
  <si>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</si>
  <si>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</t>
  </si>
  <si>
    <t>Upper Quartile</t>
  </si>
  <si>
    <t>Lower Quartile</t>
  </si>
  <si>
    <t>IQR</t>
  </si>
  <si>
    <t>Years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</si>
  <si>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</si>
  <si>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</si>
  <si>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</si>
  <si>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</si>
  <si>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</si>
  <si>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</si>
  <si>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</si>
  <si>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</si>
  <si>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</si>
  <si>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</si>
  <si>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</si>
  <si>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</si>
  <si>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</si>
  <si>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</si>
  <si>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</si>
  <si>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</si>
  <si>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</si>
  <si>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</si>
  <si>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Range Ceiling</t>
  </si>
  <si>
    <t>Range Floor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</si>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</sst>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2" applyFont="1"/>
    <xf numFmtId="1" fontId="0" fillId="0" borderId="0" xfId="2" applyNumberFormat="1" applyFont="1"/>
    <xf numFmtId="0" fontId="0" fillId="3" borderId="1" xfId="0" applyFont="1" applyFill="1" applyBorder="1" applyAlignment="1"/>
    <xf numFmtId="44" fontId="0" fillId="3" borderId="1" xfId="0" applyNumberFormat="1" applyFont="1" applyFill="1" applyBorder="1" applyAlignment="1"/>
    <xf numFmtId="164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1" fontId="0" fillId="3" borderId="1" xfId="1" applyNumberFormat="1" applyFont="1" applyFill="1" applyBorder="1" applyAlignment="1"/>
    <xf numFmtId="14" fontId="0" fillId="3" borderId="1" xfId="0" applyNumberFormat="1" applyFont="1" applyFill="1" applyBorder="1" applyAlignment="1"/>
    <xf numFmtId="0" fontId="0" fillId="3" borderId="1" xfId="0" applyNumberFormat="1" applyFont="1" applyFill="1" applyBorder="1" applyAlignment="1"/>
    <xf numFmtId="0" fontId="0" fillId="0" borderId="1" xfId="0" applyFont="1" applyBorder="1" applyAlignment="1"/>
    <xf numFmtId="44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" fontId="0" fillId="0" borderId="1" xfId="1" applyNumberFormat="1" applyFont="1" applyBorder="1" applyAlignment="1"/>
    <xf numFmtId="14" fontId="0" fillId="0" borderId="1" xfId="0" applyNumberFormat="1" applyFont="1" applyBorder="1" applyAlignment="1"/>
    <xf numFmtId="0" fontId="0" fillId="0" borderId="1" xfId="0" applyNumberFormat="1" applyFont="1" applyBorder="1" applyAlignment="1"/>
    <xf numFmtId="0" fontId="4" fillId="2" borderId="2" xfId="0" applyFont="1" applyFill="1" applyBorder="1" applyAlignment="1">
      <alignment horizontal="center"/>
    </xf>
    <xf numFmtId="44" fontId="4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49" fontId="4" fillId="2" borderId="2" xfId="0" applyNumberFormat="1" applyFont="1" applyFill="1" applyBorder="1" applyAlignment="1">
      <alignment horizontal="center"/>
    </xf>
    <xf numFmtId="9" fontId="4" fillId="2" borderId="2" xfId="1" applyNumberFormat="1" applyFont="1" applyFill="1" applyBorder="1" applyAlignment="1">
      <alignment horizontal="center"/>
    </xf>
    <xf numFmtId="14" fontId="4" fillId="2" borderId="2" xfId="0" applyNumberFormat="1" applyFont="1" applyFill="1" applyBorder="1" applyAlignment="1">
      <alignment horizontal="center"/>
    </xf>
    <xf numFmtId="0" fontId="4" fillId="2" borderId="2" xfId="0" applyNumberFormat="1" applyFont="1" applyFill="1" applyBorder="1" applyAlignment="1">
      <alignment horizontal="center"/>
    </xf>
    <xf numFmtId="0" fontId="0" fillId="0" borderId="3" xfId="0" applyFont="1" applyBorder="1" applyAlignment="1"/>
    <xf numFmtId="44" fontId="0" fillId="0" borderId="3" xfId="0" applyNumberFormat="1" applyFont="1" applyBorder="1" applyAlignment="1"/>
    <xf numFmtId="164" fontId="0" fillId="0" borderId="3" xfId="0" applyNumberFormat="1" applyFont="1" applyBorder="1" applyAlignment="1"/>
    <xf numFmtId="49" fontId="0" fillId="0" borderId="3" xfId="0" applyNumberFormat="1" applyFont="1" applyBorder="1" applyAlignment="1"/>
    <xf numFmtId="1" fontId="0" fillId="0" borderId="3" xfId="1" applyNumberFormat="1" applyFont="1" applyBorder="1" applyAlignment="1"/>
    <xf numFmtId="14" fontId="0" fillId="0" borderId="3" xfId="0" applyNumberFormat="1" applyFont="1" applyBorder="1" applyAlignment="1"/>
    <xf numFmtId="0" fontId="0" fillId="0" borderId="3" xfId="0" applyNumberFormat="1" applyFont="1" applyBorder="1" applyAlignment="1"/>
    <xf numFmtId="175" fontId="0" fillId="0" borderId="0" xfId="2" applyNumberFormat="1" applyFont="1"/>
    <xf numFmtId="175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" fontId="0" fillId="0" borderId="0" xfId="1" applyNumberFormat="1" applyFont="1" applyAlignment="1"/>
    <xf numFmtId="14" fontId="0" fillId="0" borderId="0" xfId="0" applyNumberFormat="1" applyAlignment="1"/>
    <xf numFmtId="0" fontId="0" fillId="0" borderId="0" xfId="0" applyNumberFormat="1" applyAlignment="1"/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1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" formatCode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4-44DF-880E-D83E59AC22D4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4-44DF-880E-D83E59AC22D4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4-44DF-880E-D83E59AC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700095"/>
        <c:axId val="1048302927"/>
      </c:lineChart>
      <c:catAx>
        <c:axId val="123770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02927"/>
        <c:crosses val="autoZero"/>
        <c:auto val="1"/>
        <c:lblAlgn val="ctr"/>
        <c:lblOffset val="100"/>
        <c:noMultiLvlLbl val="0"/>
      </c:catAx>
      <c:valAx>
        <c:axId val="10483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0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E11-8514-D62060B10BBE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E11-8514-D62060B10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039871"/>
        <c:axId val="1345096799"/>
      </c:lineChart>
      <c:catAx>
        <c:axId val="140803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096799"/>
        <c:crosses val="autoZero"/>
        <c:auto val="1"/>
        <c:lblAlgn val="ctr"/>
        <c:lblOffset val="100"/>
        <c:noMultiLvlLbl val="0"/>
      </c:catAx>
      <c:valAx>
        <c:axId val="13450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3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</a:t>
            </a:r>
            <a:r>
              <a:rPr lang="en-US"/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5-4DB9-A085-C481DA14FF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5-4DB9-A085-C481DA14FF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5-4DB9-A085-C481DA14FF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55-4DB9-A085-C481DA14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3879007"/>
        <c:axId val="1048298351"/>
      </c:barChart>
      <c:catAx>
        <c:axId val="132387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298351"/>
        <c:crosses val="autoZero"/>
        <c:auto val="1"/>
        <c:lblAlgn val="ctr"/>
        <c:lblOffset val="100"/>
        <c:noMultiLvlLbl val="0"/>
      </c:catAx>
      <c:valAx>
        <c:axId val="10482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3-43AB-85B4-1E0A1786DD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3-43AB-85B4-1E0A1786DD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3-43AB-85B4-1E0A1786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240143"/>
        <c:axId val="1313807839"/>
      </c:barChart>
      <c:catAx>
        <c:axId val="119924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07839"/>
        <c:crosses val="autoZero"/>
        <c:auto val="1"/>
        <c:lblAlgn val="ctr"/>
        <c:lblOffset val="100"/>
        <c:noMultiLvlLbl val="0"/>
      </c:catAx>
      <c:valAx>
        <c:axId val="13138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4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242F67A5-91E8-43FB-847A-73F0F90C4C3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FE9FF7-66C1-4AD0-AC31-BDDF445EDDB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180975</xdr:rowOff>
    </xdr:from>
    <xdr:to>
      <xdr:col>14</xdr:col>
      <xdr:colOff>609601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41FD5-97A2-48D4-A700-C4D4FDB0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447674</xdr:colOff>
      <xdr:row>15</xdr:row>
      <xdr:rowOff>19050</xdr:rowOff>
    </xdr:from>
    <xdr:to>
      <xdr:col>11</xdr:col>
      <xdr:colOff>180974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ABAE5-8474-4B93-9BC4-CE1A1F2E0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0</xdr:row>
      <xdr:rowOff>76199</xdr:rowOff>
    </xdr:from>
    <xdr:to>
      <xdr:col>13</xdr:col>
      <xdr:colOff>590550</xdr:colOff>
      <xdr:row>30</xdr:row>
      <xdr:rowOff>161924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6BE754-A764-48F6-8108-1A8955998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3950" y="76199"/>
              <a:ext cx="7391400" cy="580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</xdr:row>
      <xdr:rowOff>180974</xdr:rowOff>
    </xdr:from>
    <xdr:to>
      <xdr:col>16</xdr:col>
      <xdr:colOff>276224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AB18B-27A7-4157-9E10-6656CC5C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2</xdr:row>
      <xdr:rowOff>95249</xdr:rowOff>
    </xdr:from>
    <xdr:to>
      <xdr:col>18</xdr:col>
      <xdr:colOff>390524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1EF4-3614-49B9-9177-58636BD2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Vanderheyden" refreshedDate="44100.574240509261" createdVersion="6" refreshedVersion="6" minRefreshableVersion="3" recordCount="4114" xr:uid="{A6252F08-B47D-4F9A-9206-4FB7A669B49C}">
  <cacheSource type="worksheet">
    <worksheetSource name="Table1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 u="1"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 u="1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-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6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/>
    </cacheField>
    <cacheField name="Month Ended" numFmtId="0">
      <sharedItems containsSemiMixedTypes="0" containsString="0" containsNumber="1" containsInteger="1" minValue="1" maxValue="12"/>
    </cacheField>
    <cacheField name="Years" numFmtId="0">
      <sharedItems containsSemiMixedTypes="0" containsString="0" containsNumber="1" containsInteger="1" minValue="2009" maxValue="2017"/>
    </cacheField>
    <cacheField name="Year Ended" numFmtId="0">
      <sharedItems containsSemiMixedTypes="0" containsString="0" containsNumber="1" containsInteger="1" minValue="2009" maxValue="2017"/>
    </cacheField>
    <cacheField name="Length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  <m/>
    <x v="0"/>
    <d v="2016-10-10T10:21:47"/>
    <n v="8"/>
    <n v="10"/>
    <n v="2016"/>
    <n v="2016"/>
    <n v="6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  <m/>
    <x v="1"/>
    <d v="2015-05-15T22:17:22"/>
    <n v="4"/>
    <n v="5"/>
    <n v="2015"/>
    <n v="2015"/>
    <n v="2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  <m/>
    <x v="2"/>
    <d v="2014-10-30T22:29:43"/>
    <n v="8"/>
    <n v="10"/>
    <n v="2014"/>
    <n v="2014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x v="0"/>
    <n v="0"/>
    <n v="0"/>
    <m/>
    <x v="3"/>
    <d v="2014-06-16T20:16:00"/>
    <n v="5"/>
    <n v="6"/>
    <n v="2014"/>
    <n v="2014"/>
    <n v="28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  <m/>
    <x v="4"/>
    <d v="2016-07-06T00:00:00"/>
    <n v="6"/>
    <n v="7"/>
    <n v="2016"/>
    <n v="2016"/>
    <n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  <m/>
    <x v="5"/>
    <d v="2016-05-31T17:31:00"/>
    <n v="5"/>
    <n v="5"/>
    <n v="2016"/>
    <n v="2016"/>
    <n v="3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  <m/>
    <x v="6"/>
    <d v="2015-09-04T17:00:00"/>
    <n v="8"/>
    <n v="9"/>
    <n v="2015"/>
    <n v="2015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  <m/>
    <x v="7"/>
    <d v="2015-05-16T10:16:00"/>
    <n v="4"/>
    <n v="5"/>
    <n v="2015"/>
    <n v="2015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x v="0"/>
    <n v="0"/>
    <n v="0"/>
    <m/>
    <x v="8"/>
    <d v="2015-10-12T13:46:33"/>
    <n v="8"/>
    <n v="10"/>
    <n v="2015"/>
    <n v="2015"/>
    <n v="5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  <m/>
    <x v="9"/>
    <d v="2015-03-20T03:45:32"/>
    <n v="2"/>
    <n v="3"/>
    <n v="2015"/>
    <n v="2015"/>
    <n v="3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  <m/>
    <x v="10"/>
    <d v="2016-09-03T05:55:00"/>
    <n v="7"/>
    <n v="9"/>
    <n v="2016"/>
    <n v="2016"/>
    <n v="57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x v="0"/>
    <n v="0"/>
    <n v="0"/>
    <m/>
    <x v="11"/>
    <d v="2015-01-08T18:18:00"/>
    <n v="11"/>
    <n v="1"/>
    <n v="2014"/>
    <n v="2015"/>
    <n v="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  <m/>
    <x v="12"/>
    <d v="2014-10-22T01:50:28"/>
    <n v="9"/>
    <n v="10"/>
    <n v="2014"/>
    <n v="2014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1"/>
    <n v="0"/>
    <n v="0"/>
    <m/>
    <x v="13"/>
    <d v="2015-08-15T21:54:51"/>
    <n v="6"/>
    <n v="8"/>
    <n v="2015"/>
    <n v="2015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1"/>
    <n v="0"/>
    <n v="0"/>
    <m/>
    <x v="14"/>
    <d v="2015-10-01T00:00:00"/>
    <n v="8"/>
    <n v="10"/>
    <n v="2015"/>
    <n v="2015"/>
    <n v="35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1"/>
    <n v="0"/>
    <n v="0"/>
    <m/>
    <x v="15"/>
    <d v="2016-01-12T15:48:44"/>
    <n v="12"/>
    <n v="1"/>
    <n v="2015"/>
    <n v="2016"/>
    <n v="3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1"/>
    <n v="0"/>
    <n v="0"/>
    <m/>
    <x v="16"/>
    <d v="2015-03-19T08:28:43"/>
    <n v="2"/>
    <n v="3"/>
    <n v="2015"/>
    <n v="2015"/>
    <n v="35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1"/>
    <n v="0"/>
    <n v="0"/>
    <m/>
    <x v="17"/>
    <d v="2015-02-28T13:45:08"/>
    <n v="1"/>
    <n v="2"/>
    <n v="2015"/>
    <n v="2015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1"/>
    <n v="0"/>
    <n v="0"/>
    <m/>
    <x v="18"/>
    <d v="2015-05-08T18:12:56"/>
    <n v="3"/>
    <n v="5"/>
    <n v="2015"/>
    <n v="2015"/>
    <n v="6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1"/>
    <n v="0"/>
    <n v="0"/>
    <m/>
    <x v="19"/>
    <d v="2015-08-05T19:46:39"/>
    <n v="7"/>
    <n v="8"/>
    <n v="2015"/>
    <n v="2015"/>
    <n v="3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x v="1"/>
    <n v="0"/>
    <n v="0"/>
    <m/>
    <x v="20"/>
    <d v="2015-11-26T23:55:45"/>
    <n v="10"/>
    <n v="11"/>
    <n v="2015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1"/>
    <n v="0"/>
    <n v="0"/>
    <m/>
    <x v="21"/>
    <d v="2017-01-07T00:17:12"/>
    <n v="12"/>
    <n v="1"/>
    <n v="2016"/>
    <n v="2017"/>
    <n v="3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1"/>
    <n v="0"/>
    <n v="0"/>
    <m/>
    <x v="22"/>
    <d v="2017-03-03T20:00:00"/>
    <n v="2"/>
    <n v="3"/>
    <n v="2017"/>
    <n v="2017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1"/>
    <n v="0"/>
    <n v="0"/>
    <m/>
    <x v="23"/>
    <d v="2014-09-05T04:23:35"/>
    <n v="8"/>
    <n v="9"/>
    <n v="2014"/>
    <n v="2014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1"/>
    <n v="0"/>
    <n v="0"/>
    <m/>
    <x v="24"/>
    <d v="2014-11-28T23:26:06"/>
    <n v="9"/>
    <n v="11"/>
    <n v="2014"/>
    <n v="201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1"/>
    <n v="0"/>
    <n v="0"/>
    <m/>
    <x v="25"/>
    <d v="2015-07-10T16:05:32"/>
    <n v="5"/>
    <n v="7"/>
    <n v="2015"/>
    <n v="2015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1"/>
    <n v="0"/>
    <n v="0"/>
    <m/>
    <x v="26"/>
    <d v="2016-09-01T02:58:22"/>
    <n v="8"/>
    <n v="9"/>
    <n v="2016"/>
    <n v="2016"/>
    <n v="3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1"/>
    <n v="0"/>
    <n v="0"/>
    <m/>
    <x v="27"/>
    <d v="2015-10-08T20:59:00"/>
    <n v="9"/>
    <n v="10"/>
    <n v="2015"/>
    <n v="2015"/>
    <n v="3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1"/>
    <n v="0"/>
    <n v="0"/>
    <m/>
    <x v="28"/>
    <d v="2016-08-06T00:06:23"/>
    <n v="7"/>
    <n v="8"/>
    <n v="2016"/>
    <n v="2016"/>
    <n v="2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1"/>
    <n v="0"/>
    <n v="0"/>
    <m/>
    <x v="29"/>
    <d v="2014-12-16T08:52:47"/>
    <n v="11"/>
    <n v="12"/>
    <n v="2014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1"/>
    <n v="0"/>
    <n v="0"/>
    <m/>
    <x v="30"/>
    <d v="2015-07-10T22:08:55"/>
    <n v="6"/>
    <n v="7"/>
    <n v="2015"/>
    <n v="2015"/>
    <n v="3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1"/>
    <n v="0"/>
    <n v="0"/>
    <m/>
    <x v="31"/>
    <d v="2015-03-28T19:06:04"/>
    <n v="1"/>
    <n v="3"/>
    <n v="2015"/>
    <n v="2015"/>
    <n v="6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1"/>
    <n v="0"/>
    <n v="0"/>
    <m/>
    <x v="32"/>
    <d v="2016-05-22T01:05:00"/>
    <n v="4"/>
    <n v="5"/>
    <n v="2016"/>
    <n v="2016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1"/>
    <n v="0"/>
    <n v="0"/>
    <m/>
    <x v="33"/>
    <d v="2015-07-10T05:38:46"/>
    <n v="5"/>
    <n v="7"/>
    <n v="2015"/>
    <n v="2015"/>
    <n v="6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1"/>
    <n v="0"/>
    <n v="0"/>
    <m/>
    <x v="34"/>
    <d v="2016-04-08T22:04:14"/>
    <n v="3"/>
    <n v="4"/>
    <n v="2016"/>
    <n v="2016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1"/>
    <n v="0"/>
    <n v="0"/>
    <m/>
    <x v="35"/>
    <d v="2015-07-09T21:27:21"/>
    <n v="6"/>
    <n v="7"/>
    <n v="2015"/>
    <n v="2015"/>
    <n v="3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1"/>
    <n v="0"/>
    <n v="0"/>
    <m/>
    <x v="36"/>
    <d v="2015-06-01T16:28:25"/>
    <n v="4"/>
    <n v="6"/>
    <n v="2015"/>
    <n v="2015"/>
    <n v="6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1"/>
    <n v="0"/>
    <n v="0"/>
    <m/>
    <x v="37"/>
    <d v="2016-02-13T22:24:57"/>
    <n v="1"/>
    <n v="2"/>
    <n v="2016"/>
    <n v="2016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1"/>
    <n v="0"/>
    <n v="0"/>
    <m/>
    <x v="38"/>
    <d v="2016-01-02T23:00:51"/>
    <n v="12"/>
    <n v="1"/>
    <n v="2015"/>
    <n v="2016"/>
    <n v="3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1"/>
    <n v="0"/>
    <n v="0"/>
    <m/>
    <x v="39"/>
    <d v="2016-09-29T21:52:52"/>
    <n v="8"/>
    <n v="9"/>
    <n v="2016"/>
    <n v="2016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1"/>
    <n v="0"/>
    <n v="0"/>
    <m/>
    <x v="40"/>
    <d v="2015-07-09T21:48:17"/>
    <n v="6"/>
    <n v="7"/>
    <n v="2015"/>
    <n v="201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1"/>
    <n v="0"/>
    <n v="0"/>
    <m/>
    <x v="41"/>
    <d v="2016-01-05T00:00:00"/>
    <n v="11"/>
    <n v="1"/>
    <n v="2015"/>
    <n v="2016"/>
    <n v="53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1"/>
    <n v="0"/>
    <n v="0"/>
    <m/>
    <x v="42"/>
    <d v="2016-12-30T09:00:00"/>
    <n v="12"/>
    <n v="12"/>
    <n v="2016"/>
    <n v="2016"/>
    <n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2"/>
    <n v="0"/>
    <n v="0"/>
    <m/>
    <x v="43"/>
    <d v="2015-10-22T18:59:00"/>
    <n v="10"/>
    <n v="10"/>
    <n v="2015"/>
    <n v="2015"/>
    <n v="1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2"/>
    <n v="0"/>
    <n v="0"/>
    <m/>
    <x v="44"/>
    <d v="2009-11-27T04:59:00"/>
    <n v="9"/>
    <n v="11"/>
    <n v="2009"/>
    <n v="2009"/>
    <n v="7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2"/>
    <n v="0"/>
    <n v="0"/>
    <m/>
    <x v="45"/>
    <d v="2015-10-11T15:07:02"/>
    <n v="8"/>
    <n v="10"/>
    <n v="2015"/>
    <n v="2015"/>
    <n v="6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2"/>
    <n v="0"/>
    <n v="0"/>
    <m/>
    <x v="46"/>
    <d v="2013-07-31T08:41:53"/>
    <n v="7"/>
    <n v="7"/>
    <n v="2013"/>
    <n v="201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x v="2"/>
    <n v="0"/>
    <n v="0"/>
    <m/>
    <x v="47"/>
    <d v="2016-10-08T07:38:46"/>
    <n v="8"/>
    <n v="10"/>
    <n v="2016"/>
    <n v="2016"/>
    <n v="6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2"/>
    <n v="0"/>
    <n v="0"/>
    <m/>
    <x v="48"/>
    <d v="2014-10-17T18:16:58"/>
    <n v="10"/>
    <n v="10"/>
    <n v="2014"/>
    <n v="2014"/>
    <n v="1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2"/>
    <n v="0"/>
    <n v="0"/>
    <m/>
    <x v="49"/>
    <d v="2013-11-02T19:03:16"/>
    <n v="10"/>
    <n v="11"/>
    <n v="2013"/>
    <n v="2013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2"/>
    <n v="0"/>
    <n v="0"/>
    <m/>
    <x v="50"/>
    <d v="2014-01-25T17:09:51"/>
    <n v="12"/>
    <n v="1"/>
    <n v="2013"/>
    <n v="2014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x v="2"/>
    <n v="0"/>
    <n v="0"/>
    <m/>
    <x v="51"/>
    <d v="2014-08-16T18:25:12"/>
    <n v="7"/>
    <n v="8"/>
    <n v="2014"/>
    <n v="2014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2"/>
    <n v="0"/>
    <n v="0"/>
    <m/>
    <x v="52"/>
    <d v="2013-06-02T20:19:27"/>
    <n v="5"/>
    <n v="6"/>
    <n v="2013"/>
    <n v="2013"/>
    <n v="2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2"/>
    <n v="0"/>
    <n v="0"/>
    <m/>
    <x v="53"/>
    <d v="2011-08-10T03:02:21"/>
    <n v="6"/>
    <n v="8"/>
    <n v="2011"/>
    <n v="2011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2"/>
    <n v="0"/>
    <n v="0"/>
    <m/>
    <x v="54"/>
    <d v="2012-07-11T03:51:05"/>
    <n v="5"/>
    <n v="7"/>
    <n v="2012"/>
    <n v="2012"/>
    <n v="6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2"/>
    <n v="0"/>
    <n v="0"/>
    <m/>
    <x v="55"/>
    <d v="2014-09-05T23:45:24"/>
    <n v="7"/>
    <n v="9"/>
    <n v="2014"/>
    <n v="2014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2"/>
    <n v="0"/>
    <n v="0"/>
    <m/>
    <x v="56"/>
    <d v="2015-05-06T02:04:03"/>
    <n v="4"/>
    <n v="5"/>
    <n v="2015"/>
    <n v="2015"/>
    <n v="3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2"/>
    <n v="0"/>
    <n v="0"/>
    <m/>
    <x v="57"/>
    <d v="2012-05-18T20:02:14"/>
    <n v="3"/>
    <n v="5"/>
    <n v="2012"/>
    <n v="2012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2"/>
    <n v="0"/>
    <n v="0"/>
    <m/>
    <x v="58"/>
    <d v="2015-04-01T20:51:49"/>
    <n v="3"/>
    <n v="4"/>
    <n v="2015"/>
    <n v="2015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x v="2"/>
    <n v="0"/>
    <n v="0"/>
    <m/>
    <x v="59"/>
    <d v="2016-12-25T15:16:34"/>
    <n v="10"/>
    <n v="12"/>
    <n v="2016"/>
    <n v="2016"/>
    <n v="6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2"/>
    <n v="0"/>
    <n v="0"/>
    <m/>
    <x v="60"/>
    <d v="2017-01-09T01:18:20"/>
    <n v="12"/>
    <n v="1"/>
    <n v="2016"/>
    <n v="2017"/>
    <n v="3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2"/>
    <n v="0"/>
    <n v="0"/>
    <m/>
    <x v="61"/>
    <d v="2012-08-22T23:14:45"/>
    <n v="7"/>
    <n v="8"/>
    <n v="2012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2"/>
    <n v="0"/>
    <n v="0"/>
    <m/>
    <x v="62"/>
    <d v="2016-01-27T23:34:59"/>
    <n v="12"/>
    <n v="1"/>
    <n v="2015"/>
    <n v="2016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x v="2"/>
    <n v="0"/>
    <n v="0"/>
    <m/>
    <x v="63"/>
    <d v="2016-10-13T00:50:30"/>
    <n v="8"/>
    <n v="10"/>
    <n v="2016"/>
    <n v="2016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2"/>
    <n v="0"/>
    <n v="0"/>
    <m/>
    <x v="64"/>
    <d v="2015-05-20T17:25:38"/>
    <n v="4"/>
    <n v="5"/>
    <n v="2015"/>
    <n v="2015"/>
    <n v="3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2"/>
    <n v="0"/>
    <n v="0"/>
    <m/>
    <x v="65"/>
    <d v="2015-07-16T19:51:45"/>
    <n v="6"/>
    <n v="7"/>
    <n v="2015"/>
    <n v="2015"/>
    <n v="3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2"/>
    <n v="0"/>
    <n v="0"/>
    <m/>
    <x v="66"/>
    <d v="2011-07-09T05:37:31"/>
    <n v="6"/>
    <n v="7"/>
    <n v="2011"/>
    <n v="2011"/>
    <n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2"/>
    <n v="0"/>
    <n v="0"/>
    <m/>
    <x v="67"/>
    <d v="2016-03-01T04:13:59"/>
    <n v="1"/>
    <n v="3"/>
    <n v="2016"/>
    <n v="2016"/>
    <n v="3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2"/>
    <n v="0"/>
    <n v="0"/>
    <m/>
    <x v="68"/>
    <d v="2015-05-27T18:41:20"/>
    <n v="3"/>
    <n v="5"/>
    <n v="2015"/>
    <n v="2015"/>
    <n v="6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2"/>
    <n v="0"/>
    <n v="0"/>
    <m/>
    <x v="69"/>
    <d v="2015-09-06T14:46:00"/>
    <n v="8"/>
    <n v="9"/>
    <n v="2015"/>
    <n v="2015"/>
    <n v="3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x v="3"/>
    <n v="0"/>
    <n v="0"/>
    <m/>
    <x v="70"/>
    <d v="2016-02-10T16:42:44"/>
    <n v="1"/>
    <n v="2"/>
    <n v="2016"/>
    <n v="2016"/>
    <n v="3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x v="3"/>
    <n v="0"/>
    <n v="0"/>
    <m/>
    <x v="71"/>
    <d v="2016-01-09T14:48:16"/>
    <n v="11"/>
    <n v="1"/>
    <n v="2015"/>
    <n v="2016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x v="3"/>
    <n v="0"/>
    <n v="0"/>
    <m/>
    <x v="72"/>
    <d v="2016-06-12T08:29:03"/>
    <n v="5"/>
    <n v="6"/>
    <n v="2016"/>
    <n v="2016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x v="3"/>
    <n v="0"/>
    <n v="0"/>
    <m/>
    <x v="73"/>
    <d v="2015-03-24T20:11:45"/>
    <n v="2"/>
    <n v="3"/>
    <n v="2015"/>
    <n v="2015"/>
    <n v="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x v="3"/>
    <n v="0"/>
    <n v="0"/>
    <m/>
    <x v="74"/>
    <d v="2016-12-18T09:20:15"/>
    <n v="11"/>
    <n v="12"/>
    <n v="2016"/>
    <n v="2016"/>
    <n v="3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x v="3"/>
    <n v="0"/>
    <n v="0"/>
    <m/>
    <x v="75"/>
    <d v="2015-07-10T18:50:49"/>
    <n v="6"/>
    <n v="7"/>
    <n v="2015"/>
    <n v="2015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x v="3"/>
    <n v="0"/>
    <n v="0"/>
    <m/>
    <x v="76"/>
    <d v="2015-01-01T20:13:14"/>
    <n v="12"/>
    <n v="1"/>
    <n v="2014"/>
    <n v="2015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x v="3"/>
    <n v="0"/>
    <n v="0"/>
    <m/>
    <x v="77"/>
    <d v="2015-11-04T18:11:28"/>
    <n v="10"/>
    <n v="11"/>
    <n v="2015"/>
    <n v="2015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x v="3"/>
    <n v="0"/>
    <n v="0"/>
    <m/>
    <x v="78"/>
    <d v="2015-08-02T00:18:24"/>
    <n v="7"/>
    <n v="8"/>
    <n v="2015"/>
    <n v="2015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x v="3"/>
    <n v="0"/>
    <n v="0"/>
    <m/>
    <x v="79"/>
    <d v="2015-03-15T18:00:00"/>
    <n v="2"/>
    <n v="3"/>
    <n v="2015"/>
    <n v="2015"/>
    <n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x v="3"/>
    <n v="0"/>
    <n v="0"/>
    <m/>
    <x v="80"/>
    <d v="2015-12-01T00:00:00"/>
    <n v="10"/>
    <n v="12"/>
    <n v="2015"/>
    <n v="2015"/>
    <n v="5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x v="3"/>
    <n v="0"/>
    <n v="0"/>
    <m/>
    <x v="81"/>
    <d v="2015-06-18T19:03:35"/>
    <n v="5"/>
    <n v="6"/>
    <n v="2015"/>
    <n v="2015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x v="3"/>
    <n v="0"/>
    <n v="0"/>
    <m/>
    <x v="82"/>
    <d v="2014-08-28T00:50:56"/>
    <n v="7"/>
    <n v="8"/>
    <n v="2014"/>
    <n v="2014"/>
    <n v="3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x v="3"/>
    <n v="0"/>
    <n v="0"/>
    <m/>
    <x v="83"/>
    <d v="2015-11-22T20:48:56"/>
    <n v="10"/>
    <n v="11"/>
    <n v="2015"/>
    <n v="2015"/>
    <n v="3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x v="3"/>
    <n v="0"/>
    <n v="0"/>
    <m/>
    <x v="84"/>
    <d v="2015-04-22T19:56:26"/>
    <n v="3"/>
    <n v="4"/>
    <n v="2015"/>
    <n v="2015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x v="3"/>
    <n v="0"/>
    <n v="0"/>
    <m/>
    <x v="85"/>
    <d v="2016-01-19T13:27:17"/>
    <n v="11"/>
    <n v="1"/>
    <n v="2015"/>
    <n v="2016"/>
    <n v="6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x v="3"/>
    <n v="0"/>
    <n v="0"/>
    <m/>
    <x v="86"/>
    <d v="2016-09-02T00:45:46"/>
    <n v="8"/>
    <n v="9"/>
    <n v="2016"/>
    <n v="201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x v="3"/>
    <n v="0"/>
    <n v="0"/>
    <m/>
    <x v="87"/>
    <d v="2016-06-24T01:29:00"/>
    <n v="5"/>
    <n v="6"/>
    <n v="2016"/>
    <n v="2016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x v="3"/>
    <n v="0"/>
    <n v="0"/>
    <m/>
    <x v="88"/>
    <d v="2015-09-25T02:55:59"/>
    <n v="8"/>
    <n v="9"/>
    <n v="2015"/>
    <n v="20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x v="3"/>
    <n v="0"/>
    <n v="0"/>
    <m/>
    <x v="89"/>
    <d v="2017-02-25T09:01:47"/>
    <n v="1"/>
    <n v="2"/>
    <n v="2017"/>
    <n v="2017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x v="3"/>
    <n v="0"/>
    <n v="0"/>
    <m/>
    <x v="90"/>
    <d v="2015-12-09T19:26:43"/>
    <n v="11"/>
    <n v="12"/>
    <n v="2015"/>
    <n v="2015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x v="3"/>
    <n v="0"/>
    <n v="0"/>
    <m/>
    <x v="91"/>
    <d v="2015-05-28T00:13:17"/>
    <n v="4"/>
    <n v="5"/>
    <n v="2015"/>
    <n v="2015"/>
    <n v="3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x v="3"/>
    <n v="0"/>
    <n v="0"/>
    <m/>
    <x v="92"/>
    <d v="2015-05-14T23:44:01"/>
    <n v="4"/>
    <n v="5"/>
    <n v="2015"/>
    <n v="2015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x v="3"/>
    <n v="0"/>
    <n v="0"/>
    <m/>
    <x v="93"/>
    <d v="2017-03-26T20:29:37"/>
    <n v="2"/>
    <n v="3"/>
    <n v="2017"/>
    <n v="2017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x v="3"/>
    <n v="0"/>
    <n v="0"/>
    <m/>
    <x v="94"/>
    <d v="2014-07-13T16:37:37"/>
    <n v="6"/>
    <n v="7"/>
    <n v="2014"/>
    <n v="2014"/>
    <n v="3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x v="3"/>
    <n v="0"/>
    <n v="0"/>
    <m/>
    <x v="95"/>
    <d v="2015-11-25T16:49:25"/>
    <n v="10"/>
    <n v="11"/>
    <n v="2015"/>
    <n v="2015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x v="3"/>
    <n v="0"/>
    <n v="0"/>
    <m/>
    <x v="96"/>
    <d v="2017-02-25T23:04:00"/>
    <n v="1"/>
    <n v="2"/>
    <n v="2017"/>
    <n v="2017"/>
    <n v="29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x v="4"/>
    <n v="0"/>
    <n v="0"/>
    <m/>
    <x v="97"/>
    <d v="2015-08-03T16:09:30"/>
    <n v="7"/>
    <n v="8"/>
    <n v="2015"/>
    <n v="2015"/>
    <n v="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x v="4"/>
    <n v="0"/>
    <n v="0"/>
    <m/>
    <x v="98"/>
    <d v="2016-12-14T18:39:00"/>
    <n v="11"/>
    <n v="12"/>
    <n v="2016"/>
    <n v="2016"/>
    <n v="42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x v="4"/>
    <n v="0"/>
    <n v="0"/>
    <m/>
    <x v="99"/>
    <d v="2014-08-20T00:44:00"/>
    <n v="7"/>
    <n v="8"/>
    <n v="2014"/>
    <n v="2014"/>
    <n v="3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5"/>
    <n v="0"/>
    <n v="0"/>
    <m/>
    <x v="100"/>
    <d v="2016-11-26T19:20:13"/>
    <n v="10"/>
    <n v="11"/>
    <n v="2016"/>
    <n v="2016"/>
    <n v="3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x v="5"/>
    <n v="0"/>
    <n v="0"/>
    <m/>
    <x v="101"/>
    <d v="2016-12-04T06:00:00"/>
    <n v="11"/>
    <n v="12"/>
    <n v="2016"/>
    <n v="2016"/>
    <n v="18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5"/>
    <n v="0"/>
    <n v="0"/>
    <m/>
    <x v="102"/>
    <d v="2015-09-10T04:09:21"/>
    <n v="8"/>
    <n v="9"/>
    <n v="2015"/>
    <n v="201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x v="5"/>
    <n v="0"/>
    <n v="0"/>
    <m/>
    <x v="103"/>
    <d v="2015-02-16T18:48:03"/>
    <n v="1"/>
    <n v="2"/>
    <n v="2015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5"/>
    <n v="0"/>
    <n v="0"/>
    <m/>
    <x v="104"/>
    <d v="2013-12-16T04:58:10"/>
    <n v="11"/>
    <n v="12"/>
    <n v="2013"/>
    <n v="2013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5"/>
    <n v="0"/>
    <n v="0"/>
    <m/>
    <x v="105"/>
    <d v="2013-02-24T23:59:29"/>
    <n v="1"/>
    <n v="2"/>
    <n v="2013"/>
    <n v="2013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x v="6"/>
    <n v="0"/>
    <n v="0"/>
    <m/>
    <x v="106"/>
    <d v="2015-09-21T17:22:11"/>
    <n v="9"/>
    <n v="9"/>
    <n v="2015"/>
    <n v="2015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x v="7"/>
    <n v="0"/>
    <n v="0"/>
    <m/>
    <x v="107"/>
    <d v="2012-05-27T23:00:55"/>
    <n v="4"/>
    <n v="5"/>
    <n v="2012"/>
    <n v="2012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x v="7"/>
    <n v="0"/>
    <n v="0"/>
    <m/>
    <x v="108"/>
    <d v="2012-11-28T17:31:48"/>
    <n v="10"/>
    <n v="11"/>
    <n v="2012"/>
    <n v="201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x v="6"/>
    <n v="0"/>
    <n v="0"/>
    <m/>
    <x v="109"/>
    <d v="2010-06-08T19:11:00"/>
    <n v="4"/>
    <n v="6"/>
    <n v="2010"/>
    <n v="2010"/>
    <n v="4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x v="6"/>
    <n v="0"/>
    <n v="0"/>
    <m/>
    <x v="110"/>
    <d v="2014-03-13T03:33:10"/>
    <n v="2"/>
    <n v="3"/>
    <n v="2014"/>
    <n v="2014"/>
    <n v="3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x v="6"/>
    <n v="0"/>
    <n v="0"/>
    <m/>
    <x v="111"/>
    <d v="2011-09-11T04:37:03"/>
    <n v="8"/>
    <n v="9"/>
    <n v="2011"/>
    <n v="2011"/>
    <n v="3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x v="6"/>
    <n v="0"/>
    <n v="0"/>
    <m/>
    <x v="112"/>
    <d v="2010-07-27T04:59:00"/>
    <n v="6"/>
    <n v="7"/>
    <n v="2010"/>
    <n v="2010"/>
    <n v="4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x v="6"/>
    <n v="0"/>
    <n v="0"/>
    <m/>
    <x v="113"/>
    <d v="2014-01-24T00:07:25"/>
    <n v="1"/>
    <n v="1"/>
    <n v="2014"/>
    <n v="2014"/>
    <n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x v="6"/>
    <n v="0"/>
    <n v="0"/>
    <m/>
    <x v="114"/>
    <d v="2012-08-25T18:19:07"/>
    <n v="7"/>
    <n v="8"/>
    <n v="2012"/>
    <n v="2012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x v="6"/>
    <n v="0"/>
    <n v="0"/>
    <m/>
    <x v="115"/>
    <d v="2010-10-22T05:00:00"/>
    <n v="9"/>
    <n v="10"/>
    <n v="2010"/>
    <n v="2010"/>
    <n v="39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x v="6"/>
    <n v="0"/>
    <n v="0"/>
    <m/>
    <x v="116"/>
    <d v="2013-11-14T17:07:02"/>
    <n v="10"/>
    <n v="11"/>
    <n v="2013"/>
    <n v="2013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x v="6"/>
    <n v="0"/>
    <n v="0"/>
    <m/>
    <x v="117"/>
    <d v="2010-07-08T22:40:00"/>
    <n v="6"/>
    <n v="7"/>
    <n v="2010"/>
    <n v="2010"/>
    <n v="29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x v="6"/>
    <n v="0"/>
    <n v="0"/>
    <m/>
    <x v="118"/>
    <d v="2012-05-14T19:44:55"/>
    <n v="4"/>
    <n v="5"/>
    <n v="2012"/>
    <n v="2012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x v="6"/>
    <n v="0"/>
    <n v="0"/>
    <m/>
    <x v="119"/>
    <d v="2012-04-09T04:42:49"/>
    <n v="3"/>
    <n v="4"/>
    <n v="2012"/>
    <n v="2012"/>
    <n v="3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x v="6"/>
    <n v="0"/>
    <n v="0"/>
    <m/>
    <x v="120"/>
    <d v="2012-01-18T20:00:00"/>
    <n v="12"/>
    <n v="1"/>
    <n v="2011"/>
    <n v="2012"/>
    <n v="4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x v="4"/>
    <n v="0"/>
    <n v="0"/>
    <m/>
    <x v="121"/>
    <d v="2016-06-30T18:45:06"/>
    <n v="5"/>
    <n v="6"/>
    <n v="2016"/>
    <n v="2016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x v="4"/>
    <n v="0"/>
    <n v="0"/>
    <m/>
    <x v="122"/>
    <d v="2016-10-01T08:33:45"/>
    <n v="9"/>
    <n v="10"/>
    <n v="2016"/>
    <n v="2016"/>
    <n v="3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x v="8"/>
    <n v="0"/>
    <n v="0"/>
    <m/>
    <x v="123"/>
    <d v="2014-07-31T01:26:32"/>
    <n v="7"/>
    <n v="7"/>
    <n v="2014"/>
    <n v="2014"/>
    <n v="2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x v="8"/>
    <n v="0"/>
    <n v="0"/>
    <m/>
    <x v="124"/>
    <d v="2015-12-26T20:26:00"/>
    <n v="11"/>
    <n v="12"/>
    <n v="2015"/>
    <n v="2015"/>
    <n v="45"/>
  </r>
  <r>
    <n v="1049"/>
    <s v="J1 (Canceled)"/>
    <s v="------"/>
    <n v="12000"/>
    <n v="0"/>
    <x v="0"/>
    <x v="0"/>
    <s v="USD"/>
    <n v="1455272445"/>
    <n v="1452680445"/>
    <b v="0"/>
    <n v="0"/>
    <b v="0"/>
    <x v="4"/>
    <x v="8"/>
    <n v="0"/>
    <n v="0"/>
    <m/>
    <x v="125"/>
    <d v="2016-02-12T10:20:45"/>
    <n v="1"/>
    <n v="2"/>
    <n v="2016"/>
    <n v="2016"/>
    <n v="3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x v="8"/>
    <n v="0"/>
    <n v="0"/>
    <m/>
    <x v="126"/>
    <d v="2015-09-14T19:07:57"/>
    <n v="8"/>
    <n v="9"/>
    <n v="2015"/>
    <n v="201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x v="8"/>
    <n v="0"/>
    <n v="0"/>
    <m/>
    <x v="127"/>
    <d v="2014-08-27T00:20:25"/>
    <n v="7"/>
    <n v="8"/>
    <n v="2014"/>
    <n v="2014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x v="8"/>
    <n v="0"/>
    <n v="0"/>
    <m/>
    <x v="128"/>
    <d v="2016-06-06T20:09:00"/>
    <n v="4"/>
    <n v="6"/>
    <n v="2016"/>
    <n v="2016"/>
    <n v="4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x v="8"/>
    <n v="0"/>
    <n v="0"/>
    <m/>
    <x v="129"/>
    <d v="2014-08-10T22:00:00"/>
    <n v="7"/>
    <n v="8"/>
    <n v="2014"/>
    <n v="201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x v="8"/>
    <n v="0"/>
    <n v="0"/>
    <m/>
    <x v="130"/>
    <d v="2016-03-07T23:49:05"/>
    <n v="2"/>
    <n v="3"/>
    <n v="2016"/>
    <n v="2016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x v="8"/>
    <n v="0"/>
    <n v="0"/>
    <m/>
    <x v="131"/>
    <d v="2015-04-24T16:16:17"/>
    <n v="2"/>
    <n v="4"/>
    <n v="2015"/>
    <n v="2015"/>
    <n v="6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x v="8"/>
    <n v="0"/>
    <n v="0"/>
    <m/>
    <x v="132"/>
    <d v="2016-12-04T21:54:43"/>
    <n v="11"/>
    <n v="12"/>
    <n v="2016"/>
    <n v="2016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x v="8"/>
    <n v="0"/>
    <n v="0"/>
    <m/>
    <x v="133"/>
    <d v="2015-03-26T00:00:00"/>
    <n v="2"/>
    <n v="3"/>
    <n v="2015"/>
    <n v="2015"/>
    <n v="4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x v="8"/>
    <n v="0"/>
    <n v="0"/>
    <m/>
    <x v="134"/>
    <d v="2015-03-13T17:57:36"/>
    <n v="2"/>
    <n v="3"/>
    <n v="2015"/>
    <n v="2015"/>
    <n v="3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x v="8"/>
    <n v="0"/>
    <n v="0"/>
    <m/>
    <x v="135"/>
    <d v="2016-05-02T01:00:00"/>
    <n v="3"/>
    <n v="5"/>
    <n v="2016"/>
    <n v="2016"/>
    <n v="6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x v="8"/>
    <n v="0"/>
    <n v="0"/>
    <m/>
    <x v="136"/>
    <d v="2016-08-31T00:44:22"/>
    <n v="8"/>
    <n v="8"/>
    <n v="2016"/>
    <n v="2016"/>
    <n v="3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x v="9"/>
    <n v="0"/>
    <n v="0"/>
    <m/>
    <x v="137"/>
    <d v="2015-11-17T19:04:53"/>
    <n v="10"/>
    <n v="11"/>
    <n v="2015"/>
    <n v="2015"/>
    <n v="3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9"/>
    <n v="0"/>
    <n v="0"/>
    <m/>
    <x v="138"/>
    <d v="2014-08-08T21:53:24"/>
    <n v="7"/>
    <n v="8"/>
    <n v="2014"/>
    <n v="2014"/>
    <n v="3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9"/>
    <n v="0"/>
    <n v="0"/>
    <m/>
    <x v="139"/>
    <d v="2014-06-15T17:08:07"/>
    <n v="5"/>
    <n v="6"/>
    <n v="2014"/>
    <n v="2014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9"/>
    <n v="0"/>
    <n v="0"/>
    <m/>
    <x v="140"/>
    <d v="2014-07-23T20:40:24"/>
    <n v="6"/>
    <n v="7"/>
    <n v="2014"/>
    <n v="2014"/>
    <n v="3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9"/>
    <n v="0"/>
    <n v="0"/>
    <m/>
    <x v="141"/>
    <d v="2011-10-28T20:56:40"/>
    <n v="9"/>
    <n v="10"/>
    <n v="2011"/>
    <n v="2011"/>
    <n v="4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9"/>
    <n v="0"/>
    <n v="0"/>
    <m/>
    <x v="142"/>
    <d v="2013-05-30T16:53:45"/>
    <n v="5"/>
    <n v="5"/>
    <n v="2013"/>
    <n v="2013"/>
    <n v="1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10"/>
    <n v="0"/>
    <n v="0"/>
    <m/>
    <x v="143"/>
    <d v="2015-09-25T14:58:50"/>
    <n v="7"/>
    <n v="9"/>
    <n v="2015"/>
    <n v="2015"/>
    <n v="6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10"/>
    <n v="0"/>
    <n v="0"/>
    <m/>
    <x v="144"/>
    <d v="2015-12-24T21:47:48"/>
    <n v="11"/>
    <n v="12"/>
    <n v="2015"/>
    <n v="2015"/>
    <n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10"/>
    <n v="0"/>
    <n v="0"/>
    <m/>
    <x v="145"/>
    <d v="2015-08-06T11:05:21"/>
    <n v="7"/>
    <n v="8"/>
    <n v="2015"/>
    <n v="2015"/>
    <n v="3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x v="10"/>
    <n v="0"/>
    <n v="0"/>
    <m/>
    <x v="146"/>
    <d v="2015-07-09T16:47:30"/>
    <n v="6"/>
    <n v="7"/>
    <n v="2015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10"/>
    <n v="0"/>
    <n v="0"/>
    <m/>
    <x v="147"/>
    <d v="2015-02-17T00:08:47"/>
    <n v="1"/>
    <n v="2"/>
    <n v="2015"/>
    <n v="2015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x v="11"/>
    <n v="0"/>
    <n v="0"/>
    <m/>
    <x v="148"/>
    <d v="2015-04-29T04:22:00"/>
    <n v="3"/>
    <n v="4"/>
    <n v="2015"/>
    <n v="2015"/>
    <n v="3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x v="11"/>
    <n v="0"/>
    <n v="0"/>
    <m/>
    <x v="149"/>
    <d v="2014-10-19T23:19:43"/>
    <n v="8"/>
    <n v="10"/>
    <n v="2014"/>
    <n v="2014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x v="11"/>
    <n v="0"/>
    <n v="0"/>
    <m/>
    <x v="150"/>
    <d v="2015-09-07T02:27:43"/>
    <n v="8"/>
    <n v="9"/>
    <n v="2015"/>
    <n v="2015"/>
    <n v="3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x v="11"/>
    <n v="0"/>
    <n v="0"/>
    <m/>
    <x v="151"/>
    <d v="2015-02-24T01:42:42"/>
    <n v="1"/>
    <n v="2"/>
    <n v="2015"/>
    <n v="2015"/>
    <n v="3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x v="11"/>
    <n v="0"/>
    <n v="0"/>
    <m/>
    <x v="152"/>
    <d v="2015-06-30T15:45:00"/>
    <n v="5"/>
    <n v="6"/>
    <n v="2015"/>
    <n v="2015"/>
    <n v="3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x v="11"/>
    <n v="0"/>
    <n v="0"/>
    <m/>
    <x v="153"/>
    <d v="2015-05-19T15:06:29"/>
    <n v="4"/>
    <n v="5"/>
    <n v="2015"/>
    <n v="2015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x v="11"/>
    <n v="0"/>
    <n v="0"/>
    <m/>
    <x v="154"/>
    <d v="2014-08-09T17:22:00"/>
    <n v="7"/>
    <n v="8"/>
    <n v="2014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x v="11"/>
    <n v="0"/>
    <n v="0"/>
    <m/>
    <x v="155"/>
    <d v="2016-06-18T17:23:02"/>
    <n v="5"/>
    <n v="6"/>
    <n v="2016"/>
    <n v="2016"/>
    <n v="3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x v="11"/>
    <n v="0"/>
    <n v="0"/>
    <m/>
    <x v="156"/>
    <d v="2014-08-20T16:22:32"/>
    <n v="7"/>
    <n v="8"/>
    <n v="2014"/>
    <n v="2014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x v="11"/>
    <n v="0"/>
    <n v="0"/>
    <m/>
    <x v="157"/>
    <d v="2014-10-15T15:51:36"/>
    <n v="9"/>
    <n v="10"/>
    <n v="2014"/>
    <n v="2014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x v="12"/>
    <n v="0"/>
    <n v="0"/>
    <m/>
    <x v="158"/>
    <d v="2014-08-07T07:00:00"/>
    <n v="7"/>
    <n v="8"/>
    <n v="2014"/>
    <n v="2014"/>
    <n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x v="12"/>
    <n v="0"/>
    <n v="0"/>
    <m/>
    <x v="159"/>
    <d v="2011-02-24T23:20:30"/>
    <n v="1"/>
    <n v="2"/>
    <n v="2011"/>
    <n v="201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x v="12"/>
    <n v="0"/>
    <n v="0"/>
    <m/>
    <x v="160"/>
    <d v="2015-08-28T01:00:00"/>
    <n v="7"/>
    <n v="8"/>
    <n v="2015"/>
    <n v="2015"/>
    <n v="5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x v="12"/>
    <n v="0"/>
    <n v="0"/>
    <m/>
    <x v="161"/>
    <d v="2015-02-02T18:55:42"/>
    <n v="1"/>
    <n v="2"/>
    <n v="2015"/>
    <n v="2015"/>
    <n v="3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x v="12"/>
    <n v="0"/>
    <n v="0"/>
    <m/>
    <x v="162"/>
    <d v="2012-07-28T16:00:00"/>
    <n v="7"/>
    <n v="7"/>
    <n v="2012"/>
    <n v="2012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x v="12"/>
    <n v="0"/>
    <n v="0"/>
    <m/>
    <x v="163"/>
    <d v="2012-08-24T06:47:45"/>
    <n v="8"/>
    <n v="8"/>
    <n v="2012"/>
    <n v="2012"/>
    <n v="2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x v="12"/>
    <n v="0"/>
    <n v="0"/>
    <m/>
    <x v="164"/>
    <d v="2012-01-05T23:06:07"/>
    <n v="12"/>
    <n v="1"/>
    <n v="2011"/>
    <n v="2012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x v="4"/>
    <n v="0"/>
    <n v="0"/>
    <m/>
    <x v="165"/>
    <d v="2017-01-27T01:26:48"/>
    <n v="12"/>
    <n v="1"/>
    <n v="2016"/>
    <n v="201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x v="4"/>
    <n v="0"/>
    <n v="0"/>
    <m/>
    <x v="166"/>
    <d v="2014-07-16T02:33:45"/>
    <n v="6"/>
    <n v="7"/>
    <n v="2014"/>
    <n v="2014"/>
    <n v="3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x v="4"/>
    <n v="0"/>
    <n v="0"/>
    <m/>
    <x v="167"/>
    <d v="2014-08-15T14:17:33"/>
    <n v="7"/>
    <n v="8"/>
    <n v="2014"/>
    <n v="2014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13"/>
    <n v="0"/>
    <n v="0"/>
    <m/>
    <x v="168"/>
    <d v="2015-01-01T04:12:15"/>
    <n v="11"/>
    <n v="1"/>
    <n v="2014"/>
    <n v="2015"/>
    <n v="6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13"/>
    <n v="0"/>
    <n v="0"/>
    <m/>
    <x v="169"/>
    <d v="2015-11-21T23:13:39"/>
    <n v="10"/>
    <n v="11"/>
    <n v="2015"/>
    <n v="2015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13"/>
    <n v="0"/>
    <n v="0"/>
    <m/>
    <x v="170"/>
    <d v="2015-04-29T03:09:19"/>
    <n v="3"/>
    <n v="4"/>
    <n v="2015"/>
    <n v="201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13"/>
    <n v="0"/>
    <n v="0"/>
    <m/>
    <x v="171"/>
    <d v="2015-08-24T09:22:00"/>
    <n v="6"/>
    <n v="8"/>
    <n v="2015"/>
    <n v="2015"/>
    <n v="6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13"/>
    <n v="0"/>
    <n v="0"/>
    <m/>
    <x v="172"/>
    <d v="2015-04-10T01:27:22"/>
    <n v="3"/>
    <n v="4"/>
    <n v="2015"/>
    <n v="2015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13"/>
    <n v="0"/>
    <n v="0"/>
    <m/>
    <x v="173"/>
    <d v="2015-07-20T18:43:48"/>
    <n v="6"/>
    <n v="7"/>
    <n v="2015"/>
    <n v="2015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13"/>
    <n v="0"/>
    <n v="0"/>
    <m/>
    <x v="174"/>
    <d v="2016-05-25T15:29:18"/>
    <n v="4"/>
    <n v="5"/>
    <n v="2016"/>
    <n v="2016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x v="13"/>
    <n v="0"/>
    <n v="0"/>
    <m/>
    <x v="175"/>
    <d v="2017-01-02T22:13:29"/>
    <n v="12"/>
    <n v="1"/>
    <n v="2016"/>
    <n v="2017"/>
    <n v="3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13"/>
    <n v="0"/>
    <n v="0"/>
    <m/>
    <x v="176"/>
    <d v="2015-09-12T20:57:42"/>
    <n v="7"/>
    <n v="9"/>
    <n v="2015"/>
    <n v="2015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13"/>
    <n v="0"/>
    <n v="0"/>
    <m/>
    <x v="177"/>
    <d v="2015-06-14T13:00:55"/>
    <n v="5"/>
    <n v="6"/>
    <n v="2015"/>
    <n v="201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x v="13"/>
    <n v="0"/>
    <n v="0"/>
    <m/>
    <x v="178"/>
    <d v="2016-04-21T10:44:38"/>
    <n v="4"/>
    <n v="4"/>
    <n v="2016"/>
    <n v="2016"/>
    <n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13"/>
    <n v="0"/>
    <n v="0"/>
    <m/>
    <x v="179"/>
    <d v="2015-05-22T05:25:00"/>
    <n v="4"/>
    <n v="5"/>
    <n v="2015"/>
    <n v="2015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13"/>
    <n v="0"/>
    <n v="0"/>
    <m/>
    <x v="180"/>
    <d v="2015-05-10T19:28:25"/>
    <n v="3"/>
    <n v="5"/>
    <n v="2015"/>
    <n v="2015"/>
    <n v="4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13"/>
    <n v="0"/>
    <n v="0"/>
    <m/>
    <x v="181"/>
    <d v="2014-07-28T16:52:43"/>
    <n v="6"/>
    <n v="7"/>
    <n v="2014"/>
    <n v="2014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x v="13"/>
    <n v="0"/>
    <n v="0"/>
    <m/>
    <x v="182"/>
    <d v="2017-04-15T15:42:27"/>
    <n v="3"/>
    <n v="4"/>
    <n v="2017"/>
    <n v="2017"/>
    <n v="4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13"/>
    <n v="0"/>
    <n v="0"/>
    <m/>
    <x v="183"/>
    <d v="2015-11-11T22:30:44"/>
    <n v="10"/>
    <n v="11"/>
    <n v="2015"/>
    <n v="2015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13"/>
    <n v="0"/>
    <n v="0"/>
    <m/>
    <x v="184"/>
    <d v="2014-08-11T04:00:00"/>
    <n v="7"/>
    <n v="8"/>
    <n v="2014"/>
    <n v="2014"/>
    <n v="31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x v="13"/>
    <n v="0"/>
    <n v="0"/>
    <m/>
    <x v="185"/>
    <d v="2015-12-02T17:25:00"/>
    <n v="11"/>
    <n v="12"/>
    <n v="2015"/>
    <n v="2015"/>
    <n v="28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13"/>
    <n v="0"/>
    <n v="0"/>
    <m/>
    <x v="186"/>
    <d v="2014-11-30T23:45:00"/>
    <n v="10"/>
    <n v="11"/>
    <n v="2014"/>
    <n v="2014"/>
    <n v="58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5"/>
    <n v="0"/>
    <n v="0"/>
    <m/>
    <x v="187"/>
    <d v="2012-07-21T14:51:00"/>
    <n v="5"/>
    <n v="7"/>
    <n v="2012"/>
    <n v="2012"/>
    <n v="58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5"/>
    <n v="0"/>
    <n v="0"/>
    <m/>
    <x v="188"/>
    <d v="2016-08-02T22:01:11"/>
    <n v="7"/>
    <n v="8"/>
    <n v="2016"/>
    <n v="2016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5"/>
    <n v="0"/>
    <n v="0"/>
    <m/>
    <x v="189"/>
    <d v="2012-11-15T15:40:52"/>
    <n v="10"/>
    <n v="11"/>
    <n v="2012"/>
    <n v="2012"/>
    <n v="3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5"/>
    <n v="0"/>
    <n v="0"/>
    <m/>
    <x v="190"/>
    <d v="2013-06-16T20:47:55"/>
    <n v="5"/>
    <n v="6"/>
    <n v="2013"/>
    <n v="2013"/>
    <n v="3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5"/>
    <n v="0"/>
    <n v="0"/>
    <m/>
    <x v="191"/>
    <d v="2011-08-27T18:57:11"/>
    <n v="7"/>
    <n v="8"/>
    <n v="2011"/>
    <n v="2011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5"/>
    <n v="0"/>
    <n v="0"/>
    <m/>
    <x v="192"/>
    <d v="2014-09-16T11:24:19"/>
    <n v="7"/>
    <n v="9"/>
    <n v="2014"/>
    <n v="2014"/>
    <n v="6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x v="14"/>
    <n v="0"/>
    <n v="0"/>
    <m/>
    <x v="193"/>
    <d v="2015-04-01T00:18:00"/>
    <n v="2"/>
    <n v="4"/>
    <n v="2015"/>
    <n v="2015"/>
    <n v="4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x v="14"/>
    <n v="0"/>
    <n v="0"/>
    <m/>
    <x v="194"/>
    <d v="2017-02-23T10:14:42"/>
    <n v="2"/>
    <n v="2"/>
    <n v="2017"/>
    <n v="2017"/>
    <n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x v="14"/>
    <n v="0"/>
    <n v="0"/>
    <m/>
    <x v="195"/>
    <d v="2015-05-27T19:47:19"/>
    <n v="4"/>
    <n v="5"/>
    <n v="2015"/>
    <n v="2015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x v="14"/>
    <n v="0"/>
    <n v="0"/>
    <m/>
    <x v="196"/>
    <d v="2015-09-02T06:47:27"/>
    <n v="8"/>
    <n v="9"/>
    <n v="2015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x v="14"/>
    <n v="0"/>
    <n v="0"/>
    <m/>
    <x v="197"/>
    <d v="2015-08-02T06:03:10"/>
    <n v="7"/>
    <n v="8"/>
    <n v="2015"/>
    <n v="2015"/>
    <n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x v="14"/>
    <n v="0"/>
    <n v="0"/>
    <m/>
    <x v="198"/>
    <d v="2015-09-17T17:00:00"/>
    <n v="8"/>
    <n v="9"/>
    <n v="2015"/>
    <n v="2015"/>
    <n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15"/>
    <n v="0"/>
    <n v="0"/>
    <m/>
    <x v="199"/>
    <d v="2009-12-02T00:50:00"/>
    <n v="9"/>
    <n v="12"/>
    <n v="2009"/>
    <n v="2009"/>
    <n v="7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15"/>
    <n v="0"/>
    <n v="0"/>
    <m/>
    <x v="200"/>
    <d v="2013-05-25T16:18:34"/>
    <n v="4"/>
    <n v="5"/>
    <n v="2013"/>
    <n v="2013"/>
    <n v="3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15"/>
    <n v="0"/>
    <n v="0"/>
    <m/>
    <x v="201"/>
    <d v="2012-05-21T01:12:06"/>
    <n v="3"/>
    <n v="5"/>
    <n v="2012"/>
    <n v="2012"/>
    <n v="6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x v="16"/>
    <n v="0"/>
    <n v="0"/>
    <m/>
    <x v="202"/>
    <d v="2014-05-30T15:35:01"/>
    <n v="5"/>
    <n v="5"/>
    <n v="2014"/>
    <n v="2014"/>
    <n v="1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x v="16"/>
    <n v="0"/>
    <n v="0"/>
    <m/>
    <x v="203"/>
    <d v="2015-04-05T01:30:22"/>
    <n v="3"/>
    <n v="4"/>
    <n v="2015"/>
    <n v="2015"/>
    <n v="3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x v="16"/>
    <n v="0"/>
    <n v="0"/>
    <m/>
    <x v="204"/>
    <d v="2015-01-31T20:12:00"/>
    <n v="1"/>
    <n v="1"/>
    <n v="2015"/>
    <n v="2015"/>
    <n v="3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x v="16"/>
    <n v="0"/>
    <n v="0"/>
    <m/>
    <x v="205"/>
    <d v="2015-10-09T23:38:06"/>
    <n v="9"/>
    <n v="10"/>
    <n v="2015"/>
    <n v="2015"/>
    <n v="3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x v="16"/>
    <n v="0"/>
    <n v="0"/>
    <m/>
    <x v="206"/>
    <d v="2015-03-28T00:44:45"/>
    <n v="2"/>
    <n v="3"/>
    <n v="2015"/>
    <n v="2015"/>
    <n v="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x v="16"/>
    <n v="0"/>
    <n v="0"/>
    <m/>
    <x v="207"/>
    <d v="2016-09-20T08:29:57"/>
    <n v="8"/>
    <n v="9"/>
    <n v="2016"/>
    <n v="2016"/>
    <n v="3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x v="16"/>
    <n v="0"/>
    <n v="0"/>
    <m/>
    <x v="208"/>
    <d v="2016-04-08T11:56:16"/>
    <n v="3"/>
    <n v="4"/>
    <n v="2016"/>
    <n v="2016"/>
    <n v="3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x v="17"/>
    <n v="0"/>
    <n v="0"/>
    <m/>
    <x v="209"/>
    <d v="2017-04-14T04:07:40"/>
    <n v="2"/>
    <n v="4"/>
    <n v="2017"/>
    <n v="2017"/>
    <n v="6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x v="17"/>
    <n v="0"/>
    <n v="0"/>
    <m/>
    <x v="210"/>
    <d v="2017-04-01T00:40:11"/>
    <n v="3"/>
    <n v="4"/>
    <n v="2017"/>
    <n v="2017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x v="17"/>
    <n v="0"/>
    <n v="0"/>
    <m/>
    <x v="211"/>
    <d v="2017-03-26T03:33:00"/>
    <n v="3"/>
    <n v="3"/>
    <n v="2017"/>
    <n v="2017"/>
    <n v="2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x v="17"/>
    <n v="0"/>
    <n v="0"/>
    <m/>
    <x v="212"/>
    <d v="2015-09-09T16:00:00"/>
    <n v="8"/>
    <n v="9"/>
    <n v="2015"/>
    <n v="2015"/>
    <n v="1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x v="17"/>
    <n v="0"/>
    <n v="0"/>
    <m/>
    <x v="213"/>
    <d v="2015-08-23T07:21:12"/>
    <n v="6"/>
    <n v="8"/>
    <n v="2015"/>
    <n v="2015"/>
    <n v="6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x v="17"/>
    <n v="0"/>
    <n v="0"/>
    <m/>
    <x v="214"/>
    <d v="2016-05-01T20:48:26"/>
    <n v="3"/>
    <n v="5"/>
    <n v="2016"/>
    <n v="2016"/>
    <n v="4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x v="17"/>
    <n v="0"/>
    <n v="0"/>
    <m/>
    <x v="215"/>
    <d v="2015-06-30T21:55:53"/>
    <n v="5"/>
    <n v="6"/>
    <n v="2015"/>
    <n v="2015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x v="17"/>
    <n v="0"/>
    <n v="0"/>
    <m/>
    <x v="216"/>
    <d v="2015-12-11T11:04:23"/>
    <n v="11"/>
    <n v="12"/>
    <n v="2015"/>
    <n v="2015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x v="17"/>
    <n v="0"/>
    <n v="0"/>
    <m/>
    <x v="217"/>
    <d v="2016-06-10T01:15:06"/>
    <n v="4"/>
    <n v="6"/>
    <n v="2016"/>
    <n v="201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x v="17"/>
    <n v="0"/>
    <n v="0"/>
    <m/>
    <x v="218"/>
    <d v="2015-10-25T02:06:23"/>
    <n v="9"/>
    <n v="10"/>
    <n v="2015"/>
    <n v="2015"/>
    <n v="3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x v="17"/>
    <n v="0"/>
    <n v="0"/>
    <m/>
    <x v="219"/>
    <d v="2015-06-11T15:00:00"/>
    <n v="5"/>
    <n v="6"/>
    <n v="2015"/>
    <n v="2015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x v="17"/>
    <n v="0"/>
    <n v="0"/>
    <m/>
    <x v="220"/>
    <d v="2016-01-16T05:00:00"/>
    <n v="11"/>
    <n v="1"/>
    <n v="2015"/>
    <n v="2016"/>
    <n v="6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x v="17"/>
    <n v="0"/>
    <n v="0"/>
    <m/>
    <x v="221"/>
    <d v="2016-09-13T21:30:00"/>
    <n v="9"/>
    <n v="9"/>
    <n v="2016"/>
    <n v="2016"/>
    <n v="1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x v="17"/>
    <n v="0"/>
    <n v="0"/>
    <m/>
    <x v="222"/>
    <d v="2015-07-16T19:37:02"/>
    <n v="6"/>
    <n v="7"/>
    <n v="2015"/>
    <n v="2015"/>
    <n v="3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x v="18"/>
    <n v="0"/>
    <n v="0"/>
    <m/>
    <x v="223"/>
    <d v="2014-08-25T20:38:08"/>
    <n v="8"/>
    <n v="8"/>
    <n v="2014"/>
    <n v="2014"/>
    <n v="2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x v="18"/>
    <n v="0"/>
    <n v="0"/>
    <m/>
    <x v="224"/>
    <d v="2014-08-08T21:20:12"/>
    <n v="7"/>
    <n v="8"/>
    <n v="2014"/>
    <n v="2014"/>
    <n v="3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x v="18"/>
    <n v="0"/>
    <n v="0"/>
    <m/>
    <x v="225"/>
    <d v="2015-07-01T21:45:37"/>
    <n v="6"/>
    <n v="7"/>
    <n v="2015"/>
    <n v="2015"/>
    <n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x v="18"/>
    <n v="0"/>
    <n v="0"/>
    <m/>
    <x v="226"/>
    <d v="2015-04-03T04:37:30"/>
    <n v="3"/>
    <n v="4"/>
    <n v="2015"/>
    <n v="2015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10"/>
    <n v="0"/>
    <n v="0"/>
    <m/>
    <x v="227"/>
    <d v="2015-01-26T07:12:21"/>
    <n v="12"/>
    <n v="1"/>
    <n v="2014"/>
    <n v="2015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10"/>
    <n v="0"/>
    <n v="0"/>
    <m/>
    <x v="228"/>
    <d v="2017-01-04T00:04:09"/>
    <n v="12"/>
    <n v="1"/>
    <n v="2016"/>
    <n v="2017"/>
    <n v="3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10"/>
    <n v="0"/>
    <n v="0"/>
    <m/>
    <x v="229"/>
    <d v="2014-06-16T06:50:05"/>
    <n v="5"/>
    <n v="6"/>
    <n v="2014"/>
    <n v="2014"/>
    <n v="3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10"/>
    <n v="0"/>
    <n v="0"/>
    <m/>
    <x v="230"/>
    <d v="2015-03-01T00:42:05"/>
    <n v="1"/>
    <n v="3"/>
    <n v="2015"/>
    <n v="201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10"/>
    <n v="0"/>
    <n v="0"/>
    <m/>
    <x v="231"/>
    <d v="2014-06-13T00:12:35"/>
    <n v="5"/>
    <n v="6"/>
    <n v="2014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x v="19"/>
    <n v="0"/>
    <n v="0"/>
    <m/>
    <x v="232"/>
    <d v="2016-12-04T15:04:47"/>
    <n v="11"/>
    <n v="12"/>
    <n v="2016"/>
    <n v="2016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x v="19"/>
    <n v="0"/>
    <n v="0"/>
    <m/>
    <x v="233"/>
    <d v="2015-12-21T14:07:17"/>
    <n v="11"/>
    <n v="12"/>
    <n v="2015"/>
    <n v="20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x v="19"/>
    <n v="0"/>
    <n v="0"/>
    <m/>
    <x v="234"/>
    <d v="2016-12-07T01:09:02"/>
    <n v="10"/>
    <n v="12"/>
    <n v="2016"/>
    <n v="2016"/>
    <n v="6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x v="19"/>
    <n v="0"/>
    <n v="0"/>
    <m/>
    <x v="235"/>
    <d v="2014-07-10T19:40:11"/>
    <n v="6"/>
    <n v="7"/>
    <n v="2014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x v="19"/>
    <n v="0"/>
    <n v="0"/>
    <m/>
    <x v="236"/>
    <d v="2014-08-26T22:20:12"/>
    <n v="7"/>
    <n v="8"/>
    <n v="2014"/>
    <n v="2014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9"/>
    <n v="0"/>
    <n v="0"/>
    <m/>
    <x v="237"/>
    <d v="2014-11-14T06:39:19"/>
    <n v="10"/>
    <n v="11"/>
    <n v="2014"/>
    <n v="2014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9"/>
    <n v="0"/>
    <n v="0"/>
    <m/>
    <x v="238"/>
    <d v="2010-07-31T00:00:00"/>
    <n v="6"/>
    <n v="7"/>
    <n v="2010"/>
    <n v="2010"/>
    <n v="3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x v="3"/>
    <n v="0"/>
    <n v="0"/>
    <m/>
    <x v="239"/>
    <d v="2015-07-12T19:31:44"/>
    <n v="6"/>
    <n v="7"/>
    <n v="2015"/>
    <n v="2015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x v="3"/>
    <n v="0"/>
    <n v="0"/>
    <m/>
    <x v="240"/>
    <d v="2014-10-06T05:00:00"/>
    <n v="9"/>
    <n v="10"/>
    <n v="2014"/>
    <n v="2014"/>
    <n v="2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x v="3"/>
    <n v="0"/>
    <n v="0"/>
    <m/>
    <x v="241"/>
    <d v="2015-03-31T23:39:00"/>
    <n v="2"/>
    <n v="3"/>
    <n v="2015"/>
    <n v="2015"/>
    <n v="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x v="3"/>
    <n v="0"/>
    <n v="0"/>
    <m/>
    <x v="242"/>
    <d v="2015-08-11T18:37:08"/>
    <n v="7"/>
    <n v="8"/>
    <n v="2015"/>
    <n v="2015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  <m/>
    <x v="243"/>
    <d v="2017-01-03T20:12:50"/>
    <n v="12"/>
    <n v="1"/>
    <n v="2016"/>
    <n v="2017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x v="3"/>
    <n v="0"/>
    <n v="0"/>
    <m/>
    <x v="244"/>
    <d v="2015-06-06T15:12:32"/>
    <n v="4"/>
    <n v="6"/>
    <n v="2015"/>
    <n v="2015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x v="3"/>
    <n v="0"/>
    <n v="0"/>
    <m/>
    <x v="245"/>
    <d v="2015-04-21T16:13:42"/>
    <n v="4"/>
    <n v="4"/>
    <n v="2015"/>
    <n v="2015"/>
    <n v="1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x v="3"/>
    <n v="0"/>
    <n v="0"/>
    <m/>
    <x v="246"/>
    <d v="2015-06-05T18:48:24"/>
    <n v="5"/>
    <n v="6"/>
    <n v="2015"/>
    <n v="2015"/>
    <n v="3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x v="3"/>
    <n v="0"/>
    <n v="0"/>
    <m/>
    <x v="247"/>
    <d v="2015-10-17T14:52:58"/>
    <n v="9"/>
    <n v="10"/>
    <n v="2015"/>
    <n v="201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x v="3"/>
    <n v="0"/>
    <n v="0"/>
    <m/>
    <x v="248"/>
    <d v="2015-01-31T00:39:00"/>
    <n v="12"/>
    <n v="1"/>
    <n v="2014"/>
    <n v="2015"/>
    <n v="57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x v="3"/>
    <n v="0"/>
    <n v="0"/>
    <m/>
    <x v="249"/>
    <d v="2016-04-30T22:00:00"/>
    <n v="4"/>
    <n v="4"/>
    <n v="2016"/>
    <n v="2016"/>
    <n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x v="3"/>
    <n v="0"/>
    <n v="0"/>
    <m/>
    <x v="250"/>
    <d v="2015-12-29T00:16:40"/>
    <n v="11"/>
    <n v="12"/>
    <n v="2015"/>
    <n v="2015"/>
    <n v="4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x v="3"/>
    <n v="0"/>
    <n v="0"/>
    <m/>
    <x v="251"/>
    <d v="2015-10-26T22:25:56"/>
    <n v="9"/>
    <n v="10"/>
    <n v="2015"/>
    <n v="2015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x v="3"/>
    <n v="0"/>
    <n v="0"/>
    <m/>
    <x v="252"/>
    <d v="2016-01-17T23:00:00"/>
    <n v="12"/>
    <n v="1"/>
    <n v="2015"/>
    <n v="2016"/>
    <n v="4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x v="3"/>
    <n v="0"/>
    <n v="0"/>
    <m/>
    <x v="253"/>
    <d v="2016-02-10T19:30:11"/>
    <n v="1"/>
    <n v="2"/>
    <n v="2016"/>
    <n v="2016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x v="3"/>
    <n v="0"/>
    <n v="0"/>
    <m/>
    <x v="254"/>
    <d v="2015-06-25T18:39:56"/>
    <n v="5"/>
    <n v="6"/>
    <n v="2015"/>
    <n v="2015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x v="3"/>
    <n v="0"/>
    <n v="0"/>
    <m/>
    <x v="255"/>
    <d v="2016-09-09T20:03:57"/>
    <n v="8"/>
    <n v="9"/>
    <n v="2016"/>
    <n v="201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x v="3"/>
    <n v="0"/>
    <n v="0"/>
    <m/>
    <x v="256"/>
    <d v="2016-11-25T21:53:03"/>
    <n v="10"/>
    <n v="11"/>
    <n v="2016"/>
    <n v="2016"/>
    <n v="3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x v="3"/>
    <n v="0"/>
    <n v="0"/>
    <m/>
    <x v="257"/>
    <d v="2015-08-26T00:18:50"/>
    <n v="7"/>
    <n v="8"/>
    <n v="2015"/>
    <n v="2015"/>
    <n v="2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x v="3"/>
    <n v="0"/>
    <n v="0"/>
    <m/>
    <x v="258"/>
    <d v="2015-10-05T00:23:36"/>
    <n v="8"/>
    <n v="10"/>
    <n v="2015"/>
    <n v="2015"/>
    <n v="45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x v="3"/>
    <n v="0"/>
    <n v="0"/>
    <m/>
    <x v="259"/>
    <d v="2015-01-10T20:07:04"/>
    <n v="11"/>
    <n v="1"/>
    <n v="2014"/>
    <n v="2015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x v="3"/>
    <n v="0"/>
    <n v="0"/>
    <m/>
    <x v="260"/>
    <d v="2015-01-04T06:17:44"/>
    <n v="11"/>
    <n v="1"/>
    <n v="2014"/>
    <n v="2015"/>
    <n v="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x v="3"/>
    <n v="0"/>
    <n v="0"/>
    <m/>
    <x v="261"/>
    <d v="2015-10-29T02:53:43"/>
    <n v="9"/>
    <n v="10"/>
    <n v="2015"/>
    <n v="2015"/>
    <n v="3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x v="3"/>
    <n v="0"/>
    <n v="0"/>
    <m/>
    <x v="262"/>
    <d v="2017-01-10T08:57:00"/>
    <n v="12"/>
    <n v="1"/>
    <n v="2016"/>
    <n v="2017"/>
    <n v="2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x v="3"/>
    <n v="0"/>
    <n v="0"/>
    <m/>
    <x v="263"/>
    <d v="2015-01-02T21:14:16"/>
    <n v="12"/>
    <n v="1"/>
    <n v="2014"/>
    <n v="2015"/>
    <n v="3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x v="3"/>
    <n v="0"/>
    <n v="0"/>
    <m/>
    <x v="264"/>
    <d v="2015-07-02T21:59:44"/>
    <n v="6"/>
    <n v="7"/>
    <n v="2015"/>
    <n v="2015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x v="3"/>
    <n v="0"/>
    <n v="0"/>
    <m/>
    <x v="265"/>
    <d v="2014-12-18T20:28:26"/>
    <n v="11"/>
    <n v="12"/>
    <n v="2014"/>
    <n v="2014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x v="3"/>
    <n v="0"/>
    <n v="0"/>
    <m/>
    <x v="266"/>
    <d v="2016-04-14T06:26:04"/>
    <n v="3"/>
    <n v="4"/>
    <n v="2016"/>
    <n v="2016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x v="11"/>
    <n v="0"/>
    <n v="0"/>
    <m/>
    <x v="267"/>
    <d v="2016-01-03T00:56:47"/>
    <n v="12"/>
    <n v="1"/>
    <n v="2015"/>
    <n v="2016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x v="11"/>
    <n v="0"/>
    <n v="0"/>
    <m/>
    <x v="268"/>
    <d v="2015-09-07T09:47:55"/>
    <n v="8"/>
    <n v="9"/>
    <n v="2015"/>
    <n v="201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x v="11"/>
    <n v="0"/>
    <n v="0"/>
    <m/>
    <x v="269"/>
    <d v="2016-11-26T18:41:13"/>
    <n v="10"/>
    <n v="11"/>
    <n v="2016"/>
    <n v="2016"/>
    <n v="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x v="11"/>
    <n v="0"/>
    <n v="0"/>
    <m/>
    <x v="270"/>
    <d v="2014-08-10T21:13:07"/>
    <n v="7"/>
    <n v="8"/>
    <n v="2014"/>
    <n v="2014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x v="11"/>
    <n v="0"/>
    <n v="0"/>
    <m/>
    <x v="271"/>
    <d v="2015-02-18T17:43:09"/>
    <n v="12"/>
    <n v="2"/>
    <n v="2014"/>
    <n v="2015"/>
    <n v="6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x v="11"/>
    <n v="0"/>
    <n v="0"/>
    <m/>
    <x v="272"/>
    <d v="2015-08-08T04:04:52"/>
    <n v="6"/>
    <n v="8"/>
    <n v="2015"/>
    <n v="2015"/>
    <n v="6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x v="11"/>
    <n v="0"/>
    <n v="0"/>
    <m/>
    <x v="273"/>
    <d v="2016-02-27T21:35:43"/>
    <n v="1"/>
    <n v="2"/>
    <n v="2016"/>
    <n v="2016"/>
    <n v="3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x v="11"/>
    <n v="0"/>
    <n v="0"/>
    <m/>
    <x v="274"/>
    <d v="2015-03-17T18:00:00"/>
    <n v="1"/>
    <n v="3"/>
    <n v="2015"/>
    <n v="2015"/>
    <n v="4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x v="11"/>
    <n v="0"/>
    <n v="0"/>
    <m/>
    <x v="275"/>
    <d v="2015-10-18T19:38:49"/>
    <n v="9"/>
    <n v="10"/>
    <n v="2015"/>
    <n v="2015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x v="20"/>
    <n v="0"/>
    <n v="0"/>
    <m/>
    <x v="276"/>
    <d v="2016-06-07T21:06:00"/>
    <n v="5"/>
    <n v="6"/>
    <n v="2016"/>
    <n v="2016"/>
    <n v="3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x v="20"/>
    <n v="0"/>
    <n v="0"/>
    <m/>
    <x v="277"/>
    <d v="2014-11-15T01:22:14"/>
    <n v="10"/>
    <n v="11"/>
    <n v="2014"/>
    <n v="2014"/>
    <n v="3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x v="20"/>
    <n v="0"/>
    <n v="0"/>
    <m/>
    <x v="278"/>
    <d v="2015-03-14T00:20:16"/>
    <n v="2"/>
    <n v="3"/>
    <n v="2015"/>
    <n v="2015"/>
    <n v="3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x v="20"/>
    <n v="0"/>
    <n v="0"/>
    <m/>
    <x v="279"/>
    <d v="2015-05-11T01:45:04"/>
    <n v="4"/>
    <n v="5"/>
    <n v="2015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x v="20"/>
    <n v="0"/>
    <n v="0"/>
    <m/>
    <x v="280"/>
    <d v="2014-08-14T22:50:34"/>
    <n v="7"/>
    <n v="8"/>
    <n v="2014"/>
    <n v="2014"/>
    <n v="3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x v="20"/>
    <n v="0"/>
    <n v="0"/>
    <m/>
    <x v="281"/>
    <d v="2016-02-01T10:43:33"/>
    <n v="1"/>
    <n v="2"/>
    <n v="2016"/>
    <n v="2016"/>
    <n v="3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x v="20"/>
    <n v="0"/>
    <n v="0"/>
    <m/>
    <x v="282"/>
    <d v="2014-12-13T21:02:41"/>
    <n v="11"/>
    <n v="12"/>
    <n v="2014"/>
    <n v="2014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x v="20"/>
    <n v="0"/>
    <n v="0"/>
    <m/>
    <x v="283"/>
    <d v="2017-02-26T00:09:49"/>
    <n v="12"/>
    <n v="2"/>
    <n v="2016"/>
    <n v="2017"/>
    <n v="6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x v="20"/>
    <n v="0"/>
    <n v="0"/>
    <m/>
    <x v="284"/>
    <d v="2014-11-29T16:40:52"/>
    <n v="10"/>
    <n v="11"/>
    <n v="2014"/>
    <n v="2014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x v="20"/>
    <n v="0"/>
    <n v="0"/>
    <m/>
    <x v="285"/>
    <d v="2014-11-13T17:20:28"/>
    <n v="10"/>
    <n v="11"/>
    <n v="2014"/>
    <n v="201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x v="20"/>
    <n v="0"/>
    <n v="0"/>
    <m/>
    <x v="286"/>
    <d v="2016-10-15T19:21:00"/>
    <n v="8"/>
    <n v="10"/>
    <n v="2016"/>
    <n v="2016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x v="11"/>
    <n v="0"/>
    <n v="0"/>
    <m/>
    <x v="287"/>
    <d v="2015-10-13T12:41:29"/>
    <n v="9"/>
    <n v="10"/>
    <n v="2015"/>
    <n v="2015"/>
    <n v="3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x v="11"/>
    <n v="0"/>
    <n v="0"/>
    <m/>
    <x v="288"/>
    <d v="2015-07-30T03:20:51"/>
    <n v="5"/>
    <n v="7"/>
    <n v="2015"/>
    <n v="2015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x v="11"/>
    <n v="0"/>
    <n v="0"/>
    <m/>
    <x v="289"/>
    <d v="2014-08-01T00:58:19"/>
    <n v="7"/>
    <n v="8"/>
    <n v="2014"/>
    <n v="2014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x v="11"/>
    <n v="0"/>
    <n v="0"/>
    <m/>
    <x v="290"/>
    <d v="2014-08-21T23:32:28"/>
    <n v="7"/>
    <n v="8"/>
    <n v="2014"/>
    <n v="2014"/>
    <n v="3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x v="11"/>
    <n v="0"/>
    <n v="0"/>
    <m/>
    <x v="291"/>
    <d v="2015-04-13T02:51:57"/>
    <n v="3"/>
    <n v="4"/>
    <n v="2015"/>
    <n v="2015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x v="11"/>
    <n v="0"/>
    <n v="0"/>
    <m/>
    <x v="292"/>
    <d v="2014-08-23T14:12:29"/>
    <n v="7"/>
    <n v="8"/>
    <n v="2014"/>
    <n v="2014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x v="11"/>
    <n v="0"/>
    <n v="0"/>
    <m/>
    <x v="293"/>
    <d v="2016-05-18T19:49:05"/>
    <n v="4"/>
    <n v="5"/>
    <n v="2016"/>
    <n v="2016"/>
    <n v="2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x v="11"/>
    <n v="0"/>
    <n v="0"/>
    <m/>
    <x v="294"/>
    <d v="2015-01-12T02:36:34"/>
    <n v="12"/>
    <n v="1"/>
    <n v="2014"/>
    <n v="2015"/>
    <n v="3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x v="11"/>
    <n v="0"/>
    <n v="0"/>
    <m/>
    <x v="295"/>
    <d v="2015-04-10T23:14:07"/>
    <n v="2"/>
    <n v="4"/>
    <n v="2015"/>
    <n v="2015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x v="11"/>
    <n v="0"/>
    <n v="0"/>
    <m/>
    <x v="296"/>
    <d v="2014-08-04T19:41:37"/>
    <n v="7"/>
    <n v="8"/>
    <n v="2014"/>
    <n v="201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x v="11"/>
    <n v="0"/>
    <n v="0"/>
    <m/>
    <x v="297"/>
    <d v="2015-10-09T17:00:00"/>
    <n v="8"/>
    <n v="10"/>
    <n v="2015"/>
    <n v="2015"/>
    <n v="4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x v="11"/>
    <n v="0"/>
    <n v="0"/>
    <m/>
    <x v="298"/>
    <d v="2015-06-15T04:09:29"/>
    <n v="5"/>
    <n v="6"/>
    <n v="2015"/>
    <n v="2015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x v="11"/>
    <n v="0"/>
    <n v="0"/>
    <m/>
    <x v="299"/>
    <d v="2016-01-26T14:08:17"/>
    <n v="1"/>
    <n v="1"/>
    <n v="2016"/>
    <n v="2016"/>
    <n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x v="11"/>
    <n v="0"/>
    <n v="0"/>
    <m/>
    <x v="300"/>
    <d v="2015-04-25T20:17:06"/>
    <n v="3"/>
    <n v="4"/>
    <n v="2015"/>
    <n v="2015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x v="21"/>
    <n v="0"/>
    <n v="0"/>
    <m/>
    <x v="301"/>
    <d v="2016-07-15T06:57:00"/>
    <n v="6"/>
    <n v="7"/>
    <n v="2016"/>
    <n v="2016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x v="11"/>
    <n v="0"/>
    <n v="0"/>
    <m/>
    <x v="302"/>
    <d v="2014-09-30T23:23:43"/>
    <n v="9"/>
    <n v="9"/>
    <n v="2014"/>
    <n v="2014"/>
    <n v="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x v="11"/>
    <n v="0"/>
    <n v="0"/>
    <m/>
    <x v="303"/>
    <d v="2015-06-29T15:21:58"/>
    <n v="5"/>
    <n v="6"/>
    <n v="2015"/>
    <n v="2015"/>
    <n v="3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x v="11"/>
    <n v="0"/>
    <n v="0"/>
    <m/>
    <x v="304"/>
    <d v="2014-08-08T21:31:03"/>
    <n v="7"/>
    <n v="8"/>
    <n v="2014"/>
    <n v="2014"/>
    <n v="3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2"/>
    <n v="0"/>
    <n v="0"/>
    <m/>
    <x v="305"/>
    <d v="2016-10-19T07:53:27"/>
    <n v="9"/>
    <n v="10"/>
    <n v="2016"/>
    <n v="2016"/>
    <n v="3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2"/>
    <n v="0"/>
    <n v="0"/>
    <m/>
    <x v="306"/>
    <d v="2012-06-30T20:00:00"/>
    <n v="6"/>
    <n v="6"/>
    <n v="2012"/>
    <n v="2012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2"/>
    <n v="0"/>
    <n v="0"/>
    <m/>
    <x v="307"/>
    <d v="2014-06-17T21:17:22"/>
    <n v="4"/>
    <n v="6"/>
    <n v="2014"/>
    <n v="2014"/>
    <n v="6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2"/>
    <n v="0"/>
    <n v="0"/>
    <m/>
    <x v="308"/>
    <d v="2014-09-11T15:15:51"/>
    <n v="8"/>
    <n v="9"/>
    <n v="2014"/>
    <n v="2014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x v="22"/>
    <n v="0"/>
    <n v="0"/>
    <m/>
    <x v="309"/>
    <d v="2013-06-20T11:04:18"/>
    <n v="5"/>
    <n v="6"/>
    <n v="2013"/>
    <n v="2013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2"/>
    <n v="0"/>
    <n v="0"/>
    <m/>
    <x v="310"/>
    <d v="2012-10-28T13:53:48"/>
    <n v="10"/>
    <n v="10"/>
    <n v="2012"/>
    <n v="2012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2"/>
    <n v="0"/>
    <n v="0"/>
    <m/>
    <x v="311"/>
    <d v="2013-02-01T17:00:00"/>
    <n v="12"/>
    <n v="2"/>
    <n v="2012"/>
    <n v="2013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2"/>
    <n v="0"/>
    <n v="0"/>
    <m/>
    <x v="312"/>
    <d v="2013-10-05T20:51:34"/>
    <n v="9"/>
    <n v="10"/>
    <n v="2013"/>
    <n v="2013"/>
    <n v="15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x v="22"/>
    <n v="0"/>
    <n v="0"/>
    <m/>
    <x v="313"/>
    <d v="2017-03-10T10:44:48"/>
    <n v="2"/>
    <n v="3"/>
    <n v="2017"/>
    <n v="2017"/>
    <n v="3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x v="23"/>
    <n v="0"/>
    <n v="0"/>
    <m/>
    <x v="314"/>
    <d v="2014-06-21T11:00:00"/>
    <n v="5"/>
    <n v="6"/>
    <n v="2014"/>
    <n v="2014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x v="23"/>
    <n v="0"/>
    <n v="0"/>
    <m/>
    <x v="315"/>
    <d v="2016-06-13T04:00:00"/>
    <n v="5"/>
    <n v="6"/>
    <n v="2016"/>
    <n v="2016"/>
    <n v="4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x v="23"/>
    <n v="0"/>
    <n v="0"/>
    <m/>
    <x v="316"/>
    <d v="2015-05-29T16:36:34"/>
    <n v="4"/>
    <n v="5"/>
    <n v="2015"/>
    <n v="2015"/>
    <n v="4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x v="23"/>
    <n v="0"/>
    <n v="0"/>
    <m/>
    <x v="317"/>
    <d v="2016-05-23T19:21:05"/>
    <n v="3"/>
    <n v="5"/>
    <n v="2016"/>
    <n v="2016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3"/>
    <n v="0"/>
    <n v="0"/>
    <m/>
    <x v="318"/>
    <d v="2016-01-29T23:17:00"/>
    <n v="1"/>
    <n v="1"/>
    <n v="2016"/>
    <n v="2016"/>
    <n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x v="23"/>
    <n v="0"/>
    <n v="0"/>
    <m/>
    <x v="319"/>
    <d v="2014-09-14T04:34:57"/>
    <n v="7"/>
    <n v="9"/>
    <n v="2014"/>
    <n v="2014"/>
    <n v="6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x v="23"/>
    <n v="0"/>
    <n v="0"/>
    <m/>
    <x v="320"/>
    <d v="2014-12-05T11:28:00"/>
    <n v="11"/>
    <n v="12"/>
    <n v="2014"/>
    <n v="2014"/>
    <n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x v="23"/>
    <n v="0"/>
    <n v="0"/>
    <m/>
    <x v="321"/>
    <d v="2015-01-06T02:44:19"/>
    <n v="11"/>
    <n v="1"/>
    <n v="2014"/>
    <n v="2015"/>
    <n v="6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x v="23"/>
    <n v="0"/>
    <n v="0"/>
    <m/>
    <x v="322"/>
    <d v="2015-06-20T02:47:18"/>
    <n v="4"/>
    <n v="6"/>
    <n v="2015"/>
    <n v="2015"/>
    <n v="6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x v="23"/>
    <n v="0"/>
    <n v="0"/>
    <m/>
    <x v="323"/>
    <d v="2015-07-16T17:51:19"/>
    <n v="6"/>
    <n v="7"/>
    <n v="2015"/>
    <n v="2015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x v="23"/>
    <n v="0"/>
    <n v="0"/>
    <m/>
    <x v="324"/>
    <d v="2014-12-03T15:20:36"/>
    <n v="10"/>
    <n v="12"/>
    <n v="2014"/>
    <n v="2014"/>
    <n v="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x v="23"/>
    <n v="0"/>
    <n v="0"/>
    <m/>
    <x v="325"/>
    <d v="2014-10-18T04:59:00"/>
    <n v="10"/>
    <n v="10"/>
    <n v="2014"/>
    <n v="2014"/>
    <n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x v="23"/>
    <n v="0"/>
    <n v="0"/>
    <m/>
    <x v="326"/>
    <d v="2015-04-03T22:40:15"/>
    <n v="2"/>
    <n v="4"/>
    <n v="2015"/>
    <n v="2015"/>
    <n v="6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x v="23"/>
    <n v="0"/>
    <n v="0"/>
    <m/>
    <x v="327"/>
    <d v="2016-07-24T01:52:38"/>
    <n v="5"/>
    <n v="7"/>
    <n v="2016"/>
    <n v="2016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x v="24"/>
    <n v="0"/>
    <n v="0"/>
    <m/>
    <x v="328"/>
    <d v="2015-04-13T03:06:20"/>
    <n v="3"/>
    <n v="4"/>
    <n v="2015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x v="24"/>
    <n v="0"/>
    <n v="0"/>
    <m/>
    <x v="329"/>
    <d v="2015-05-24T03:21:00"/>
    <n v="4"/>
    <n v="5"/>
    <n v="2015"/>
    <n v="201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x v="24"/>
    <n v="0"/>
    <n v="0"/>
    <m/>
    <x v="330"/>
    <d v="2016-01-23T08:45:52"/>
    <n v="12"/>
    <n v="1"/>
    <n v="2015"/>
    <n v="2016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x v="24"/>
    <n v="0"/>
    <n v="0"/>
    <m/>
    <x v="331"/>
    <d v="2017-03-16T13:00:03"/>
    <n v="2"/>
    <n v="3"/>
    <n v="2017"/>
    <n v="2017"/>
    <n v="2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x v="24"/>
    <n v="0"/>
    <n v="0"/>
    <m/>
    <x v="332"/>
    <d v="2016-05-08T17:41:57"/>
    <n v="3"/>
    <n v="5"/>
    <n v="2016"/>
    <n v="2016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x v="24"/>
    <n v="0"/>
    <n v="0"/>
    <m/>
    <x v="333"/>
    <d v="2016-06-07T00:12:05"/>
    <n v="5"/>
    <n v="6"/>
    <n v="2016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x v="24"/>
    <n v="0"/>
    <n v="0"/>
    <m/>
    <x v="334"/>
    <d v="2014-09-11T18:10:23"/>
    <n v="8"/>
    <n v="9"/>
    <n v="2014"/>
    <n v="2014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x v="24"/>
    <n v="0"/>
    <n v="0"/>
    <m/>
    <x v="335"/>
    <d v="2015-03-02T01:04:00"/>
    <n v="1"/>
    <n v="3"/>
    <n v="2015"/>
    <n v="2015"/>
    <n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x v="24"/>
    <n v="0"/>
    <n v="0"/>
    <m/>
    <x v="336"/>
    <d v="2014-09-29T15:16:24"/>
    <n v="7"/>
    <n v="9"/>
    <n v="2014"/>
    <n v="2014"/>
    <n v="6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x v="24"/>
    <n v="0"/>
    <n v="0"/>
    <m/>
    <x v="337"/>
    <d v="2016-04-03T14:36:51"/>
    <n v="3"/>
    <n v="4"/>
    <n v="2016"/>
    <n v="2016"/>
    <n v="3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x v="24"/>
    <n v="0"/>
    <n v="0"/>
    <m/>
    <x v="338"/>
    <d v="2014-08-13T18:49:08"/>
    <n v="7"/>
    <n v="8"/>
    <n v="2014"/>
    <n v="2014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x v="24"/>
    <n v="0"/>
    <n v="0"/>
    <m/>
    <x v="339"/>
    <d v="2015-11-15T23:09:06"/>
    <n v="10"/>
    <n v="11"/>
    <n v="2015"/>
    <n v="2015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x v="24"/>
    <n v="0"/>
    <n v="0"/>
    <m/>
    <x v="340"/>
    <d v="2014-09-21T15:10:50"/>
    <n v="7"/>
    <n v="9"/>
    <n v="2014"/>
    <n v="2014"/>
    <n v="60"/>
  </r>
  <r>
    <n v="3125"/>
    <s v="N/A (Canceled)"/>
    <s v="N/A"/>
    <n v="1500000"/>
    <n v="0"/>
    <x v="0"/>
    <x v="0"/>
    <s v="USD"/>
    <n v="1452142672"/>
    <n v="1449550672"/>
    <b v="0"/>
    <n v="0"/>
    <b v="0"/>
    <x v="8"/>
    <x v="24"/>
    <n v="0"/>
    <n v="0"/>
    <m/>
    <x v="341"/>
    <d v="2016-01-07T04:57:52"/>
    <n v="12"/>
    <n v="1"/>
    <n v="2015"/>
    <n v="2016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x v="24"/>
    <n v="0"/>
    <n v="0"/>
    <m/>
    <x v="342"/>
    <d v="2015-03-01T20:33:49"/>
    <n v="1"/>
    <n v="3"/>
    <n v="2015"/>
    <n v="2015"/>
    <n v="3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x v="23"/>
    <n v="0"/>
    <n v="0"/>
    <m/>
    <x v="343"/>
    <d v="2017-04-03T15:30:07"/>
    <n v="3"/>
    <n v="4"/>
    <n v="2017"/>
    <n v="2017"/>
    <n v="1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x v="23"/>
    <n v="0"/>
    <n v="0"/>
    <m/>
    <x v="344"/>
    <d v="2017-04-09T08:35:56"/>
    <n v="3"/>
    <n v="4"/>
    <n v="2017"/>
    <n v="2017"/>
    <n v="2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x v="23"/>
    <n v="0"/>
    <n v="0"/>
    <m/>
    <x v="345"/>
    <d v="2017-03-27T23:58:54"/>
    <n v="1"/>
    <n v="3"/>
    <n v="2017"/>
    <n v="2017"/>
    <n v="59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x v="25"/>
    <n v="0"/>
    <n v="0"/>
    <m/>
    <x v="346"/>
    <d v="2016-12-09T04:37:55"/>
    <n v="11"/>
    <n v="12"/>
    <n v="2016"/>
    <n v="2016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x v="25"/>
    <n v="0"/>
    <n v="0"/>
    <m/>
    <x v="347"/>
    <d v="2015-07-27T01:29:58"/>
    <n v="6"/>
    <n v="7"/>
    <n v="2015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x v="25"/>
    <n v="0"/>
    <n v="0"/>
    <m/>
    <x v="348"/>
    <d v="2015-07-17T16:14:00"/>
    <n v="6"/>
    <n v="7"/>
    <n v="2015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x v="25"/>
    <n v="0"/>
    <n v="0"/>
    <m/>
    <x v="349"/>
    <d v="2015-09-19T06:37:31"/>
    <n v="8"/>
    <n v="9"/>
    <n v="2015"/>
    <n v="2015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x v="25"/>
    <n v="0"/>
    <n v="0"/>
    <m/>
    <x v="350"/>
    <d v="2015-12-13T20:59:56"/>
    <n v="10"/>
    <n v="12"/>
    <n v="2015"/>
    <n v="2015"/>
    <n v="6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x v="25"/>
    <n v="0"/>
    <n v="0"/>
    <m/>
    <x v="351"/>
    <d v="2015-09-14T16:40:29"/>
    <n v="8"/>
    <n v="9"/>
    <n v="2015"/>
    <n v="2015"/>
    <n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x v="25"/>
    <n v="0"/>
    <n v="0"/>
    <m/>
    <x v="352"/>
    <d v="2014-10-05T05:00:00"/>
    <n v="9"/>
    <n v="10"/>
    <n v="2014"/>
    <n v="2014"/>
    <n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x v="25"/>
    <n v="0"/>
    <n v="0"/>
    <m/>
    <x v="353"/>
    <d v="2015-11-17T04:27:19"/>
    <n v="10"/>
    <n v="11"/>
    <n v="2015"/>
    <n v="2015"/>
    <n v="4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x v="23"/>
    <n v="0"/>
    <n v="0"/>
    <m/>
    <x v="354"/>
    <d v="2015-04-18T22:30:00"/>
    <n v="4"/>
    <n v="4"/>
    <n v="2015"/>
    <n v="2015"/>
    <n v="9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x v="23"/>
    <n v="0"/>
    <n v="0"/>
    <m/>
    <x v="355"/>
    <d v="2015-12-17T22:05:50"/>
    <n v="11"/>
    <n v="12"/>
    <n v="2015"/>
    <n v="2015"/>
    <n v="3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x v="23"/>
    <n v="0"/>
    <n v="0"/>
    <m/>
    <x v="356"/>
    <d v="2014-07-03T17:02:44"/>
    <n v="6"/>
    <n v="7"/>
    <n v="2014"/>
    <n v="2014"/>
    <n v="3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x v="23"/>
    <n v="0"/>
    <n v="0"/>
    <m/>
    <x v="357"/>
    <d v="2014-07-05T03:59:00"/>
    <n v="6"/>
    <n v="7"/>
    <n v="2014"/>
    <n v="2014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x v="25"/>
    <n v="0"/>
    <n v="0"/>
    <m/>
    <x v="358"/>
    <d v="2016-11-22T17:00:23"/>
    <n v="10"/>
    <n v="11"/>
    <n v="2016"/>
    <n v="2016"/>
    <n v="3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x v="25"/>
    <n v="0"/>
    <n v="0"/>
    <m/>
    <x v="359"/>
    <d v="2014-07-06T16:36:32"/>
    <n v="5"/>
    <n v="7"/>
    <n v="2014"/>
    <n v="2014"/>
    <n v="6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x v="25"/>
    <n v="0"/>
    <n v="0"/>
    <m/>
    <x v="360"/>
    <d v="2015-10-22T03:01:46"/>
    <n v="9"/>
    <n v="10"/>
    <n v="2015"/>
    <n v="2015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x v="25"/>
    <n v="0"/>
    <n v="0"/>
    <m/>
    <x v="361"/>
    <d v="2016-07-31T07:00:00"/>
    <n v="6"/>
    <n v="7"/>
    <n v="2016"/>
    <n v="2016"/>
    <n v="5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x v="23"/>
    <n v="0"/>
    <n v="0"/>
    <m/>
    <x v="362"/>
    <d v="2015-11-05T16:11:45"/>
    <n v="9"/>
    <n v="11"/>
    <n v="2015"/>
    <n v="2015"/>
    <n v="6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x v="25"/>
    <n v="0"/>
    <n v="0"/>
    <m/>
    <x v="363"/>
    <d v="2015-08-14T03:29:56"/>
    <n v="6"/>
    <n v="8"/>
    <n v="2015"/>
    <n v="2015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x v="25"/>
    <n v="0"/>
    <n v="0"/>
    <m/>
    <x v="364"/>
    <d v="2015-10-08T16:42:15"/>
    <n v="9"/>
    <n v="10"/>
    <n v="2015"/>
    <n v="20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x v="25"/>
    <n v="0"/>
    <n v="0"/>
    <m/>
    <x v="365"/>
    <d v="2015-01-24T01:00:00"/>
    <n v="1"/>
    <n v="1"/>
    <n v="2015"/>
    <n v="201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x v="25"/>
    <n v="0"/>
    <n v="0"/>
    <m/>
    <x v="366"/>
    <d v="2016-09-03T10:00:00"/>
    <n v="9"/>
    <n v="9"/>
    <n v="2016"/>
    <n v="2016"/>
    <n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x v="25"/>
    <n v="0"/>
    <n v="0"/>
    <m/>
    <x v="367"/>
    <d v="2015-01-25T20:39:56"/>
    <n v="12"/>
    <n v="1"/>
    <n v="2014"/>
    <n v="2015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x v="25"/>
    <n v="0"/>
    <n v="0"/>
    <m/>
    <x v="368"/>
    <d v="2016-01-31T23:03:00"/>
    <n v="1"/>
    <n v="1"/>
    <n v="2016"/>
    <n v="2016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x v="25"/>
    <n v="0"/>
    <n v="0"/>
    <m/>
    <x v="369"/>
    <d v="2014-09-02T14:27:49"/>
    <n v="8"/>
    <n v="9"/>
    <n v="2014"/>
    <n v="2014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x v="25"/>
    <n v="0"/>
    <n v="0"/>
    <m/>
    <x v="370"/>
    <d v="2015-03-27T17:59:52"/>
    <n v="3"/>
    <n v="3"/>
    <n v="2015"/>
    <n v="2015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x v="25"/>
    <n v="0"/>
    <n v="0"/>
    <m/>
    <x v="371"/>
    <d v="2016-05-09T22:49:51"/>
    <n v="4"/>
    <n v="5"/>
    <n v="2016"/>
    <n v="2016"/>
    <n v="30"/>
  </r>
  <r>
    <n v="3886"/>
    <s v="a (Canceled)"/>
    <n v="1"/>
    <n v="10000"/>
    <n v="0"/>
    <x v="0"/>
    <x v="3"/>
    <s v="AUD"/>
    <n v="1418275702"/>
    <n v="1415683702"/>
    <b v="0"/>
    <n v="0"/>
    <b v="0"/>
    <x v="8"/>
    <x v="25"/>
    <n v="0"/>
    <n v="0"/>
    <m/>
    <x v="372"/>
    <d v="2014-12-11T05:28:22"/>
    <n v="11"/>
    <n v="12"/>
    <n v="2014"/>
    <n v="2014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x v="23"/>
    <n v="0"/>
    <n v="0"/>
    <m/>
    <x v="373"/>
    <d v="2014-08-24T07:00:00"/>
    <n v="8"/>
    <n v="8"/>
    <n v="2014"/>
    <n v="2014"/>
    <n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x v="23"/>
    <n v="0"/>
    <n v="0"/>
    <m/>
    <x v="374"/>
    <d v="2015-08-14T19:38:00"/>
    <n v="7"/>
    <n v="8"/>
    <n v="2015"/>
    <n v="2015"/>
    <n v="44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x v="23"/>
    <n v="0"/>
    <n v="0"/>
    <m/>
    <x v="375"/>
    <d v="2016-06-03T11:19:12"/>
    <n v="5"/>
    <n v="6"/>
    <n v="2016"/>
    <n v="201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x v="23"/>
    <n v="0"/>
    <n v="0"/>
    <m/>
    <x v="376"/>
    <d v="2014-10-26T18:00:00"/>
    <n v="10"/>
    <n v="10"/>
    <n v="2014"/>
    <n v="2014"/>
    <n v="1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x v="23"/>
    <n v="0"/>
    <n v="0"/>
    <m/>
    <x v="377"/>
    <d v="2016-04-01T06:00:00"/>
    <n v="3"/>
    <n v="4"/>
    <n v="2016"/>
    <n v="2016"/>
    <n v="2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x v="23"/>
    <n v="0"/>
    <n v="0"/>
    <m/>
    <x v="378"/>
    <d v="2015-09-06T03:38:27"/>
    <n v="8"/>
    <n v="9"/>
    <n v="2015"/>
    <n v="2015"/>
    <n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x v="23"/>
    <n v="0"/>
    <n v="0"/>
    <m/>
    <x v="379"/>
    <d v="2016-12-01T07:18:40"/>
    <n v="11"/>
    <n v="12"/>
    <n v="2016"/>
    <n v="2016"/>
    <n v="3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x v="23"/>
    <n v="0"/>
    <n v="0"/>
    <m/>
    <x v="380"/>
    <d v="2015-06-16T21:41:54"/>
    <n v="4"/>
    <n v="6"/>
    <n v="2015"/>
    <n v="2015"/>
    <n v="6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x v="23"/>
    <n v="0"/>
    <n v="0"/>
    <m/>
    <x v="381"/>
    <d v="2015-08-27T15:54:35"/>
    <n v="7"/>
    <n v="8"/>
    <n v="2015"/>
    <n v="2015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x v="23"/>
    <n v="0"/>
    <n v="0"/>
    <m/>
    <x v="382"/>
    <d v="2014-09-07T07:48:43"/>
    <n v="7"/>
    <n v="9"/>
    <n v="2014"/>
    <n v="2014"/>
    <n v="6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x v="23"/>
    <n v="0"/>
    <n v="0"/>
    <m/>
    <x v="383"/>
    <d v="2016-07-29T23:29:00"/>
    <n v="6"/>
    <n v="7"/>
    <n v="2016"/>
    <n v="2016"/>
    <n v="3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x v="23"/>
    <n v="0"/>
    <n v="0"/>
    <m/>
    <x v="384"/>
    <d v="2014-07-14T15:37:44"/>
    <n v="5"/>
    <n v="7"/>
    <n v="2014"/>
    <n v="2014"/>
    <n v="6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x v="23"/>
    <n v="0"/>
    <n v="0"/>
    <m/>
    <x v="385"/>
    <d v="2016-04-25T00:20:00"/>
    <n v="3"/>
    <n v="4"/>
    <n v="2016"/>
    <n v="2016"/>
    <n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x v="23"/>
    <n v="0"/>
    <n v="0"/>
    <m/>
    <x v="386"/>
    <d v="2015-11-18T04:41:57"/>
    <n v="10"/>
    <n v="11"/>
    <n v="2015"/>
    <n v="2015"/>
    <n v="3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x v="23"/>
    <n v="0"/>
    <n v="0"/>
    <m/>
    <x v="387"/>
    <d v="2016-07-13T20:48:18"/>
    <n v="6"/>
    <n v="7"/>
    <n v="2016"/>
    <n v="2016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x v="23"/>
    <n v="0"/>
    <n v="0"/>
    <m/>
    <x v="388"/>
    <d v="2015-11-08T18:59:41"/>
    <n v="10"/>
    <n v="11"/>
    <n v="2015"/>
    <n v="2015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x v="23"/>
    <n v="0"/>
    <n v="0"/>
    <m/>
    <x v="389"/>
    <d v="2015-04-05T08:23:41"/>
    <n v="3"/>
    <n v="4"/>
    <n v="2015"/>
    <n v="2015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x v="23"/>
    <n v="0"/>
    <n v="0"/>
    <m/>
    <x v="390"/>
    <d v="2015-05-02T13:04:09"/>
    <n v="4"/>
    <n v="5"/>
    <n v="2015"/>
    <n v="2015"/>
    <n v="3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x v="23"/>
    <n v="0"/>
    <n v="0"/>
    <m/>
    <x v="391"/>
    <d v="2016-03-05T05:54:29"/>
    <n v="2"/>
    <n v="3"/>
    <n v="2016"/>
    <n v="2016"/>
    <n v="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x v="23"/>
    <n v="0"/>
    <n v="0"/>
    <m/>
    <x v="392"/>
    <d v="2016-03-24T22:59:23"/>
    <n v="2"/>
    <n v="3"/>
    <n v="2016"/>
    <n v="2016"/>
    <n v="4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x v="23"/>
    <n v="0"/>
    <n v="0"/>
    <m/>
    <x v="393"/>
    <d v="2015-12-04T16:43:59"/>
    <n v="10"/>
    <n v="12"/>
    <n v="2015"/>
    <n v="2015"/>
    <n v="6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x v="23"/>
    <n v="0"/>
    <n v="0"/>
    <m/>
    <x v="394"/>
    <d v="2015-12-14T00:36:10"/>
    <n v="11"/>
    <n v="12"/>
    <n v="2015"/>
    <n v="2015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x v="23"/>
    <n v="0"/>
    <n v="0"/>
    <m/>
    <x v="395"/>
    <d v="2014-12-18T15:02:44"/>
    <n v="10"/>
    <n v="12"/>
    <n v="2014"/>
    <n v="2014"/>
    <n v="5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x v="23"/>
    <n v="0"/>
    <n v="0"/>
    <m/>
    <x v="396"/>
    <d v="2014-11-20T22:58:45"/>
    <n v="11"/>
    <n v="11"/>
    <n v="2014"/>
    <n v="2014"/>
    <n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x v="23"/>
    <n v="0"/>
    <n v="0"/>
    <m/>
    <x v="397"/>
    <d v="2014-05-09T06:53:00"/>
    <n v="5"/>
    <n v="5"/>
    <n v="2014"/>
    <n v="2014"/>
    <n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x v="23"/>
    <n v="0"/>
    <n v="0"/>
    <m/>
    <x v="398"/>
    <d v="2016-10-01T04:00:00"/>
    <n v="8"/>
    <n v="10"/>
    <n v="2016"/>
    <n v="2016"/>
    <n v="3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x v="23"/>
    <n v="0"/>
    <n v="0"/>
    <m/>
    <x v="399"/>
    <d v="2016-04-21T02:23:43"/>
    <n v="2"/>
    <n v="4"/>
    <n v="2016"/>
    <n v="2016"/>
    <n v="6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x v="23"/>
    <n v="0"/>
    <n v="0"/>
    <m/>
    <x v="400"/>
    <d v="2016-12-26T19:18:51"/>
    <n v="11"/>
    <n v="12"/>
    <n v="2016"/>
    <n v="2016"/>
    <n v="3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x v="23"/>
    <n v="0"/>
    <n v="0"/>
    <m/>
    <x v="401"/>
    <d v="2014-10-21T19:51:00"/>
    <n v="9"/>
    <n v="10"/>
    <n v="2014"/>
    <n v="2014"/>
    <n v="2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x v="23"/>
    <n v="0"/>
    <n v="0"/>
    <m/>
    <x v="402"/>
    <d v="2017-01-27T18:54:02"/>
    <n v="12"/>
    <n v="1"/>
    <n v="2016"/>
    <n v="2017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x v="23"/>
    <n v="0"/>
    <n v="0"/>
    <m/>
    <x v="403"/>
    <d v="2016-06-14T18:54:00"/>
    <n v="5"/>
    <n v="6"/>
    <n v="2016"/>
    <n v="2016"/>
    <n v="2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x v="23"/>
    <n v="0"/>
    <n v="0"/>
    <m/>
    <x v="404"/>
    <d v="2016-07-17T17:49:46"/>
    <n v="6"/>
    <n v="7"/>
    <n v="2016"/>
    <n v="2016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x v="23"/>
    <n v="0"/>
    <n v="0"/>
    <m/>
    <x v="405"/>
    <d v="2016-01-31T23:55:00"/>
    <n v="12"/>
    <n v="1"/>
    <n v="2015"/>
    <n v="2016"/>
    <n v="5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x v="23"/>
    <n v="0"/>
    <n v="0"/>
    <m/>
    <x v="406"/>
    <d v="2016-06-04T17:19:57"/>
    <n v="5"/>
    <n v="6"/>
    <n v="2016"/>
    <n v="2016"/>
    <n v="3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x v="23"/>
    <n v="0"/>
    <n v="0"/>
    <m/>
    <x v="407"/>
    <d v="2014-10-25T02:59:50"/>
    <n v="10"/>
    <n v="10"/>
    <n v="2014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x v="23"/>
    <n v="0"/>
    <n v="0"/>
    <m/>
    <x v="408"/>
    <d v="2017-01-25T21:41:22"/>
    <n v="12"/>
    <n v="1"/>
    <n v="2016"/>
    <n v="2017"/>
    <n v="3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x v="23"/>
    <n v="0"/>
    <n v="0"/>
    <m/>
    <x v="409"/>
    <d v="2015-11-29T13:56:44"/>
    <n v="10"/>
    <n v="11"/>
    <n v="2015"/>
    <n v="2015"/>
    <n v="3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x v="3"/>
    <n v="0"/>
    <n v="1"/>
    <m/>
    <x v="410"/>
    <d v="2014-11-25T16:36:30"/>
    <n v="9"/>
    <n v="11"/>
    <n v="2014"/>
    <n v="2014"/>
    <n v="6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x v="3"/>
    <n v="0"/>
    <n v="1"/>
    <m/>
    <x v="411"/>
    <d v="2014-10-13T13:59:55"/>
    <n v="8"/>
    <n v="10"/>
    <n v="2014"/>
    <n v="2014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x v="25"/>
    <n v="0"/>
    <n v="1"/>
    <m/>
    <x v="412"/>
    <d v="2016-05-05T17:00:00"/>
    <n v="3"/>
    <n v="5"/>
    <n v="2016"/>
    <n v="2016"/>
    <n v="5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x v="3"/>
    <n v="0"/>
    <n v="1"/>
    <m/>
    <x v="413"/>
    <d v="2016-05-03T16:41:56"/>
    <n v="3"/>
    <n v="5"/>
    <n v="2016"/>
    <n v="2016"/>
    <n v="6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3"/>
    <n v="0"/>
    <n v="1"/>
    <m/>
    <x v="414"/>
    <d v="2016-05-03T18:49:02"/>
    <n v="3"/>
    <n v="5"/>
    <n v="2016"/>
    <n v="2016"/>
    <n v="6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x v="4"/>
    <n v="0"/>
    <n v="1"/>
    <m/>
    <x v="415"/>
    <d v="2014-07-25T22:15:02"/>
    <n v="6"/>
    <n v="7"/>
    <n v="2014"/>
    <n v="2014"/>
    <n v="3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13"/>
    <n v="0"/>
    <n v="1"/>
    <m/>
    <x v="416"/>
    <d v="2016-02-20T04:06:37"/>
    <n v="1"/>
    <n v="2"/>
    <n v="2016"/>
    <n v="2016"/>
    <n v="3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x v="11"/>
    <n v="0"/>
    <n v="1"/>
    <m/>
    <x v="417"/>
    <d v="2016-10-29T23:43:54"/>
    <n v="9"/>
    <n v="10"/>
    <n v="2016"/>
    <n v="2016"/>
    <n v="3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x v="3"/>
    <n v="0"/>
    <n v="1"/>
    <m/>
    <x v="418"/>
    <d v="2015-03-28T10:19:12"/>
    <n v="1"/>
    <n v="3"/>
    <n v="2015"/>
    <n v="2015"/>
    <n v="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x v="11"/>
    <n v="0"/>
    <n v="1"/>
    <m/>
    <x v="419"/>
    <d v="2014-08-07T23:13:48"/>
    <n v="7"/>
    <n v="8"/>
    <n v="2014"/>
    <n v="2014"/>
    <n v="3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x v="4"/>
    <n v="0"/>
    <n v="1"/>
    <m/>
    <x v="420"/>
    <d v="2016-02-28T23:05:09"/>
    <n v="1"/>
    <n v="2"/>
    <n v="2016"/>
    <n v="2016"/>
    <n v="3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2"/>
    <n v="0"/>
    <n v="1"/>
    <m/>
    <x v="421"/>
    <d v="2014-02-10T22:21:14"/>
    <n v="12"/>
    <n v="2"/>
    <n v="2013"/>
    <n v="2014"/>
    <n v="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1"/>
    <n v="0"/>
    <n v="5.67"/>
    <m/>
    <x v="422"/>
    <d v="2014-10-17T19:00:32"/>
    <n v="9"/>
    <n v="10"/>
    <n v="2014"/>
    <n v="2014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  <m/>
    <x v="423"/>
    <d v="2016-07-03T10:25:45"/>
    <n v="5"/>
    <n v="7"/>
    <n v="2016"/>
    <n v="2016"/>
    <n v="4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1"/>
    <n v="0"/>
    <n v="1"/>
    <m/>
    <x v="424"/>
    <d v="2016-08-12T04:20:14"/>
    <n v="6"/>
    <n v="8"/>
    <n v="2016"/>
    <n v="2016"/>
    <n v="6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x v="11"/>
    <n v="0"/>
    <n v="1"/>
    <m/>
    <x v="425"/>
    <d v="2016-03-23T06:38:53"/>
    <n v="2"/>
    <n v="3"/>
    <n v="2016"/>
    <n v="2016"/>
    <n v="4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x v="11"/>
    <n v="0"/>
    <n v="1"/>
    <m/>
    <x v="426"/>
    <d v="2016-06-28T02:23:33"/>
    <n v="4"/>
    <n v="6"/>
    <n v="2016"/>
    <n v="2016"/>
    <n v="6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x v="25"/>
    <n v="0"/>
    <n v="1"/>
    <m/>
    <x v="427"/>
    <d v="2016-04-30T05:34:00"/>
    <n v="3"/>
    <n v="4"/>
    <n v="2016"/>
    <n v="2016"/>
    <n v="3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x v="25"/>
    <n v="0"/>
    <n v="1.5"/>
    <m/>
    <x v="428"/>
    <d v="2014-09-27T21:17:20"/>
    <n v="7"/>
    <n v="9"/>
    <n v="2014"/>
    <n v="2014"/>
    <n v="6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2"/>
    <n v="0"/>
    <n v="1"/>
    <m/>
    <x v="429"/>
    <d v="2013-09-13T17:56:20"/>
    <n v="8"/>
    <n v="9"/>
    <n v="2013"/>
    <n v="2013"/>
    <n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x v="11"/>
    <n v="0"/>
    <n v="1"/>
    <m/>
    <x v="430"/>
    <d v="2015-03-12T17:49:11"/>
    <n v="2"/>
    <n v="3"/>
    <n v="2015"/>
    <n v="2015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x v="11"/>
    <n v="0"/>
    <n v="1"/>
    <m/>
    <x v="431"/>
    <d v="2016-07-30T23:04:50"/>
    <n v="6"/>
    <n v="7"/>
    <n v="2016"/>
    <n v="2016"/>
    <n v="3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x v="24"/>
    <n v="0"/>
    <n v="6.5"/>
    <m/>
    <x v="432"/>
    <d v="2015-02-02T18:43:21"/>
    <n v="12"/>
    <n v="2"/>
    <n v="2014"/>
    <n v="2015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2"/>
    <n v="0"/>
    <n v="1"/>
    <m/>
    <x v="433"/>
    <d v="2015-05-21T08:02:55"/>
    <n v="5"/>
    <n v="5"/>
    <n v="2015"/>
    <n v="2015"/>
    <n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x v="11"/>
    <n v="0"/>
    <n v="1"/>
    <m/>
    <x v="434"/>
    <d v="2014-09-26T03:22:19"/>
    <n v="8"/>
    <n v="9"/>
    <n v="2014"/>
    <n v="2014"/>
    <n v="3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x v="23"/>
    <n v="0"/>
    <n v="1"/>
    <m/>
    <x v="435"/>
    <d v="2015-06-12T20:11:27"/>
    <n v="4"/>
    <n v="6"/>
    <n v="2015"/>
    <n v="2015"/>
    <n v="6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10"/>
    <n v="0"/>
    <n v="2"/>
    <m/>
    <x v="436"/>
    <d v="2016-11-06T09:49:07"/>
    <n v="10"/>
    <n v="11"/>
    <n v="2016"/>
    <n v="2016"/>
    <n v="3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x v="4"/>
    <n v="0"/>
    <n v="2"/>
    <m/>
    <x v="437"/>
    <d v="2014-08-17T19:58:18"/>
    <n v="7"/>
    <n v="8"/>
    <n v="2014"/>
    <n v="2014"/>
    <n v="3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10"/>
    <n v="0"/>
    <n v="1"/>
    <m/>
    <x v="438"/>
    <d v="2014-11-29T04:33:00"/>
    <n v="11"/>
    <n v="11"/>
    <n v="2014"/>
    <n v="2014"/>
    <n v="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x v="23"/>
    <n v="0"/>
    <n v="1"/>
    <m/>
    <x v="439"/>
    <d v="2015-03-14T20:46:34"/>
    <n v="1"/>
    <n v="3"/>
    <n v="2015"/>
    <n v="2015"/>
    <n v="6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x v="24"/>
    <n v="0"/>
    <n v="1"/>
    <m/>
    <x v="440"/>
    <d v="2015-03-01T23:02:35"/>
    <n v="1"/>
    <n v="3"/>
    <n v="2015"/>
    <n v="2015"/>
    <n v="3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x v="25"/>
    <n v="0"/>
    <n v="1"/>
    <m/>
    <x v="441"/>
    <d v="2016-10-07T15:11:00"/>
    <n v="8"/>
    <n v="10"/>
    <n v="2016"/>
    <n v="2016"/>
    <n v="6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x v="25"/>
    <n v="0"/>
    <n v="1"/>
    <m/>
    <x v="442"/>
    <d v="2017-01-14T00:42:36"/>
    <n v="11"/>
    <n v="1"/>
    <n v="2016"/>
    <n v="2017"/>
    <n v="6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x v="24"/>
    <n v="0"/>
    <n v="2.67"/>
    <m/>
    <x v="443"/>
    <d v="2015-06-02T15:34:53"/>
    <n v="4"/>
    <n v="6"/>
    <n v="2015"/>
    <n v="2015"/>
    <n v="6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x v="24"/>
    <n v="0"/>
    <n v="1"/>
    <m/>
    <x v="444"/>
    <d v="2015-01-09T22:59:50"/>
    <n v="11"/>
    <n v="1"/>
    <n v="2014"/>
    <n v="2015"/>
    <n v="6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x v="3"/>
    <n v="0"/>
    <n v="1"/>
    <m/>
    <x v="445"/>
    <d v="2016-03-12T22:37:55"/>
    <n v="2"/>
    <n v="3"/>
    <n v="2016"/>
    <n v="2016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x v="11"/>
    <n v="0"/>
    <n v="10"/>
    <m/>
    <x v="446"/>
    <d v="2017-03-06T13:00:00"/>
    <n v="1"/>
    <n v="3"/>
    <n v="2017"/>
    <n v="2017"/>
    <n v="54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x v="3"/>
    <n v="0"/>
    <n v="50"/>
    <m/>
    <x v="447"/>
    <d v="2015-08-29T15:53:44"/>
    <n v="7"/>
    <n v="8"/>
    <n v="2015"/>
    <n v="2015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  <m/>
    <x v="448"/>
    <d v="2015-07-23T13:25:35"/>
    <n v="6"/>
    <n v="7"/>
    <n v="2015"/>
    <n v="2015"/>
    <n v="4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x v="23"/>
    <n v="0"/>
    <n v="3"/>
    <m/>
    <x v="449"/>
    <d v="2015-05-13T20:45:12"/>
    <n v="4"/>
    <n v="5"/>
    <n v="2015"/>
    <n v="2015"/>
    <n v="3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x v="17"/>
    <n v="0"/>
    <n v="1"/>
    <m/>
    <x v="450"/>
    <d v="2015-03-30T19:52:30"/>
    <n v="2"/>
    <n v="3"/>
    <n v="2015"/>
    <n v="2015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x v="3"/>
    <n v="0"/>
    <n v="1"/>
    <m/>
    <x v="451"/>
    <d v="2015-02-04T19:36:46"/>
    <n v="1"/>
    <n v="2"/>
    <n v="2015"/>
    <n v="2015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x v="11"/>
    <n v="0"/>
    <n v="5"/>
    <m/>
    <x v="452"/>
    <d v="2014-08-16T21:44:12"/>
    <n v="7"/>
    <n v="8"/>
    <n v="2014"/>
    <n v="2014"/>
    <n v="3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5"/>
    <n v="0"/>
    <n v="1"/>
    <m/>
    <x v="453"/>
    <d v="2013-07-31T19:43:00"/>
    <n v="6"/>
    <n v="7"/>
    <n v="2013"/>
    <n v="2013"/>
    <n v="4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x v="23"/>
    <n v="0"/>
    <n v="1"/>
    <m/>
    <x v="454"/>
    <d v="2015-04-25T04:35:00"/>
    <n v="2"/>
    <n v="4"/>
    <n v="2015"/>
    <n v="201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x v="23"/>
    <n v="0"/>
    <n v="2"/>
    <m/>
    <x v="455"/>
    <d v="2016-02-16T18:33:07"/>
    <n v="1"/>
    <n v="2"/>
    <n v="2016"/>
    <n v="2016"/>
    <n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x v="13"/>
    <n v="0"/>
    <n v="1"/>
    <m/>
    <x v="456"/>
    <d v="2016-05-26T17:57:43"/>
    <n v="4"/>
    <n v="5"/>
    <n v="2016"/>
    <n v="2016"/>
    <n v="3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  <m/>
    <x v="457"/>
    <d v="2014-09-23T01:51:40"/>
    <n v="8"/>
    <n v="9"/>
    <n v="2014"/>
    <n v="2014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1"/>
    <n v="0"/>
    <n v="1"/>
    <m/>
    <x v="458"/>
    <d v="2015-03-06T15:22:29"/>
    <n v="1"/>
    <n v="3"/>
    <n v="2015"/>
    <n v="2015"/>
    <n v="6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x v="3"/>
    <n v="0"/>
    <n v="2"/>
    <m/>
    <x v="459"/>
    <d v="2015-04-12T02:12:42"/>
    <n v="3"/>
    <n v="4"/>
    <n v="2015"/>
    <n v="2015"/>
    <n v="3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x v="11"/>
    <n v="0"/>
    <n v="1.33"/>
    <m/>
    <x v="460"/>
    <d v="2015-03-01T08:08:41"/>
    <n v="1"/>
    <n v="3"/>
    <n v="2015"/>
    <n v="2015"/>
    <n v="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x v="23"/>
    <n v="0"/>
    <n v="1"/>
    <m/>
    <x v="461"/>
    <d v="2016-03-16T03:02:44"/>
    <n v="2"/>
    <n v="3"/>
    <n v="2016"/>
    <n v="2016"/>
    <n v="30"/>
  </r>
  <r>
    <n v="638"/>
    <s v="W (Canceled)"/>
    <s v="O0"/>
    <n v="200000"/>
    <n v="18"/>
    <x v="0"/>
    <x v="6"/>
    <s v="EUR"/>
    <n v="1490447662"/>
    <n v="1485267262"/>
    <b v="0"/>
    <n v="6"/>
    <b v="0"/>
    <x v="1"/>
    <x v="3"/>
    <n v="0"/>
    <n v="3"/>
    <m/>
    <x v="462"/>
    <d v="2017-03-25T13:14:22"/>
    <n v="1"/>
    <n v="3"/>
    <n v="2017"/>
    <n v="2017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2"/>
    <n v="0"/>
    <n v="50"/>
    <m/>
    <x v="463"/>
    <d v="2014-06-01T22:37:19"/>
    <n v="5"/>
    <n v="6"/>
    <n v="2014"/>
    <n v="2014"/>
    <n v="3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9"/>
    <n v="0"/>
    <n v="8.5"/>
    <m/>
    <x v="464"/>
    <d v="2015-01-10T07:59:00"/>
    <n v="12"/>
    <n v="1"/>
    <n v="2014"/>
    <n v="2015"/>
    <n v="4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x v="24"/>
    <n v="0"/>
    <n v="12.8"/>
    <m/>
    <x v="465"/>
    <d v="2016-05-05T21:36:36"/>
    <n v="3"/>
    <n v="5"/>
    <n v="2016"/>
    <n v="2016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1"/>
    <n v="0"/>
    <n v="5"/>
    <m/>
    <x v="466"/>
    <d v="2014-07-02T16:29:55"/>
    <n v="6"/>
    <n v="7"/>
    <n v="2014"/>
    <n v="2014"/>
    <n v="3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1"/>
    <n v="0"/>
    <n v="5.5"/>
    <m/>
    <x v="467"/>
    <d v="2015-08-04T22:15:35"/>
    <n v="6"/>
    <n v="8"/>
    <n v="2015"/>
    <n v="2015"/>
    <n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x v="11"/>
    <n v="0"/>
    <n v="5"/>
    <m/>
    <x v="468"/>
    <d v="2016-03-23T11:52:07"/>
    <n v="2"/>
    <n v="3"/>
    <n v="2016"/>
    <n v="2016"/>
    <n v="3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13"/>
    <n v="0"/>
    <n v="1"/>
    <m/>
    <x v="469"/>
    <d v="2014-11-19T00:00:59"/>
    <n v="10"/>
    <n v="11"/>
    <n v="2014"/>
    <n v="2014"/>
    <n v="3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x v="3"/>
    <n v="0"/>
    <n v="1"/>
    <m/>
    <x v="470"/>
    <d v="2015-03-19T21:31:27"/>
    <n v="2"/>
    <n v="3"/>
    <n v="2015"/>
    <n v="2015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x v="23"/>
    <n v="0"/>
    <n v="20"/>
    <m/>
    <x v="471"/>
    <d v="2014-11-25T19:46:00"/>
    <n v="10"/>
    <n v="11"/>
    <n v="2014"/>
    <n v="2014"/>
    <n v="3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x v="3"/>
    <n v="0"/>
    <n v="2"/>
    <m/>
    <x v="472"/>
    <d v="2015-09-07T13:53:13"/>
    <n v="8"/>
    <n v="9"/>
    <n v="2015"/>
    <n v="2015"/>
    <n v="2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9"/>
    <n v="0"/>
    <n v="5.8"/>
    <m/>
    <x v="473"/>
    <d v="2016-03-13T21:25:16"/>
    <n v="2"/>
    <n v="3"/>
    <n v="2016"/>
    <n v="2016"/>
    <n v="3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2"/>
    <n v="0"/>
    <n v="3"/>
    <m/>
    <x v="474"/>
    <d v="2015-11-27T21:40:04"/>
    <n v="9"/>
    <n v="11"/>
    <n v="2015"/>
    <n v="2015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x v="3"/>
    <n v="0"/>
    <n v="4"/>
    <m/>
    <x v="475"/>
    <d v="2014-12-17T18:30:45"/>
    <n v="11"/>
    <n v="12"/>
    <n v="2014"/>
    <n v="2014"/>
    <n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x v="4"/>
    <n v="0"/>
    <n v="2.75"/>
    <m/>
    <x v="476"/>
    <d v="2014-08-09T22:43:42"/>
    <n v="7"/>
    <n v="8"/>
    <n v="2014"/>
    <n v="2014"/>
    <n v="3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x v="3"/>
    <n v="0"/>
    <n v="1"/>
    <m/>
    <x v="477"/>
    <d v="2015-07-08T14:44:59"/>
    <n v="6"/>
    <n v="7"/>
    <n v="2015"/>
    <n v="2015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x v="16"/>
    <n v="0"/>
    <n v="1"/>
    <m/>
    <x v="478"/>
    <d v="2014-12-13T22:49:25"/>
    <n v="11"/>
    <n v="12"/>
    <n v="2014"/>
    <n v="2014"/>
    <n v="3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x v="11"/>
    <n v="0"/>
    <n v="8"/>
    <m/>
    <x v="479"/>
    <d v="2014-12-31T16:54:50"/>
    <n v="12"/>
    <n v="12"/>
    <n v="2014"/>
    <n v="2014"/>
    <n v="3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x v="23"/>
    <n v="0"/>
    <n v="1"/>
    <m/>
    <x v="480"/>
    <d v="2016-09-12T16:59:00"/>
    <n v="8"/>
    <n v="9"/>
    <n v="2016"/>
    <n v="2016"/>
    <n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x v="16"/>
    <n v="0"/>
    <n v="1"/>
    <m/>
    <x v="481"/>
    <d v="2015-02-28T20:17:35"/>
    <n v="1"/>
    <n v="2"/>
    <n v="2015"/>
    <n v="2015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x v="26"/>
    <n v="0"/>
    <n v="550"/>
    <m/>
    <x v="482"/>
    <d v="2015-09-24T19:09:25"/>
    <n v="8"/>
    <n v="9"/>
    <n v="2015"/>
    <n v="2015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x v="0"/>
    <n v="0"/>
    <n v="10"/>
    <m/>
    <x v="483"/>
    <d v="2016-10-03T01:11:47"/>
    <n v="9"/>
    <n v="10"/>
    <n v="2016"/>
    <n v="2016"/>
    <n v="3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x v="11"/>
    <n v="0"/>
    <n v="1"/>
    <m/>
    <x v="484"/>
    <d v="2015-03-08T05:14:57"/>
    <n v="2"/>
    <n v="3"/>
    <n v="2015"/>
    <n v="2015"/>
    <n v="3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x v="23"/>
    <n v="0"/>
    <n v="1"/>
    <m/>
    <x v="485"/>
    <d v="2015-07-19T18:44:23"/>
    <n v="6"/>
    <n v="7"/>
    <n v="2015"/>
    <n v="2015"/>
    <n v="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13"/>
    <n v="0"/>
    <n v="25"/>
    <m/>
    <x v="486"/>
    <d v="2016-07-08T17:32:14"/>
    <n v="6"/>
    <n v="7"/>
    <n v="2016"/>
    <n v="2016"/>
    <n v="3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1"/>
    <n v="0"/>
    <n v="1"/>
    <m/>
    <x v="487"/>
    <d v="2016-04-16T20:08:40"/>
    <n v="2"/>
    <n v="4"/>
    <n v="2016"/>
    <n v="2016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10"/>
    <n v="0"/>
    <n v="13"/>
    <m/>
    <x v="488"/>
    <d v="2016-06-28T23:15:33"/>
    <n v="6"/>
    <n v="6"/>
    <n v="2016"/>
    <n v="2016"/>
    <n v="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2"/>
    <n v="0"/>
    <n v="5"/>
    <m/>
    <x v="489"/>
    <d v="2013-03-23T12:19:23"/>
    <n v="2"/>
    <n v="3"/>
    <n v="2013"/>
    <n v="2013"/>
    <n v="2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x v="13"/>
    <n v="0"/>
    <n v="1"/>
    <m/>
    <x v="490"/>
    <d v="2016-06-03T07:38:40"/>
    <n v="4"/>
    <n v="6"/>
    <n v="2016"/>
    <n v="2016"/>
    <n v="4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x v="11"/>
    <n v="0"/>
    <n v="1"/>
    <m/>
    <x v="491"/>
    <d v="2015-02-21T16:29:56"/>
    <n v="1"/>
    <n v="2"/>
    <n v="2015"/>
    <n v="2015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x v="23"/>
    <n v="0"/>
    <n v="25"/>
    <m/>
    <x v="492"/>
    <d v="2015-08-24T10:33:16"/>
    <n v="7"/>
    <n v="8"/>
    <n v="2015"/>
    <n v="2015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x v="24"/>
    <n v="0"/>
    <n v="1"/>
    <m/>
    <x v="493"/>
    <d v="2016-05-20T08:59:00"/>
    <n v="3"/>
    <n v="5"/>
    <n v="2016"/>
    <n v="2016"/>
    <n v="5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x v="24"/>
    <n v="0"/>
    <n v="1"/>
    <m/>
    <x v="494"/>
    <d v="2016-10-30T01:46:00"/>
    <n v="10"/>
    <n v="10"/>
    <n v="2016"/>
    <n v="2016"/>
    <n v="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x v="4"/>
    <n v="0"/>
    <n v="1"/>
    <m/>
    <x v="495"/>
    <d v="2016-10-02T18:04:46"/>
    <n v="9"/>
    <n v="10"/>
    <n v="2016"/>
    <n v="2016"/>
    <n v="3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9"/>
    <n v="0"/>
    <n v="3"/>
    <m/>
    <x v="496"/>
    <d v="2015-01-28T22:14:52"/>
    <n v="12"/>
    <n v="1"/>
    <n v="2014"/>
    <n v="2015"/>
    <n v="3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x v="23"/>
    <n v="0"/>
    <n v="20"/>
    <m/>
    <x v="497"/>
    <d v="2015-04-05T03:40:47"/>
    <n v="2"/>
    <n v="4"/>
    <n v="2015"/>
    <n v="2015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x v="24"/>
    <n v="0"/>
    <n v="53.71"/>
    <m/>
    <x v="498"/>
    <d v="2014-12-27T01:40:44"/>
    <n v="10"/>
    <n v="12"/>
    <n v="2014"/>
    <n v="2014"/>
    <n v="6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x v="3"/>
    <n v="0"/>
    <n v="1"/>
    <m/>
    <x v="499"/>
    <d v="2016-07-14T16:25:33"/>
    <n v="6"/>
    <n v="7"/>
    <n v="2016"/>
    <n v="2016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x v="3"/>
    <n v="0"/>
    <n v="90"/>
    <m/>
    <x v="500"/>
    <d v="2016-03-14T23:00:00"/>
    <n v="1"/>
    <n v="3"/>
    <n v="2016"/>
    <n v="2016"/>
    <n v="59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x v="3"/>
    <n v="0"/>
    <n v="1"/>
    <m/>
    <x v="501"/>
    <d v="2015-02-26T22:17:09"/>
    <n v="1"/>
    <n v="2"/>
    <n v="2015"/>
    <n v="2015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9"/>
    <n v="0"/>
    <n v="1"/>
    <m/>
    <x v="502"/>
    <d v="2016-02-11T16:18:30"/>
    <n v="1"/>
    <n v="2"/>
    <n v="2016"/>
    <n v="2016"/>
    <n v="1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x v="11"/>
    <n v="0"/>
    <n v="1"/>
    <m/>
    <x v="503"/>
    <d v="2015-03-24T19:34:04"/>
    <n v="1"/>
    <n v="3"/>
    <n v="2015"/>
    <n v="2015"/>
    <n v="6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x v="11"/>
    <n v="0"/>
    <n v="10"/>
    <m/>
    <x v="504"/>
    <d v="2015-04-27T15:42:10"/>
    <n v="2"/>
    <n v="4"/>
    <n v="2015"/>
    <n v="2015"/>
    <n v="6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x v="23"/>
    <n v="0"/>
    <n v="1"/>
    <m/>
    <x v="505"/>
    <d v="2014-09-06T22:08:59"/>
    <n v="7"/>
    <n v="9"/>
    <n v="2014"/>
    <n v="2014"/>
    <n v="6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x v="23"/>
    <n v="0"/>
    <n v="1"/>
    <m/>
    <x v="506"/>
    <d v="2015-03-08T16:50:03"/>
    <n v="2"/>
    <n v="3"/>
    <n v="2015"/>
    <n v="2015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x v="23"/>
    <n v="0"/>
    <n v="1"/>
    <m/>
    <x v="507"/>
    <d v="2014-08-21T04:49:49"/>
    <n v="7"/>
    <n v="8"/>
    <n v="2014"/>
    <n v="2014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x v="3"/>
    <n v="0"/>
    <n v="50"/>
    <m/>
    <x v="508"/>
    <d v="2015-12-13T06:47:40"/>
    <n v="11"/>
    <n v="12"/>
    <n v="2015"/>
    <n v="2015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x v="17"/>
    <n v="0"/>
    <n v="1"/>
    <m/>
    <x v="509"/>
    <d v="2015-05-08T00:52:36"/>
    <n v="4"/>
    <n v="5"/>
    <n v="2015"/>
    <n v="2015"/>
    <n v="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x v="24"/>
    <n v="0"/>
    <n v="92.14"/>
    <m/>
    <x v="510"/>
    <d v="2015-06-14T19:19:00"/>
    <n v="4"/>
    <n v="6"/>
    <n v="2015"/>
    <n v="2015"/>
    <n v="5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x v="27"/>
    <n v="0"/>
    <n v="10"/>
    <m/>
    <x v="511"/>
    <d v="2014-08-09T00:48:54"/>
    <n v="7"/>
    <n v="8"/>
    <n v="2014"/>
    <n v="201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x v="11"/>
    <n v="0"/>
    <n v="30"/>
    <m/>
    <x v="512"/>
    <d v="2015-08-03T04:27:37"/>
    <n v="6"/>
    <n v="8"/>
    <n v="2015"/>
    <n v="2015"/>
    <n v="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x v="11"/>
    <n v="0"/>
    <n v="5"/>
    <m/>
    <x v="513"/>
    <d v="2015-03-14T15:00:00"/>
    <n v="1"/>
    <n v="3"/>
    <n v="2015"/>
    <n v="2015"/>
    <n v="5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x v="24"/>
    <n v="0"/>
    <n v="25"/>
    <m/>
    <x v="514"/>
    <d v="2015-09-20T19:05:56"/>
    <n v="7"/>
    <n v="9"/>
    <n v="2015"/>
    <n v="2015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x v="23"/>
    <n v="0"/>
    <n v="7"/>
    <m/>
    <x v="515"/>
    <d v="2016-07-08T23:25:54"/>
    <n v="5"/>
    <n v="7"/>
    <n v="2016"/>
    <n v="2016"/>
    <n v="4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x v="23"/>
    <n v="0"/>
    <n v="13"/>
    <m/>
    <x v="516"/>
    <d v="2014-09-01T20:09:38"/>
    <n v="7"/>
    <n v="9"/>
    <n v="2014"/>
    <n v="2014"/>
    <n v="3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5"/>
    <n v="0"/>
    <n v="10"/>
    <m/>
    <x v="517"/>
    <d v="2016-01-30T19:46:42"/>
    <n v="12"/>
    <n v="1"/>
    <n v="2015"/>
    <n v="2016"/>
    <n v="5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2"/>
    <n v="0"/>
    <n v="13"/>
    <m/>
    <x v="518"/>
    <d v="2015-02-19T19:47:59"/>
    <n v="2"/>
    <n v="2"/>
    <n v="2015"/>
    <n v="2015"/>
    <n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x v="11"/>
    <n v="0"/>
    <n v="1"/>
    <m/>
    <x v="519"/>
    <d v="2016-05-27T22:04:00"/>
    <n v="5"/>
    <n v="5"/>
    <n v="2016"/>
    <n v="2016"/>
    <n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x v="3"/>
    <n v="0"/>
    <n v="3"/>
    <m/>
    <x v="520"/>
    <d v="2016-11-02T21:31:32"/>
    <n v="10"/>
    <n v="11"/>
    <n v="2016"/>
    <n v="2016"/>
    <n v="3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x v="4"/>
    <n v="0"/>
    <n v="7.5"/>
    <m/>
    <x v="521"/>
    <d v="2014-08-12T02:47:07"/>
    <n v="6"/>
    <n v="8"/>
    <n v="2014"/>
    <n v="2014"/>
    <n v="6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x v="23"/>
    <n v="0"/>
    <n v="1.5"/>
    <m/>
    <x v="522"/>
    <d v="2015-04-15T05:04:00"/>
    <n v="4"/>
    <n v="4"/>
    <n v="2015"/>
    <n v="2015"/>
    <n v="1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2"/>
    <n v="0"/>
    <n v="1"/>
    <m/>
    <x v="523"/>
    <d v="2017-02-17T07:53:49"/>
    <n v="1"/>
    <n v="2"/>
    <n v="2017"/>
    <n v="2017"/>
    <n v="3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  <m/>
    <x v="524"/>
    <d v="2015-04-18T10:16:00"/>
    <n v="4"/>
    <n v="4"/>
    <n v="2015"/>
    <n v="2015"/>
    <n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x v="3"/>
    <n v="0"/>
    <n v="1"/>
    <m/>
    <x v="525"/>
    <d v="2016-09-22T21:47:47"/>
    <n v="8"/>
    <n v="9"/>
    <n v="2016"/>
    <n v="2016"/>
    <n v="3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x v="14"/>
    <n v="0"/>
    <n v="3"/>
    <m/>
    <x v="526"/>
    <d v="2014-12-31T17:05:38"/>
    <n v="12"/>
    <n v="12"/>
    <n v="2014"/>
    <n v="2014"/>
    <n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x v="14"/>
    <n v="0"/>
    <n v="1"/>
    <m/>
    <x v="527"/>
    <d v="2015-03-02T21:16:00"/>
    <n v="1"/>
    <n v="3"/>
    <n v="2015"/>
    <n v="2015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x v="17"/>
    <n v="0"/>
    <n v="1"/>
    <m/>
    <x v="528"/>
    <d v="2015-04-05T11:00:00"/>
    <n v="2"/>
    <n v="4"/>
    <n v="2015"/>
    <n v="2015"/>
    <n v="5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x v="23"/>
    <n v="0"/>
    <n v="10"/>
    <m/>
    <x v="529"/>
    <d v="2017-04-21T07:24:20"/>
    <n v="2"/>
    <n v="4"/>
    <n v="2017"/>
    <n v="2017"/>
    <n v="6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x v="25"/>
    <n v="0"/>
    <n v="1"/>
    <m/>
    <x v="530"/>
    <d v="2014-11-29T21:19:50"/>
    <n v="10"/>
    <n v="11"/>
    <n v="2014"/>
    <n v="2014"/>
    <n v="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x v="17"/>
    <n v="0"/>
    <n v="1"/>
    <m/>
    <x v="531"/>
    <d v="2016-04-03T00:10:00"/>
    <n v="2"/>
    <n v="4"/>
    <n v="2016"/>
    <n v="2016"/>
    <n v="3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x v="23"/>
    <n v="0"/>
    <n v="2.33"/>
    <m/>
    <x v="532"/>
    <d v="2016-05-05T03:04:53"/>
    <n v="4"/>
    <n v="5"/>
    <n v="2016"/>
    <n v="2016"/>
    <n v="3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9"/>
    <n v="0"/>
    <n v="17.850000000000001"/>
    <m/>
    <x v="533"/>
    <d v="2012-06-09T20:20:08"/>
    <n v="4"/>
    <n v="6"/>
    <n v="2012"/>
    <n v="2012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x v="11"/>
    <n v="0"/>
    <n v="22.5"/>
    <m/>
    <x v="534"/>
    <d v="2016-01-29T14:46:10"/>
    <n v="11"/>
    <n v="1"/>
    <n v="2015"/>
    <n v="2016"/>
    <n v="6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9"/>
    <n v="0"/>
    <n v="5"/>
    <m/>
    <x v="535"/>
    <d v="2015-05-29T04:27:33"/>
    <n v="4"/>
    <n v="5"/>
    <n v="2015"/>
    <n v="2015"/>
    <n v="3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1"/>
    <n v="0"/>
    <n v="20"/>
    <m/>
    <x v="536"/>
    <d v="2015-08-16T14:06:41"/>
    <n v="7"/>
    <n v="8"/>
    <n v="2015"/>
    <n v="2015"/>
    <n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x v="4"/>
    <n v="0"/>
    <n v="1"/>
    <m/>
    <x v="537"/>
    <d v="2016-10-26T19:20:04"/>
    <n v="9"/>
    <n v="10"/>
    <n v="2016"/>
    <n v="2016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9"/>
    <n v="0"/>
    <n v="1"/>
    <m/>
    <x v="538"/>
    <d v="2016-01-08T04:53:10"/>
    <n v="12"/>
    <n v="1"/>
    <n v="2015"/>
    <n v="2016"/>
    <n v="3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x v="3"/>
    <n v="0"/>
    <n v="2"/>
    <m/>
    <x v="539"/>
    <d v="2016-02-07T16:58:00"/>
    <n v="1"/>
    <n v="2"/>
    <n v="2016"/>
    <n v="2016"/>
    <n v="3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x v="23"/>
    <n v="0"/>
    <n v="20"/>
    <m/>
    <x v="540"/>
    <d v="2014-09-09T16:12:03"/>
    <n v="7"/>
    <n v="9"/>
    <n v="2014"/>
    <n v="2014"/>
    <n v="6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x v="24"/>
    <n v="0"/>
    <n v="5"/>
    <m/>
    <x v="541"/>
    <d v="2014-07-30T01:19:32"/>
    <n v="7"/>
    <n v="7"/>
    <n v="2014"/>
    <n v="2014"/>
    <n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x v="24"/>
    <n v="0"/>
    <n v="10"/>
    <m/>
    <x v="542"/>
    <d v="2017-02-19T00:45:19"/>
    <n v="1"/>
    <n v="2"/>
    <n v="2017"/>
    <n v="2017"/>
    <n v="4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x v="23"/>
    <n v="0"/>
    <n v="1"/>
    <m/>
    <x v="543"/>
    <d v="2014-06-25T21:00:00"/>
    <n v="5"/>
    <n v="6"/>
    <n v="2014"/>
    <n v="2014"/>
    <n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3"/>
    <n v="0"/>
    <n v="1"/>
    <m/>
    <x v="544"/>
    <d v="2016-02-28T00:00:00"/>
    <n v="1"/>
    <n v="2"/>
    <n v="2016"/>
    <n v="2016"/>
    <n v="2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9"/>
    <n v="0"/>
    <n v="6.83"/>
    <m/>
    <x v="545"/>
    <d v="2016-07-14T18:12:00"/>
    <n v="6"/>
    <n v="7"/>
    <n v="2016"/>
    <n v="2016"/>
    <n v="2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x v="20"/>
    <n v="0"/>
    <n v="16.25"/>
    <m/>
    <x v="546"/>
    <d v="2014-07-19T03:43:24"/>
    <n v="6"/>
    <n v="7"/>
    <n v="2014"/>
    <n v="201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x v="3"/>
    <n v="0"/>
    <n v="10"/>
    <m/>
    <x v="547"/>
    <d v="2015-02-12T20:14:20"/>
    <n v="1"/>
    <n v="2"/>
    <n v="2015"/>
    <n v="2015"/>
    <n v="3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9"/>
    <n v="0"/>
    <n v="6.71"/>
    <m/>
    <x v="548"/>
    <d v="2014-03-02T19:01:17"/>
    <n v="1"/>
    <n v="3"/>
    <n v="2014"/>
    <n v="2014"/>
    <n v="4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x v="8"/>
    <n v="0"/>
    <n v="1"/>
    <m/>
    <x v="549"/>
    <d v="2014-11-05T20:38:35"/>
    <n v="10"/>
    <n v="11"/>
    <n v="2014"/>
    <n v="2014"/>
    <n v="3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x v="17"/>
    <n v="0"/>
    <n v="5"/>
    <m/>
    <x v="550"/>
    <d v="2017-03-27T04:36:00"/>
    <n v="2"/>
    <n v="3"/>
    <n v="2017"/>
    <n v="2017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10"/>
    <n v="0"/>
    <n v="10"/>
    <m/>
    <x v="551"/>
    <d v="2016-11-05T22:11:52"/>
    <n v="10"/>
    <n v="11"/>
    <n v="2016"/>
    <n v="2016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x v="19"/>
    <n v="0"/>
    <n v="1"/>
    <m/>
    <x v="552"/>
    <d v="2016-03-14T09:24:43"/>
    <n v="2"/>
    <n v="3"/>
    <n v="2016"/>
    <n v="2016"/>
    <n v="3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9"/>
    <n v="0"/>
    <n v="5"/>
    <m/>
    <x v="553"/>
    <d v="2014-12-08T23:21:27"/>
    <n v="11"/>
    <n v="12"/>
    <n v="2014"/>
    <n v="2014"/>
    <n v="3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x v="3"/>
    <n v="0"/>
    <n v="50"/>
    <m/>
    <x v="554"/>
    <d v="2015-08-08T15:33:37"/>
    <n v="7"/>
    <n v="8"/>
    <n v="2015"/>
    <n v="2015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x v="24"/>
    <n v="0"/>
    <n v="5"/>
    <m/>
    <x v="555"/>
    <d v="2015-03-27T00:05:32"/>
    <n v="2"/>
    <n v="3"/>
    <n v="2015"/>
    <n v="2015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x v="21"/>
    <n v="0"/>
    <n v="8.5"/>
    <m/>
    <x v="556"/>
    <d v="2015-04-21T13:25:26"/>
    <n v="2"/>
    <n v="4"/>
    <n v="2015"/>
    <n v="2015"/>
    <n v="6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x v="24"/>
    <n v="0"/>
    <n v="13"/>
    <m/>
    <x v="557"/>
    <d v="2015-04-28T15:19:54"/>
    <n v="2"/>
    <n v="4"/>
    <n v="2015"/>
    <n v="2015"/>
    <n v="60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x v="11"/>
    <n v="0"/>
    <n v="17.5"/>
    <m/>
    <x v="558"/>
    <d v="2015-05-10T17:22:37"/>
    <n v="3"/>
    <n v="5"/>
    <n v="2015"/>
    <n v="2015"/>
    <n v="4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x v="25"/>
    <n v="0"/>
    <n v="10"/>
    <m/>
    <x v="559"/>
    <d v="2015-06-30T03:59:00"/>
    <n v="5"/>
    <n v="6"/>
    <n v="2015"/>
    <n v="2015"/>
    <n v="3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  <m/>
    <x v="560"/>
    <d v="2015-06-18T13:13:11"/>
    <n v="4"/>
    <n v="6"/>
    <n v="2015"/>
    <n v="2015"/>
    <n v="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x v="11"/>
    <n v="0"/>
    <n v="17.5"/>
    <m/>
    <x v="561"/>
    <d v="2014-09-25T16:24:24"/>
    <n v="8"/>
    <n v="9"/>
    <n v="2014"/>
    <n v="2014"/>
    <n v="3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9"/>
    <n v="0"/>
    <n v="11.92"/>
    <m/>
    <x v="562"/>
    <d v="2013-10-19T12:13:06"/>
    <n v="9"/>
    <n v="10"/>
    <n v="2013"/>
    <n v="2013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  <m/>
    <x v="563"/>
    <d v="2015-02-26T08:41:33"/>
    <n v="1"/>
    <n v="2"/>
    <n v="2015"/>
    <n v="2015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x v="25"/>
    <n v="0"/>
    <n v="300"/>
    <m/>
    <x v="564"/>
    <d v="2015-08-01T14:00:00"/>
    <n v="6"/>
    <n v="8"/>
    <n v="2015"/>
    <n v="2015"/>
    <n v="6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x v="3"/>
    <n v="0"/>
    <n v="30.5"/>
    <m/>
    <x v="565"/>
    <d v="2015-07-22T13:02:10"/>
    <n v="6"/>
    <n v="7"/>
    <n v="2015"/>
    <n v="2015"/>
    <n v="3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x v="3"/>
    <n v="0"/>
    <n v="15.5"/>
    <m/>
    <x v="566"/>
    <d v="2015-03-08T15:16:00"/>
    <n v="2"/>
    <n v="3"/>
    <n v="2015"/>
    <n v="2015"/>
    <n v="2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10"/>
    <n v="0"/>
    <n v="5"/>
    <m/>
    <x v="567"/>
    <d v="2015-01-01T08:20:26"/>
    <n v="12"/>
    <n v="1"/>
    <n v="2014"/>
    <n v="2015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2"/>
    <n v="0"/>
    <n v="25"/>
    <m/>
    <x v="568"/>
    <d v="2011-11-13T16:22:07"/>
    <n v="9"/>
    <n v="11"/>
    <n v="2011"/>
    <n v="2011"/>
    <n v="6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x v="3"/>
    <n v="0"/>
    <n v="13"/>
    <m/>
    <x v="569"/>
    <d v="2016-10-17T19:10:31"/>
    <n v="9"/>
    <n v="10"/>
    <n v="2016"/>
    <n v="2016"/>
    <n v="4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x v="25"/>
    <n v="0"/>
    <n v="5"/>
    <m/>
    <x v="570"/>
    <d v="2014-06-29T06:13:01"/>
    <n v="6"/>
    <n v="6"/>
    <n v="2014"/>
    <n v="2014"/>
    <n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x v="23"/>
    <n v="0"/>
    <n v="1"/>
    <m/>
    <x v="571"/>
    <d v="2014-10-23T15:16:31"/>
    <n v="9"/>
    <n v="10"/>
    <n v="2014"/>
    <n v="2014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9"/>
    <n v="0"/>
    <n v="12.75"/>
    <m/>
    <x v="572"/>
    <d v="2014-02-05T19:58:17"/>
    <n v="1"/>
    <n v="2"/>
    <n v="2014"/>
    <n v="201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1"/>
    <n v="0"/>
    <n v="69"/>
    <m/>
    <x v="573"/>
    <d v="2016-09-03T16:34:37"/>
    <n v="7"/>
    <n v="9"/>
    <n v="2016"/>
    <n v="2016"/>
    <n v="6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2"/>
    <n v="0"/>
    <n v="22.5"/>
    <m/>
    <x v="574"/>
    <d v="2012-04-17T00:31:00"/>
    <n v="3"/>
    <n v="4"/>
    <n v="2012"/>
    <n v="2012"/>
    <n v="4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x v="24"/>
    <n v="0"/>
    <n v="87.5"/>
    <m/>
    <x v="575"/>
    <d v="2015-10-16T16:35:52"/>
    <n v="9"/>
    <n v="10"/>
    <n v="2015"/>
    <n v="2015"/>
    <n v="3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x v="3"/>
    <n v="0"/>
    <n v="25"/>
    <m/>
    <x v="576"/>
    <d v="2015-01-10T17:21:00"/>
    <n v="11"/>
    <n v="1"/>
    <n v="2014"/>
    <n v="2015"/>
    <n v="6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x v="23"/>
    <n v="0"/>
    <n v="5.5"/>
    <m/>
    <x v="577"/>
    <d v="2016-04-17T20:43:31"/>
    <n v="3"/>
    <n v="4"/>
    <n v="2016"/>
    <n v="2016"/>
    <n v="3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x v="18"/>
    <n v="0"/>
    <n v="1.54"/>
    <m/>
    <x v="578"/>
    <d v="2014-10-24T04:00:00"/>
    <n v="8"/>
    <n v="10"/>
    <n v="2014"/>
    <n v="2014"/>
    <n v="6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x v="16"/>
    <n v="0"/>
    <n v="15"/>
    <m/>
    <x v="579"/>
    <d v="2014-09-25T21:43:11"/>
    <n v="8"/>
    <n v="9"/>
    <n v="2014"/>
    <n v="2014"/>
    <n v="3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x v="20"/>
    <n v="0"/>
    <n v="17.2"/>
    <m/>
    <x v="580"/>
    <d v="2014-09-21T19:48:38"/>
    <n v="8"/>
    <n v="9"/>
    <n v="2014"/>
    <n v="2014"/>
    <n v="4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  <m/>
    <x v="581"/>
    <d v="2016-02-27T06:45:36"/>
    <n v="1"/>
    <n v="2"/>
    <n v="2016"/>
    <n v="2016"/>
    <n v="3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x v="23"/>
    <n v="0"/>
    <n v="1"/>
    <m/>
    <x v="582"/>
    <d v="2016-05-14T21:03:57"/>
    <n v="3"/>
    <n v="5"/>
    <n v="2016"/>
    <n v="2016"/>
    <n v="6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x v="23"/>
    <n v="0"/>
    <n v="16"/>
    <m/>
    <x v="583"/>
    <d v="2015-07-14T23:00:15"/>
    <n v="6"/>
    <n v="7"/>
    <n v="2015"/>
    <n v="2015"/>
    <n v="3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9"/>
    <n v="0"/>
    <n v="7.5"/>
    <m/>
    <x v="584"/>
    <d v="2014-08-24T20:48:11"/>
    <n v="7"/>
    <n v="8"/>
    <n v="2014"/>
    <n v="2014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x v="3"/>
    <n v="0"/>
    <n v="10"/>
    <m/>
    <x v="585"/>
    <d v="2015-09-06T05:10:00"/>
    <n v="8"/>
    <n v="9"/>
    <n v="2015"/>
    <n v="20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x v="8"/>
    <n v="0"/>
    <n v="3"/>
    <m/>
    <x v="586"/>
    <d v="2015-03-05T20:27:00"/>
    <n v="1"/>
    <n v="3"/>
    <n v="2015"/>
    <n v="2015"/>
    <n v="5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x v="3"/>
    <n v="0"/>
    <n v="26"/>
    <m/>
    <x v="587"/>
    <d v="2015-10-17T16:01:55"/>
    <n v="9"/>
    <n v="10"/>
    <n v="2015"/>
    <n v="2015"/>
    <n v="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x v="24"/>
    <n v="0"/>
    <n v="7.33"/>
    <m/>
    <x v="588"/>
    <d v="2016-03-10T13:42:39"/>
    <n v="2"/>
    <n v="3"/>
    <n v="2016"/>
    <n v="2016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x v="3"/>
    <n v="0"/>
    <n v="9"/>
    <m/>
    <x v="589"/>
    <d v="2015-10-29T21:40:48"/>
    <n v="9"/>
    <n v="10"/>
    <n v="2015"/>
    <n v="20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x v="3"/>
    <n v="0"/>
    <n v="34"/>
    <m/>
    <x v="590"/>
    <d v="2015-02-17T01:40:47"/>
    <n v="1"/>
    <n v="2"/>
    <n v="2015"/>
    <n v="2015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x v="21"/>
    <n v="0"/>
    <n v="22.75"/>
    <m/>
    <x v="591"/>
    <d v="2016-07-30T21:13:14"/>
    <n v="6"/>
    <n v="7"/>
    <n v="2016"/>
    <n v="2016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x v="21"/>
    <n v="0"/>
    <n v="3.8"/>
    <m/>
    <x v="592"/>
    <d v="2015-11-24T18:06:58"/>
    <n v="9"/>
    <n v="11"/>
    <n v="2015"/>
    <n v="2015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x v="23"/>
    <n v="0"/>
    <n v="25"/>
    <m/>
    <x v="593"/>
    <d v="2015-10-26T18:58:10"/>
    <n v="8"/>
    <n v="10"/>
    <n v="2015"/>
    <n v="2015"/>
    <n v="6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2"/>
    <n v="0"/>
    <n v="1"/>
    <m/>
    <x v="594"/>
    <d v="2016-05-18T20:22:15"/>
    <n v="4"/>
    <n v="5"/>
    <n v="2016"/>
    <n v="2016"/>
    <n v="2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x v="21"/>
    <n v="0"/>
    <n v="41.33"/>
    <m/>
    <x v="595"/>
    <d v="2016-02-01T23:55:41"/>
    <n v="12"/>
    <n v="2"/>
    <n v="2015"/>
    <n v="2016"/>
    <n v="6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2"/>
    <n v="0"/>
    <n v="5"/>
    <m/>
    <x v="596"/>
    <d v="2016-03-24T22:39:13"/>
    <n v="2"/>
    <n v="3"/>
    <n v="2016"/>
    <n v="2016"/>
    <n v="3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x v="2"/>
    <n v="0"/>
    <n v="5"/>
    <m/>
    <x v="597"/>
    <d v="2014-02-10T00:21:41"/>
    <n v="1"/>
    <n v="2"/>
    <n v="2014"/>
    <n v="2014"/>
    <n v="3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2"/>
    <n v="0"/>
    <n v="10"/>
    <m/>
    <x v="598"/>
    <d v="2016-04-14T14:34:00"/>
    <n v="3"/>
    <n v="4"/>
    <n v="2016"/>
    <n v="2016"/>
    <n v="27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10"/>
    <n v="0"/>
    <n v="1"/>
    <m/>
    <x v="599"/>
    <d v="2014-08-07T15:35:17"/>
    <n v="7"/>
    <n v="8"/>
    <n v="2014"/>
    <n v="2014"/>
    <n v="3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x v="11"/>
    <n v="0"/>
    <n v="25"/>
    <m/>
    <x v="600"/>
    <d v="2014-11-13T20:18:47"/>
    <n v="10"/>
    <n v="11"/>
    <n v="2014"/>
    <n v="2014"/>
    <n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x v="13"/>
    <n v="0"/>
    <n v="100"/>
    <m/>
    <x v="601"/>
    <d v="2015-02-08T21:58:29"/>
    <n v="1"/>
    <n v="2"/>
    <n v="2015"/>
    <n v="2015"/>
    <n v="30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x v="13"/>
    <n v="0"/>
    <n v="7.5"/>
    <m/>
    <x v="602"/>
    <d v="2015-10-11T18:43:40"/>
    <n v="9"/>
    <n v="10"/>
    <n v="2015"/>
    <n v="201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5"/>
    <n v="0"/>
    <n v="5"/>
    <m/>
    <x v="603"/>
    <d v="2012-09-07T07:51:00"/>
    <n v="8"/>
    <n v="9"/>
    <n v="2012"/>
    <n v="2012"/>
    <n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15"/>
    <n v="0"/>
    <n v="10"/>
    <m/>
    <x v="604"/>
    <d v="2015-05-28T20:05:00"/>
    <n v="4"/>
    <n v="5"/>
    <n v="2015"/>
    <n v="2015"/>
    <n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x v="17"/>
    <n v="0"/>
    <n v="1"/>
    <m/>
    <x v="605"/>
    <d v="2016-05-04T19:58:52"/>
    <n v="3"/>
    <n v="5"/>
    <n v="2016"/>
    <n v="2016"/>
    <n v="5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x v="27"/>
    <n v="0"/>
    <n v="25"/>
    <m/>
    <x v="606"/>
    <d v="2016-01-02T16:27:01"/>
    <n v="11"/>
    <n v="1"/>
    <n v="2015"/>
    <n v="2016"/>
    <n v="4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x v="3"/>
    <n v="0"/>
    <n v="1"/>
    <m/>
    <x v="607"/>
    <d v="2016-06-24T17:27:49"/>
    <n v="5"/>
    <n v="6"/>
    <n v="2016"/>
    <n v="2016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x v="24"/>
    <n v="0"/>
    <n v="1"/>
    <m/>
    <x v="608"/>
    <d v="2016-08-15T12:44:52"/>
    <n v="7"/>
    <n v="8"/>
    <n v="2016"/>
    <n v="2016"/>
    <n v="3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x v="24"/>
    <n v="0"/>
    <n v="1"/>
    <m/>
    <x v="609"/>
    <d v="2016-05-27T13:12:00"/>
    <n v="5"/>
    <n v="5"/>
    <n v="2016"/>
    <n v="2016"/>
    <n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x v="25"/>
    <n v="0"/>
    <n v="1"/>
    <m/>
    <x v="610"/>
    <d v="2016-11-22T00:17:18"/>
    <n v="10"/>
    <n v="11"/>
    <n v="2016"/>
    <n v="2016"/>
    <n v="3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x v="23"/>
    <n v="0"/>
    <n v="5"/>
    <m/>
    <x v="611"/>
    <d v="2014-10-07T04:30:00"/>
    <n v="10"/>
    <n v="10"/>
    <n v="2014"/>
    <n v="2014"/>
    <n v="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x v="3"/>
    <n v="0"/>
    <n v="13"/>
    <m/>
    <x v="612"/>
    <d v="2016-04-16T18:43:26"/>
    <n v="3"/>
    <n v="4"/>
    <n v="2016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x v="4"/>
    <n v="0"/>
    <n v="13"/>
    <m/>
    <x v="613"/>
    <d v="2014-09-03T18:49:24"/>
    <n v="8"/>
    <n v="9"/>
    <n v="2014"/>
    <n v="201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x v="13"/>
    <n v="0"/>
    <n v="13"/>
    <m/>
    <x v="614"/>
    <d v="2016-09-21T05:45:04"/>
    <n v="8"/>
    <n v="9"/>
    <n v="2016"/>
    <n v="2016"/>
    <n v="3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10"/>
    <n v="0"/>
    <n v="10.5"/>
    <m/>
    <x v="615"/>
    <d v="2016-06-05T06:21:33"/>
    <n v="5"/>
    <n v="6"/>
    <n v="2016"/>
    <n v="2016"/>
    <n v="3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x v="4"/>
    <n v="0"/>
    <n v="13.25"/>
    <m/>
    <x v="616"/>
    <d v="2017-03-14T17:22:02"/>
    <n v="2"/>
    <n v="3"/>
    <n v="2017"/>
    <n v="2017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x v="6"/>
    <n v="0"/>
    <n v="50"/>
    <m/>
    <x v="617"/>
    <d v="2014-01-07T00:39:58"/>
    <n v="12"/>
    <n v="1"/>
    <n v="2013"/>
    <n v="2014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9"/>
    <n v="0"/>
    <n v="50.91"/>
    <m/>
    <x v="618"/>
    <d v="2013-01-11T20:00:24"/>
    <n v="12"/>
    <n v="1"/>
    <n v="2012"/>
    <n v="2013"/>
    <n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x v="5"/>
    <n v="0"/>
    <n v="5"/>
    <m/>
    <x v="619"/>
    <d v="2013-08-15T10:43:28"/>
    <n v="7"/>
    <n v="8"/>
    <n v="2013"/>
    <n v="2013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x v="24"/>
    <n v="0"/>
    <n v="23.67"/>
    <m/>
    <x v="620"/>
    <d v="2015-02-26T03:19:55"/>
    <n v="1"/>
    <n v="2"/>
    <n v="2015"/>
    <n v="2015"/>
    <n v="3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1"/>
    <n v="0"/>
    <n v="1"/>
    <m/>
    <x v="621"/>
    <d v="2016-03-06T23:55:31"/>
    <n v="1"/>
    <n v="3"/>
    <n v="2016"/>
    <n v="2016"/>
    <n v="6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x v="10"/>
    <n v="0"/>
    <n v="3"/>
    <m/>
    <x v="622"/>
    <d v="2016-03-14T14:35:29"/>
    <n v="2"/>
    <n v="3"/>
    <n v="2016"/>
    <n v="2016"/>
    <n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2"/>
    <n v="0"/>
    <n v="250"/>
    <m/>
    <x v="623"/>
    <d v="2013-08-10T13:15:20"/>
    <n v="7"/>
    <n v="8"/>
    <n v="2013"/>
    <n v="2013"/>
    <n v="3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x v="11"/>
    <n v="0"/>
    <n v="100"/>
    <m/>
    <x v="624"/>
    <d v="2014-10-02T17:56:32"/>
    <n v="8"/>
    <n v="10"/>
    <n v="2014"/>
    <n v="2014"/>
    <n v="60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x v="13"/>
    <n v="0"/>
    <n v="5"/>
    <m/>
    <x v="625"/>
    <d v="2015-12-12T10:00:00"/>
    <n v="10"/>
    <n v="12"/>
    <n v="2015"/>
    <n v="2015"/>
    <n v="5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x v="16"/>
    <n v="0"/>
    <n v="1"/>
    <m/>
    <x v="626"/>
    <d v="2015-07-26T16:00:58"/>
    <n v="5"/>
    <n v="7"/>
    <n v="2015"/>
    <n v="2015"/>
    <n v="6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x v="3"/>
    <n v="0"/>
    <n v="25"/>
    <m/>
    <x v="627"/>
    <d v="2015-03-31T18:04:04"/>
    <n v="3"/>
    <n v="3"/>
    <n v="2015"/>
    <n v="2015"/>
    <n v="3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x v="23"/>
    <n v="0"/>
    <n v="10"/>
    <m/>
    <x v="628"/>
    <d v="2016-05-07T14:29:18"/>
    <n v="3"/>
    <n v="5"/>
    <n v="2016"/>
    <n v="2016"/>
    <n v="6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x v="11"/>
    <n v="0"/>
    <n v="13"/>
    <m/>
    <x v="629"/>
    <d v="2015-08-04T04:27:54"/>
    <n v="6"/>
    <n v="8"/>
    <n v="2015"/>
    <n v="2015"/>
    <n v="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9"/>
    <n v="0"/>
    <n v="13.25"/>
    <m/>
    <x v="630"/>
    <d v="2016-03-30T15:41:35"/>
    <n v="2"/>
    <n v="3"/>
    <n v="2016"/>
    <n v="2016"/>
    <n v="3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x v="19"/>
    <n v="0"/>
    <n v="1"/>
    <m/>
    <x v="631"/>
    <d v="2015-02-18T03:26:31"/>
    <n v="1"/>
    <n v="2"/>
    <n v="2015"/>
    <n v="201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2"/>
    <n v="0"/>
    <n v="5.5"/>
    <m/>
    <x v="632"/>
    <d v="2016-11-20T18:48:47"/>
    <n v="10"/>
    <n v="11"/>
    <n v="2016"/>
    <n v="2016"/>
    <n v="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x v="11"/>
    <n v="0"/>
    <n v="23.08"/>
    <m/>
    <x v="633"/>
    <d v="2014-09-15T19:55:03"/>
    <n v="7"/>
    <n v="9"/>
    <n v="2014"/>
    <n v="2014"/>
    <n v="6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x v="11"/>
    <n v="0"/>
    <n v="5.29"/>
    <m/>
    <x v="634"/>
    <d v="2015-02-24T03:00:00"/>
    <n v="1"/>
    <n v="2"/>
    <n v="2015"/>
    <n v="2015"/>
    <n v="3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9"/>
    <n v="0"/>
    <n v="11.25"/>
    <m/>
    <x v="635"/>
    <d v="2016-04-10T07:54:24"/>
    <n v="3"/>
    <n v="4"/>
    <n v="2016"/>
    <n v="2016"/>
    <n v="3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x v="11"/>
    <n v="0"/>
    <n v="37.5"/>
    <m/>
    <x v="636"/>
    <d v="2016-06-16T17:02:46"/>
    <n v="5"/>
    <n v="6"/>
    <n v="2016"/>
    <n v="2016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x v="20"/>
    <n v="0"/>
    <n v="37.5"/>
    <m/>
    <x v="637"/>
    <d v="2015-05-14T23:56:12"/>
    <n v="3"/>
    <n v="5"/>
    <n v="2015"/>
    <n v="2015"/>
    <n v="6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x v="24"/>
    <n v="0"/>
    <n v="37.5"/>
    <m/>
    <x v="638"/>
    <d v="2015-05-28T15:59:00"/>
    <n v="4"/>
    <n v="5"/>
    <n v="2015"/>
    <n v="2015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x v="24"/>
    <n v="0"/>
    <n v="201.67"/>
    <m/>
    <x v="639"/>
    <d v="2015-10-08T19:00:21"/>
    <n v="9"/>
    <n v="10"/>
    <n v="2015"/>
    <n v="2015"/>
    <n v="3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x v="24"/>
    <n v="0"/>
    <n v="55.83"/>
    <m/>
    <x v="640"/>
    <d v="2015-09-28T06:35:34"/>
    <n v="8"/>
    <n v="9"/>
    <n v="2015"/>
    <n v="2015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2"/>
    <n v="0"/>
    <n v="10.33"/>
    <m/>
    <x v="641"/>
    <d v="2014-07-03T03:00:00"/>
    <n v="6"/>
    <n v="7"/>
    <n v="2014"/>
    <n v="2014"/>
    <n v="2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9"/>
    <n v="0"/>
    <n v="71.55"/>
    <m/>
    <x v="642"/>
    <d v="2014-03-24T02:15:27"/>
    <n v="2"/>
    <n v="3"/>
    <n v="2014"/>
    <n v="2014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9"/>
    <n v="0"/>
    <n v="3.33"/>
    <m/>
    <x v="643"/>
    <d v="2013-10-09T08:18:07"/>
    <n v="9"/>
    <n v="10"/>
    <n v="2013"/>
    <n v="2013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x v="9"/>
    <n v="0"/>
    <n v="25"/>
    <m/>
    <x v="644"/>
    <d v="2014-09-21T18:32:49"/>
    <n v="7"/>
    <n v="9"/>
    <n v="2014"/>
    <n v="2014"/>
    <n v="6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9"/>
    <n v="0"/>
    <n v="12.5"/>
    <m/>
    <x v="645"/>
    <d v="2014-03-15T18:58:29"/>
    <n v="2"/>
    <n v="3"/>
    <n v="2014"/>
    <n v="2014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x v="11"/>
    <n v="0"/>
    <n v="50"/>
    <m/>
    <x v="646"/>
    <d v="2014-07-05T23:07:12"/>
    <n v="6"/>
    <n v="7"/>
    <n v="2014"/>
    <n v="2014"/>
    <n v="3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x v="11"/>
    <n v="0"/>
    <n v="5"/>
    <m/>
    <x v="647"/>
    <d v="2015-12-25T07:55:36"/>
    <n v="11"/>
    <n v="12"/>
    <n v="2015"/>
    <n v="2015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x v="11"/>
    <n v="0"/>
    <n v="50"/>
    <m/>
    <x v="648"/>
    <d v="2014-10-05T19:13:41"/>
    <n v="9"/>
    <n v="10"/>
    <n v="2014"/>
    <n v="2014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x v="23"/>
    <n v="0"/>
    <n v="5"/>
    <m/>
    <x v="649"/>
    <d v="2015-01-11T10:15:24"/>
    <n v="12"/>
    <n v="1"/>
    <n v="2014"/>
    <n v="2015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x v="23"/>
    <n v="0"/>
    <n v="25"/>
    <m/>
    <x v="650"/>
    <d v="2016-05-19T00:56:28"/>
    <n v="4"/>
    <n v="5"/>
    <n v="2016"/>
    <n v="201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x v="23"/>
    <n v="0"/>
    <n v="5"/>
    <m/>
    <x v="651"/>
    <d v="2016-06-19T22:32:01"/>
    <n v="5"/>
    <n v="6"/>
    <n v="2016"/>
    <n v="2016"/>
    <n v="3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x v="3"/>
    <n v="0"/>
    <n v="142"/>
    <m/>
    <x v="652"/>
    <d v="2016-02-18T19:09:29"/>
    <n v="1"/>
    <n v="2"/>
    <n v="2016"/>
    <n v="2016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x v="27"/>
    <n v="0"/>
    <n v="10.5"/>
    <m/>
    <x v="653"/>
    <d v="2014-09-07T22:13:14"/>
    <n v="8"/>
    <n v="9"/>
    <n v="2014"/>
    <n v="2014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x v="11"/>
    <n v="0"/>
    <n v="5.67"/>
    <m/>
    <x v="654"/>
    <d v="2015-02-22T08:29:23"/>
    <n v="1"/>
    <n v="2"/>
    <n v="2015"/>
    <n v="2015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x v="3"/>
    <n v="0"/>
    <n v="116.67"/>
    <m/>
    <x v="655"/>
    <d v="2016-05-14T15:18:28"/>
    <n v="4"/>
    <n v="5"/>
    <n v="2016"/>
    <n v="2016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2"/>
    <n v="0"/>
    <n v="13.55"/>
    <m/>
    <x v="656"/>
    <d v="2015-11-05T23:32:52"/>
    <n v="9"/>
    <n v="11"/>
    <n v="2015"/>
    <n v="2015"/>
    <n v="4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x v="3"/>
    <n v="0"/>
    <n v="30"/>
    <m/>
    <x v="657"/>
    <d v="2015-07-25T21:59:00"/>
    <n v="6"/>
    <n v="7"/>
    <n v="2015"/>
    <n v="2015"/>
    <n v="3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x v="22"/>
    <n v="0"/>
    <n v="1"/>
    <m/>
    <x v="658"/>
    <d v="2016-04-24T20:45:21"/>
    <n v="4"/>
    <n v="4"/>
    <n v="2016"/>
    <n v="2016"/>
    <n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x v="4"/>
    <n v="0"/>
    <n v="55"/>
    <m/>
    <x v="659"/>
    <d v="2016-09-05T02:59:00"/>
    <n v="7"/>
    <n v="9"/>
    <n v="2016"/>
    <n v="2016"/>
    <n v="5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x v="24"/>
    <n v="0"/>
    <n v="42"/>
    <m/>
    <x v="660"/>
    <d v="2015-01-08T13:41:00"/>
    <n v="12"/>
    <n v="1"/>
    <n v="2014"/>
    <n v="2015"/>
    <n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x v="17"/>
    <n v="0"/>
    <n v="5"/>
    <m/>
    <x v="661"/>
    <d v="2015-01-15T15:56:45"/>
    <n v="12"/>
    <n v="1"/>
    <n v="2014"/>
    <n v="2015"/>
    <n v="3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2"/>
    <n v="0"/>
    <n v="10"/>
    <m/>
    <x v="662"/>
    <d v="2015-06-28T15:09:30"/>
    <n v="5"/>
    <n v="6"/>
    <n v="2015"/>
    <n v="2015"/>
    <n v="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x v="3"/>
    <n v="0"/>
    <n v="10"/>
    <m/>
    <x v="663"/>
    <d v="2016-05-20T14:08:22"/>
    <n v="3"/>
    <n v="5"/>
    <n v="2016"/>
    <n v="2016"/>
    <n v="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x v="3"/>
    <n v="0"/>
    <n v="10"/>
    <m/>
    <x v="664"/>
    <d v="2015-05-24T15:00:00"/>
    <n v="4"/>
    <n v="5"/>
    <n v="2015"/>
    <n v="2015"/>
    <n v="46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x v="3"/>
    <n v="0"/>
    <n v="4"/>
    <m/>
    <x v="665"/>
    <d v="2015-06-06T10:47:00"/>
    <n v="5"/>
    <n v="6"/>
    <n v="2015"/>
    <n v="2015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x v="4"/>
    <n v="0"/>
    <n v="100"/>
    <m/>
    <x v="666"/>
    <d v="2015-07-17T19:35:39"/>
    <n v="6"/>
    <n v="7"/>
    <n v="2015"/>
    <n v="2015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13"/>
    <n v="0"/>
    <n v="1"/>
    <m/>
    <x v="667"/>
    <d v="2017-01-03T06:04:27"/>
    <n v="12"/>
    <n v="1"/>
    <n v="2016"/>
    <n v="2017"/>
    <n v="30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x v="13"/>
    <n v="0"/>
    <n v="6"/>
    <m/>
    <x v="668"/>
    <d v="2016-02-25T10:57:14"/>
    <n v="1"/>
    <n v="2"/>
    <n v="2016"/>
    <n v="2016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x v="3"/>
    <n v="0"/>
    <n v="10"/>
    <m/>
    <x v="669"/>
    <d v="2015-10-15T20:22:38"/>
    <n v="9"/>
    <n v="10"/>
    <n v="2015"/>
    <n v="2015"/>
    <n v="3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x v="11"/>
    <n v="0"/>
    <n v="15"/>
    <m/>
    <x v="670"/>
    <d v="2014-11-06T04:22:37"/>
    <n v="10"/>
    <n v="11"/>
    <n v="2014"/>
    <n v="2014"/>
    <n v="3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x v="11"/>
    <n v="0"/>
    <n v="1"/>
    <m/>
    <x v="671"/>
    <d v="2015-03-11T16:23:56"/>
    <n v="2"/>
    <n v="3"/>
    <n v="2015"/>
    <n v="2015"/>
    <n v="3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0"/>
    <n v="5"/>
    <m/>
    <x v="672"/>
    <d v="2016-02-13T21:35:13"/>
    <n v="1"/>
    <n v="2"/>
    <n v="2016"/>
    <n v="2016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x v="23"/>
    <n v="0"/>
    <n v="23.33"/>
    <m/>
    <x v="673"/>
    <d v="2015-05-29T15:34:19"/>
    <n v="4"/>
    <n v="5"/>
    <n v="2015"/>
    <n v="2015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x v="23"/>
    <n v="0"/>
    <n v="10"/>
    <m/>
    <x v="674"/>
    <d v="2015-03-27T03:34:36"/>
    <n v="3"/>
    <n v="3"/>
    <n v="2015"/>
    <n v="2015"/>
    <n v="25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x v="25"/>
    <n v="0"/>
    <n v="10"/>
    <m/>
    <x v="675"/>
    <d v="2014-09-08T15:50:05"/>
    <n v="8"/>
    <n v="9"/>
    <n v="2014"/>
    <n v="2014"/>
    <n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x v="23"/>
    <n v="0"/>
    <n v="40"/>
    <m/>
    <x v="676"/>
    <d v="2014-08-04T16:00:00"/>
    <n v="7"/>
    <n v="8"/>
    <n v="2014"/>
    <n v="2014"/>
    <n v="1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x v="23"/>
    <n v="0"/>
    <n v="1"/>
    <m/>
    <x v="677"/>
    <d v="2014-10-08T03:54:17"/>
    <n v="9"/>
    <n v="10"/>
    <n v="2014"/>
    <n v="2014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x v="23"/>
    <n v="0"/>
    <n v="1"/>
    <m/>
    <x v="678"/>
    <d v="2016-01-08T06:34:00"/>
    <n v="12"/>
    <n v="1"/>
    <n v="2015"/>
    <n v="2016"/>
    <n v="1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9"/>
    <n v="0"/>
    <n v="21.25"/>
    <m/>
    <x v="679"/>
    <d v="2014-08-16T02:04:23"/>
    <n v="7"/>
    <n v="8"/>
    <n v="2014"/>
    <n v="2014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x v="4"/>
    <n v="0"/>
    <n v="68.33"/>
    <m/>
    <x v="680"/>
    <d v="2014-09-01T20:10:17"/>
    <n v="7"/>
    <n v="9"/>
    <n v="2014"/>
    <n v="2014"/>
    <n v="4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x v="23"/>
    <n v="0"/>
    <n v="7"/>
    <m/>
    <x v="681"/>
    <d v="2015-01-20T19:16:00"/>
    <n v="12"/>
    <n v="1"/>
    <n v="2014"/>
    <n v="2015"/>
    <n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x v="24"/>
    <n v="0"/>
    <n v="420.6"/>
    <m/>
    <x v="682"/>
    <d v="2015-09-20T04:21:31"/>
    <n v="8"/>
    <n v="9"/>
    <n v="2015"/>
    <n v="2015"/>
    <n v="3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x v="17"/>
    <n v="0"/>
    <n v="37.5"/>
    <m/>
    <x v="683"/>
    <d v="2016-05-14T04:59:00"/>
    <n v="3"/>
    <n v="5"/>
    <n v="2016"/>
    <n v="2016"/>
    <n v="4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x v="4"/>
    <n v="0"/>
    <n v="26.25"/>
    <m/>
    <x v="684"/>
    <d v="2016-02-14T16:20:32"/>
    <n v="1"/>
    <n v="2"/>
    <n v="2016"/>
    <n v="2016"/>
    <n v="3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9"/>
    <n v="0"/>
    <n v="3.67"/>
    <m/>
    <x v="685"/>
    <d v="2014-04-19T12:34:08"/>
    <n v="3"/>
    <n v="4"/>
    <n v="2014"/>
    <n v="2014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10"/>
    <n v="0"/>
    <n v="3.67"/>
    <m/>
    <x v="686"/>
    <d v="2014-11-26T00:55:00"/>
    <n v="9"/>
    <n v="11"/>
    <n v="2014"/>
    <n v="2014"/>
    <n v="6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x v="17"/>
    <n v="0"/>
    <n v="5.5"/>
    <m/>
    <x v="687"/>
    <d v="2015-03-31T03:22:00"/>
    <n v="3"/>
    <n v="3"/>
    <n v="2015"/>
    <n v="2015"/>
    <n v="3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x v="23"/>
    <n v="0"/>
    <n v="5.5"/>
    <m/>
    <x v="688"/>
    <d v="2015-01-02T11:49:11"/>
    <n v="11"/>
    <n v="1"/>
    <n v="2014"/>
    <n v="2015"/>
    <n v="4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x v="23"/>
    <n v="0"/>
    <n v="33.75"/>
    <m/>
    <x v="689"/>
    <d v="2014-09-11T08:37:22"/>
    <n v="8"/>
    <n v="9"/>
    <n v="2014"/>
    <n v="2014"/>
    <n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x v="4"/>
    <n v="0"/>
    <n v="45.2"/>
    <m/>
    <x v="690"/>
    <d v="2015-06-01T17:01:00"/>
    <n v="4"/>
    <n v="6"/>
    <n v="2015"/>
    <n v="2015"/>
    <n v="4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1"/>
    <n v="0"/>
    <n v="10"/>
    <m/>
    <x v="691"/>
    <d v="2016-02-17T23:59:00"/>
    <n v="1"/>
    <n v="2"/>
    <n v="2016"/>
    <n v="2016"/>
    <n v="4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2"/>
    <n v="0"/>
    <n v="30"/>
    <m/>
    <x v="692"/>
    <d v="2013-05-24T13:54:44"/>
    <n v="4"/>
    <n v="5"/>
    <n v="2013"/>
    <n v="2013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x v="13"/>
    <n v="0"/>
    <n v="2.33"/>
    <m/>
    <x v="693"/>
    <d v="2015-02-06T01:25:00"/>
    <n v="1"/>
    <n v="2"/>
    <n v="2015"/>
    <n v="2015"/>
    <n v="2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9"/>
    <n v="0"/>
    <n v="5"/>
    <m/>
    <x v="694"/>
    <d v="2014-04-06T19:01:04"/>
    <n v="3"/>
    <n v="4"/>
    <n v="2014"/>
    <n v="2014"/>
    <n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5"/>
    <n v="0"/>
    <n v="16"/>
    <m/>
    <x v="695"/>
    <d v="2015-02-27T04:02:41"/>
    <n v="1"/>
    <n v="2"/>
    <n v="2015"/>
    <n v="2015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x v="11"/>
    <n v="0"/>
    <n v="12"/>
    <m/>
    <x v="696"/>
    <d v="2015-03-01T18:07:20"/>
    <n v="1"/>
    <n v="3"/>
    <n v="2015"/>
    <n v="2015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5"/>
    <n v="0"/>
    <n v="5"/>
    <m/>
    <x v="697"/>
    <d v="2016-08-05T00:10:33"/>
    <n v="6"/>
    <n v="8"/>
    <n v="2016"/>
    <n v="201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x v="3"/>
    <n v="0"/>
    <n v="50"/>
    <m/>
    <x v="698"/>
    <d v="2015-04-14T16:19:25"/>
    <n v="2"/>
    <n v="4"/>
    <n v="2015"/>
    <n v="2015"/>
    <n v="4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x v="11"/>
    <n v="0"/>
    <n v="62.5"/>
    <m/>
    <x v="699"/>
    <d v="2016-05-19T08:12:01"/>
    <n v="3"/>
    <n v="5"/>
    <n v="2016"/>
    <n v="2016"/>
    <n v="6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x v="22"/>
    <n v="0"/>
    <n v="1"/>
    <m/>
    <x v="700"/>
    <d v="2014-06-05T19:49:50"/>
    <n v="4"/>
    <n v="6"/>
    <n v="2014"/>
    <n v="2014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x v="24"/>
    <n v="0"/>
    <n v="16.670000000000002"/>
    <m/>
    <x v="701"/>
    <d v="2015-08-17T16:05:59"/>
    <n v="6"/>
    <n v="8"/>
    <n v="2015"/>
    <n v="2015"/>
    <n v="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x v="23"/>
    <n v="0"/>
    <n v="5"/>
    <m/>
    <x v="702"/>
    <d v="2015-05-15T19:14:28"/>
    <n v="4"/>
    <n v="5"/>
    <n v="2015"/>
    <n v="2015"/>
    <n v="3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x v="23"/>
    <n v="0"/>
    <n v="5"/>
    <m/>
    <x v="703"/>
    <d v="2014-07-19T09:21:30"/>
    <n v="6"/>
    <n v="7"/>
    <n v="2014"/>
    <n v="2014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x v="23"/>
    <n v="0"/>
    <n v="5"/>
    <m/>
    <x v="704"/>
    <d v="2014-08-26T16:28:00"/>
    <n v="7"/>
    <n v="8"/>
    <n v="2014"/>
    <n v="2014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x v="23"/>
    <n v="0"/>
    <n v="29"/>
    <m/>
    <x v="705"/>
    <d v="2016-01-20T17:24:21"/>
    <n v="12"/>
    <n v="1"/>
    <n v="2015"/>
    <n v="2016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9"/>
    <n v="0"/>
    <n v="19.670000000000002"/>
    <m/>
    <x v="706"/>
    <d v="2016-06-29T20:20:14"/>
    <n v="5"/>
    <n v="6"/>
    <n v="2016"/>
    <n v="201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x v="3"/>
    <n v="0"/>
    <n v="10"/>
    <m/>
    <x v="707"/>
    <d v="2016-07-31T16:00:00"/>
    <n v="6"/>
    <n v="7"/>
    <n v="2016"/>
    <n v="2016"/>
    <n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x v="11"/>
    <n v="0"/>
    <n v="60"/>
    <m/>
    <x v="708"/>
    <d v="2015-04-23T21:05:38"/>
    <n v="3"/>
    <n v="4"/>
    <n v="2015"/>
    <n v="2015"/>
    <n v="3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  <m/>
    <x v="709"/>
    <d v="2016-02-26T21:52:52"/>
    <n v="1"/>
    <n v="2"/>
    <n v="2016"/>
    <n v="2016"/>
    <n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x v="4"/>
    <n v="0"/>
    <n v="250"/>
    <m/>
    <x v="710"/>
    <d v="2016-12-28T19:25:15"/>
    <n v="11"/>
    <n v="12"/>
    <n v="2016"/>
    <n v="2016"/>
    <n v="3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x v="24"/>
    <n v="0"/>
    <n v="5.5"/>
    <m/>
    <x v="711"/>
    <d v="2015-06-12T03:45:06"/>
    <n v="4"/>
    <n v="6"/>
    <n v="2015"/>
    <n v="2015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  <m/>
    <x v="712"/>
    <d v="2014-10-28T22:00:00"/>
    <n v="9"/>
    <n v="10"/>
    <n v="2014"/>
    <n v="2014"/>
    <n v="3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x v="16"/>
    <n v="0"/>
    <n v="40"/>
    <m/>
    <x v="713"/>
    <d v="2014-06-18T20:13:00"/>
    <n v="5"/>
    <n v="6"/>
    <n v="2014"/>
    <n v="2014"/>
    <n v="2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x v="24"/>
    <n v="0"/>
    <n v="18.670000000000002"/>
    <m/>
    <x v="714"/>
    <d v="2014-09-01T05:00:00"/>
    <n v="8"/>
    <n v="9"/>
    <n v="2014"/>
    <n v="2014"/>
    <n v="3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x v="25"/>
    <n v="0"/>
    <n v="17.5"/>
    <m/>
    <x v="715"/>
    <d v="2015-07-15T10:43:42"/>
    <n v="6"/>
    <n v="7"/>
    <n v="2015"/>
    <n v="2015"/>
    <n v="3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x v="27"/>
    <n v="0"/>
    <n v="21.25"/>
    <m/>
    <x v="716"/>
    <d v="2014-05-23T14:05:25"/>
    <n v="5"/>
    <n v="5"/>
    <n v="2014"/>
    <n v="2014"/>
    <n v="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x v="23"/>
    <n v="0"/>
    <n v="10"/>
    <m/>
    <x v="717"/>
    <d v="2014-09-11T12:39:21"/>
    <n v="8"/>
    <n v="9"/>
    <n v="2014"/>
    <n v="2014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x v="23"/>
    <n v="0"/>
    <n v="10"/>
    <m/>
    <x v="718"/>
    <d v="2015-03-24T03:59:00"/>
    <n v="2"/>
    <n v="3"/>
    <n v="2015"/>
    <n v="2015"/>
    <n v="2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2"/>
    <n v="0"/>
    <n v="71.67"/>
    <m/>
    <x v="719"/>
    <d v="2012-01-05T11:33:00"/>
    <n v="12"/>
    <n v="1"/>
    <n v="2011"/>
    <n v="2012"/>
    <n v="3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2"/>
    <n v="0"/>
    <n v="12.5"/>
    <m/>
    <x v="720"/>
    <d v="2014-06-01T04:00:00"/>
    <n v="4"/>
    <n v="6"/>
    <n v="2014"/>
    <n v="2014"/>
    <n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x v="8"/>
    <n v="0"/>
    <n v="250"/>
    <m/>
    <x v="721"/>
    <d v="2016-08-27T17:00:09"/>
    <n v="7"/>
    <n v="8"/>
    <n v="2016"/>
    <n v="2016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x v="6"/>
    <n v="0"/>
    <n v="30"/>
    <m/>
    <x v="722"/>
    <d v="2014-08-30T15:30:00"/>
    <n v="7"/>
    <n v="8"/>
    <n v="2014"/>
    <n v="2014"/>
    <n v="5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x v="23"/>
    <n v="0"/>
    <n v="15"/>
    <m/>
    <x v="723"/>
    <d v="2014-12-27T02:02:28"/>
    <n v="11"/>
    <n v="12"/>
    <n v="2014"/>
    <n v="2014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x v="6"/>
    <n v="0"/>
    <n v="50.33"/>
    <m/>
    <x v="724"/>
    <d v="2016-01-03T01:55:37"/>
    <n v="12"/>
    <n v="1"/>
    <n v="2015"/>
    <n v="2016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x v="4"/>
    <n v="0"/>
    <n v="26.5"/>
    <m/>
    <x v="725"/>
    <d v="2015-05-21T15:45:25"/>
    <n v="4"/>
    <n v="5"/>
    <n v="2015"/>
    <n v="2015"/>
    <n v="3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x v="4"/>
    <n v="0"/>
    <n v="76.25"/>
    <m/>
    <x v="726"/>
    <d v="2014-09-05T20:30:02"/>
    <n v="8"/>
    <n v="9"/>
    <n v="2014"/>
    <n v="2014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x v="6"/>
    <n v="0"/>
    <n v="12.4"/>
    <m/>
    <x v="727"/>
    <d v="2013-09-01T00:32:03"/>
    <n v="8"/>
    <n v="9"/>
    <n v="2013"/>
    <n v="2013"/>
    <n v="30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x v="24"/>
    <n v="0"/>
    <n v="775"/>
    <m/>
    <x v="728"/>
    <d v="2016-07-02T15:35:23"/>
    <n v="6"/>
    <n v="7"/>
    <n v="2016"/>
    <n v="2016"/>
    <n v="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x v="3"/>
    <n v="0"/>
    <n v="35"/>
    <m/>
    <x v="729"/>
    <d v="2014-11-01T02:12:42"/>
    <n v="10"/>
    <n v="11"/>
    <n v="2014"/>
    <n v="2014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x v="11"/>
    <n v="0"/>
    <n v="13.01"/>
    <m/>
    <x v="730"/>
    <d v="2014-06-27T21:33:28"/>
    <n v="5"/>
    <n v="6"/>
    <n v="2014"/>
    <n v="2014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x v="3"/>
    <n v="0"/>
    <n v="20.5"/>
    <m/>
    <x v="731"/>
    <d v="2014-12-18T04:32:21"/>
    <n v="11"/>
    <n v="12"/>
    <n v="2014"/>
    <n v="2014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x v="26"/>
    <n v="0"/>
    <n v="44"/>
    <m/>
    <x v="732"/>
    <d v="2015-02-28T00:01:34"/>
    <n v="1"/>
    <n v="2"/>
    <n v="2015"/>
    <n v="2015"/>
    <n v="3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  <m/>
    <x v="733"/>
    <d v="2014-11-16T22:26:18"/>
    <n v="10"/>
    <n v="11"/>
    <n v="2014"/>
    <n v="2014"/>
    <n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1"/>
    <n v="0"/>
    <n v="50"/>
    <m/>
    <x v="734"/>
    <d v="2016-03-08T13:51:09"/>
    <n v="1"/>
    <n v="3"/>
    <n v="2016"/>
    <n v="2016"/>
    <n v="6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13"/>
    <n v="0"/>
    <n v="100"/>
    <m/>
    <x v="735"/>
    <d v="2016-01-01T08:38:51"/>
    <n v="12"/>
    <n v="1"/>
    <n v="2015"/>
    <n v="2016"/>
    <n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x v="14"/>
    <n v="0"/>
    <n v="50"/>
    <m/>
    <x v="736"/>
    <d v="2015-04-29T01:16:39"/>
    <n v="4"/>
    <n v="4"/>
    <n v="2015"/>
    <n v="2015"/>
    <n v="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x v="11"/>
    <n v="0"/>
    <n v="50"/>
    <m/>
    <x v="737"/>
    <d v="2015-12-07T22:57:42"/>
    <n v="10"/>
    <n v="12"/>
    <n v="2015"/>
    <n v="2015"/>
    <n v="6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2"/>
    <n v="0"/>
    <n v="10"/>
    <m/>
    <x v="738"/>
    <d v="2015-07-17T16:03:24"/>
    <n v="6"/>
    <n v="7"/>
    <n v="2015"/>
    <n v="2015"/>
    <n v="3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x v="23"/>
    <n v="0"/>
    <n v="5"/>
    <m/>
    <x v="739"/>
    <d v="2016-06-01T23:38:29"/>
    <n v="5"/>
    <n v="6"/>
    <n v="2016"/>
    <n v="201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x v="23"/>
    <n v="0"/>
    <n v="10"/>
    <m/>
    <x v="740"/>
    <d v="2016-10-09T10:28:26"/>
    <n v="9"/>
    <n v="10"/>
    <n v="2016"/>
    <n v="2016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x v="24"/>
    <n v="0"/>
    <n v="50"/>
    <m/>
    <x v="741"/>
    <d v="2016-08-01T00:36:20"/>
    <n v="6"/>
    <n v="8"/>
    <n v="2016"/>
    <n v="2016"/>
    <n v="6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x v="6"/>
    <n v="0"/>
    <n v="42.5"/>
    <m/>
    <x v="742"/>
    <d v="2013-11-11T14:19:08"/>
    <n v="10"/>
    <n v="11"/>
    <n v="2013"/>
    <n v="2013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x v="4"/>
    <n v="0"/>
    <n v="100"/>
    <m/>
    <x v="743"/>
    <d v="2015-07-18T20:14:16"/>
    <n v="6"/>
    <n v="7"/>
    <n v="2015"/>
    <n v="2015"/>
    <n v="3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x v="6"/>
    <n v="0"/>
    <n v="25"/>
    <m/>
    <x v="744"/>
    <d v="2012-09-02T11:30:48"/>
    <n v="8"/>
    <n v="9"/>
    <n v="2012"/>
    <n v="2012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10"/>
    <n v="0"/>
    <n v="31.25"/>
    <m/>
    <x v="745"/>
    <d v="2017-01-21T21:45:31"/>
    <n v="1"/>
    <n v="1"/>
    <n v="2017"/>
    <n v="2017"/>
    <n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x v="17"/>
    <n v="0"/>
    <n v="18"/>
    <m/>
    <x v="746"/>
    <d v="2017-04-27T19:15:19"/>
    <n v="2"/>
    <n v="4"/>
    <n v="2017"/>
    <n v="2017"/>
    <n v="6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x v="3"/>
    <n v="0"/>
    <n v="27.5"/>
    <m/>
    <x v="747"/>
    <d v="2015-10-26T15:48:33"/>
    <n v="9"/>
    <n v="10"/>
    <n v="2015"/>
    <n v="2015"/>
    <n v="3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x v="3"/>
    <n v="0"/>
    <n v="18.329999999999998"/>
    <m/>
    <x v="748"/>
    <d v="2015-10-01T19:02:22"/>
    <n v="9"/>
    <n v="10"/>
    <n v="2015"/>
    <n v="2015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x v="25"/>
    <n v="0"/>
    <n v="36.67"/>
    <m/>
    <x v="749"/>
    <d v="2015-02-16T10:11:17"/>
    <n v="1"/>
    <n v="2"/>
    <n v="2015"/>
    <n v="2015"/>
    <n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x v="4"/>
    <n v="0"/>
    <n v="75"/>
    <m/>
    <x v="750"/>
    <d v="2014-12-18T21:33:15"/>
    <n v="11"/>
    <n v="12"/>
    <n v="2014"/>
    <n v="2014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x v="3"/>
    <n v="0"/>
    <n v="54"/>
    <m/>
    <x v="751"/>
    <d v="2016-02-20T22:22:18"/>
    <n v="12"/>
    <n v="2"/>
    <n v="2015"/>
    <n v="2016"/>
    <n v="60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x v="9"/>
    <n v="0"/>
    <n v="103.33"/>
    <m/>
    <x v="752"/>
    <d v="2017-01-07T07:12:49"/>
    <n v="12"/>
    <n v="1"/>
    <n v="2016"/>
    <n v="2017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x v="3"/>
    <n v="0"/>
    <n v="38.44"/>
    <m/>
    <x v="753"/>
    <d v="2015-01-18T01:12:00"/>
    <n v="11"/>
    <n v="1"/>
    <n v="2014"/>
    <n v="2015"/>
    <n v="5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x v="4"/>
    <n v="0"/>
    <n v="84.29"/>
    <m/>
    <x v="754"/>
    <d v="2017-02-01T15:55:59"/>
    <n v="1"/>
    <n v="2"/>
    <n v="2017"/>
    <n v="2017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1"/>
    <n v="0"/>
    <n v="30"/>
    <m/>
    <x v="755"/>
    <d v="2015-06-04T18:39:11"/>
    <n v="5"/>
    <n v="6"/>
    <n v="2015"/>
    <n v="2015"/>
    <n v="3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x v="4"/>
    <n v="0"/>
    <n v="39"/>
    <m/>
    <x v="756"/>
    <d v="2015-01-16T10:30:47"/>
    <n v="12"/>
    <n v="1"/>
    <n v="2014"/>
    <n v="2015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5"/>
    <n v="0"/>
    <n v="2"/>
    <m/>
    <x v="757"/>
    <d v="2014-04-30T16:51:20"/>
    <n v="3"/>
    <n v="4"/>
    <n v="2014"/>
    <n v="2014"/>
    <n v="3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x v="11"/>
    <n v="0"/>
    <n v="50"/>
    <m/>
    <x v="758"/>
    <d v="2015-05-30T21:26:11"/>
    <n v="4"/>
    <n v="5"/>
    <n v="2015"/>
    <n v="2015"/>
    <n v="3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x v="17"/>
    <n v="0"/>
    <n v="20"/>
    <m/>
    <x v="759"/>
    <d v="2014-10-02T20:59:02"/>
    <n v="9"/>
    <n v="10"/>
    <n v="2014"/>
    <n v="2014"/>
    <n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10"/>
    <n v="0"/>
    <n v="5"/>
    <m/>
    <x v="760"/>
    <d v="2014-06-12T19:08:05"/>
    <n v="5"/>
    <n v="6"/>
    <n v="2014"/>
    <n v="2014"/>
    <n v="3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x v="24"/>
    <n v="0"/>
    <n v="13.33"/>
    <m/>
    <x v="761"/>
    <d v="2014-10-02T03:59:00"/>
    <n v="8"/>
    <n v="10"/>
    <n v="2014"/>
    <n v="2014"/>
    <n v="5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x v="23"/>
    <n v="0"/>
    <n v="2"/>
    <m/>
    <x v="762"/>
    <d v="2014-08-21T18:35:11"/>
    <n v="6"/>
    <n v="8"/>
    <n v="2014"/>
    <n v="2014"/>
    <n v="6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x v="4"/>
    <n v="0"/>
    <n v="30.5"/>
    <m/>
    <x v="763"/>
    <d v="2014-12-05T00:59:19"/>
    <n v="11"/>
    <n v="12"/>
    <n v="2014"/>
    <n v="2014"/>
    <n v="3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x v="23"/>
    <n v="0"/>
    <n v="46.25"/>
    <m/>
    <x v="764"/>
    <d v="2014-12-05T17:27:15"/>
    <n v="11"/>
    <n v="12"/>
    <n v="2014"/>
    <n v="2014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10"/>
    <n v="0"/>
    <n v="23.25"/>
    <m/>
    <x v="765"/>
    <d v="2015-12-17T04:38:46"/>
    <n v="11"/>
    <n v="12"/>
    <n v="2015"/>
    <n v="2015"/>
    <n v="3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1"/>
    <n v="0"/>
    <n v="50"/>
    <m/>
    <x v="766"/>
    <d v="2016-06-16T15:37:26"/>
    <n v="6"/>
    <n v="6"/>
    <n v="2016"/>
    <n v="2016"/>
    <n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x v="19"/>
    <n v="0"/>
    <n v="25"/>
    <m/>
    <x v="767"/>
    <d v="2015-08-20T18:19:02"/>
    <n v="7"/>
    <n v="8"/>
    <n v="2015"/>
    <n v="2015"/>
    <n v="3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x v="6"/>
    <n v="0"/>
    <n v="10.5"/>
    <m/>
    <x v="768"/>
    <d v="2016-03-30T19:23:22"/>
    <n v="2"/>
    <n v="3"/>
    <n v="2016"/>
    <n v="2016"/>
    <n v="3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13"/>
    <n v="0"/>
    <n v="6.18"/>
    <m/>
    <x v="769"/>
    <d v="2014-11-28T17:20:01"/>
    <n v="10"/>
    <n v="11"/>
    <n v="2014"/>
    <n v="2014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x v="23"/>
    <n v="0"/>
    <n v="10.5"/>
    <m/>
    <x v="770"/>
    <d v="2014-05-08T21:23:30"/>
    <n v="4"/>
    <n v="5"/>
    <n v="2014"/>
    <n v="2014"/>
    <n v="2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x v="23"/>
    <n v="0"/>
    <n v="10.5"/>
    <m/>
    <x v="771"/>
    <d v="2016-09-06T11:22:34"/>
    <n v="7"/>
    <n v="9"/>
    <n v="2016"/>
    <n v="2016"/>
    <n v="6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x v="3"/>
    <n v="0"/>
    <n v="53"/>
    <m/>
    <x v="772"/>
    <d v="2015-07-27T03:59:00"/>
    <n v="7"/>
    <n v="7"/>
    <n v="2015"/>
    <n v="2015"/>
    <n v="2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x v="3"/>
    <n v="0"/>
    <n v="53.25"/>
    <m/>
    <x v="773"/>
    <d v="2015-05-04T01:40:38"/>
    <n v="3"/>
    <n v="5"/>
    <n v="2015"/>
    <n v="2015"/>
    <n v="4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x v="3"/>
    <n v="0"/>
    <n v="64.75"/>
    <m/>
    <x v="774"/>
    <d v="2015-06-13T16:37:23"/>
    <n v="5"/>
    <n v="6"/>
    <n v="2015"/>
    <n v="2015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x v="23"/>
    <n v="0"/>
    <n v="18.329999999999998"/>
    <m/>
    <x v="775"/>
    <d v="2014-06-24T18:57:09"/>
    <n v="5"/>
    <n v="6"/>
    <n v="2014"/>
    <n v="2014"/>
    <n v="3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2"/>
    <n v="0"/>
    <n v="3.71"/>
    <m/>
    <x v="776"/>
    <d v="2015-12-25T02:21:26"/>
    <n v="11"/>
    <n v="12"/>
    <n v="2015"/>
    <n v="2015"/>
    <n v="4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x v="11"/>
    <n v="0"/>
    <n v="52"/>
    <m/>
    <x v="777"/>
    <d v="2015-05-13T16:18:51"/>
    <n v="4"/>
    <n v="5"/>
    <n v="2015"/>
    <n v="2015"/>
    <n v="3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2"/>
    <n v="0"/>
    <n v="8.75"/>
    <m/>
    <x v="778"/>
    <d v="2014-10-20T02:07:00"/>
    <n v="9"/>
    <n v="10"/>
    <n v="2014"/>
    <n v="2014"/>
    <n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2"/>
    <n v="0"/>
    <n v="4.83"/>
    <m/>
    <x v="779"/>
    <d v="2014-03-14T04:40:31"/>
    <n v="2"/>
    <n v="3"/>
    <n v="2014"/>
    <n v="2014"/>
    <n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x v="14"/>
    <n v="0"/>
    <n v="10"/>
    <m/>
    <x v="780"/>
    <d v="2014-11-22T13:13:54"/>
    <n v="10"/>
    <n v="11"/>
    <n v="2014"/>
    <n v="2014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9"/>
    <n v="0"/>
    <n v="15"/>
    <m/>
    <x v="781"/>
    <d v="2016-11-18T19:03:10"/>
    <n v="10"/>
    <n v="11"/>
    <n v="2016"/>
    <n v="2016"/>
    <n v="3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x v="10"/>
    <n v="0"/>
    <n v="18"/>
    <m/>
    <x v="782"/>
    <d v="2015-07-08T16:45:00"/>
    <n v="6"/>
    <n v="7"/>
    <n v="2015"/>
    <n v="2015"/>
    <n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x v="11"/>
    <n v="0"/>
    <n v="11.67"/>
    <m/>
    <x v="783"/>
    <d v="2014-12-09T02:12:08"/>
    <n v="11"/>
    <n v="12"/>
    <n v="2014"/>
    <n v="2014"/>
    <n v="3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x v="4"/>
    <n v="0"/>
    <n v="116.75"/>
    <m/>
    <x v="784"/>
    <d v="2016-05-07T21:11:59"/>
    <n v="3"/>
    <n v="5"/>
    <n v="2016"/>
    <n v="2016"/>
    <n v="6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10"/>
    <n v="0"/>
    <n v="60.71"/>
    <m/>
    <x v="785"/>
    <d v="2015-04-30T16:00:51"/>
    <n v="3"/>
    <n v="4"/>
    <n v="2015"/>
    <n v="2015"/>
    <n v="3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x v="11"/>
    <n v="0"/>
    <n v="23.67"/>
    <m/>
    <x v="786"/>
    <d v="2015-04-14T03:21:58"/>
    <n v="2"/>
    <n v="4"/>
    <n v="2015"/>
    <n v="2015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x v="24"/>
    <n v="0"/>
    <n v="52.5"/>
    <m/>
    <x v="787"/>
    <d v="2017-03-02T22:57:58"/>
    <n v="1"/>
    <n v="3"/>
    <n v="2017"/>
    <n v="2017"/>
    <n v="3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x v="11"/>
    <n v="0"/>
    <n v="24.33"/>
    <m/>
    <x v="788"/>
    <d v="2016-12-01T05:06:21"/>
    <n v="11"/>
    <n v="12"/>
    <n v="2016"/>
    <n v="2016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x v="11"/>
    <n v="0"/>
    <n v="306"/>
    <m/>
    <x v="789"/>
    <d v="2015-10-05T06:39:46"/>
    <n v="9"/>
    <n v="10"/>
    <n v="2015"/>
    <n v="2015"/>
    <n v="3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x v="3"/>
    <n v="0"/>
    <n v="20.5"/>
    <m/>
    <x v="790"/>
    <d v="2014-11-14T18:16:31"/>
    <n v="10"/>
    <n v="11"/>
    <n v="2014"/>
    <n v="2014"/>
    <n v="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x v="6"/>
    <n v="1"/>
    <n v="100"/>
    <m/>
    <x v="791"/>
    <d v="2012-12-19T15:24:05"/>
    <n v="11"/>
    <n v="12"/>
    <n v="2012"/>
    <n v="2012"/>
    <n v="3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9"/>
    <n v="1"/>
    <n v="25"/>
    <m/>
    <x v="792"/>
    <d v="2015-05-13T20:04:28"/>
    <n v="4"/>
    <n v="5"/>
    <n v="2015"/>
    <n v="2015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9"/>
    <n v="1"/>
    <n v="5"/>
    <m/>
    <x v="793"/>
    <d v="2014-08-14T23:27:00"/>
    <n v="7"/>
    <n v="8"/>
    <n v="2014"/>
    <n v="2014"/>
    <n v="3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10"/>
    <n v="1"/>
    <n v="5"/>
    <m/>
    <x v="794"/>
    <d v="2016-07-14T07:51:34"/>
    <n v="6"/>
    <n v="7"/>
    <n v="2016"/>
    <n v="2016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3"/>
    <n v="1"/>
    <n v="7.5"/>
    <m/>
    <x v="795"/>
    <d v="2014-08-12T12:52:58"/>
    <n v="7"/>
    <n v="8"/>
    <n v="2014"/>
    <n v="2014"/>
    <n v="2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x v="16"/>
    <n v="1"/>
    <n v="5"/>
    <m/>
    <x v="796"/>
    <d v="2015-12-19T10:46:30"/>
    <n v="11"/>
    <n v="12"/>
    <n v="2015"/>
    <n v="2015"/>
    <n v="3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x v="18"/>
    <n v="1"/>
    <n v="10"/>
    <m/>
    <x v="797"/>
    <d v="2015-01-12T06:00:03"/>
    <n v="11"/>
    <n v="1"/>
    <n v="2014"/>
    <n v="2015"/>
    <n v="6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10"/>
    <n v="1"/>
    <n v="62.5"/>
    <m/>
    <x v="798"/>
    <d v="2017-03-01T04:00:00"/>
    <n v="1"/>
    <n v="3"/>
    <n v="2017"/>
    <n v="2017"/>
    <n v="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x v="11"/>
    <n v="1"/>
    <n v="50"/>
    <m/>
    <x v="799"/>
    <d v="2016-09-01T15:59:54"/>
    <n v="8"/>
    <n v="9"/>
    <n v="2016"/>
    <n v="2016"/>
    <n v="3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x v="11"/>
    <n v="1"/>
    <n v="1"/>
    <m/>
    <x v="800"/>
    <d v="2015-03-16T17:28:00"/>
    <n v="1"/>
    <n v="3"/>
    <n v="2015"/>
    <n v="2015"/>
    <n v="6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x v="23"/>
    <n v="1"/>
    <n v="12.5"/>
    <m/>
    <x v="801"/>
    <d v="2015-01-09T02:00:00"/>
    <n v="11"/>
    <n v="1"/>
    <n v="2014"/>
    <n v="2015"/>
    <n v="6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x v="4"/>
    <n v="1"/>
    <n v="167.67"/>
    <m/>
    <x v="802"/>
    <d v="2016-12-30T23:00:00"/>
    <n v="12"/>
    <n v="12"/>
    <n v="2016"/>
    <n v="2016"/>
    <n v="2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9"/>
    <n v="1"/>
    <n v="23.18"/>
    <m/>
    <x v="803"/>
    <d v="2012-12-07T22:23:42"/>
    <n v="11"/>
    <n v="12"/>
    <n v="2012"/>
    <n v="2012"/>
    <n v="3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10"/>
    <n v="1"/>
    <n v="17"/>
    <m/>
    <x v="804"/>
    <d v="2016-08-06T21:35:08"/>
    <n v="6"/>
    <n v="8"/>
    <n v="2016"/>
    <n v="2016"/>
    <n v="6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x v="27"/>
    <n v="1"/>
    <n v="17"/>
    <m/>
    <x v="805"/>
    <d v="2016-11-07T18:12:55"/>
    <n v="10"/>
    <n v="11"/>
    <n v="2016"/>
    <n v="2016"/>
    <n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x v="4"/>
    <n v="1"/>
    <n v="26"/>
    <m/>
    <x v="806"/>
    <d v="2015-07-01T00:40:46"/>
    <n v="6"/>
    <n v="7"/>
    <n v="2015"/>
    <n v="2015"/>
    <n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1"/>
    <n v="1"/>
    <n v="91.43"/>
    <m/>
    <x v="807"/>
    <d v="2014-09-19T18:18:21"/>
    <n v="7"/>
    <n v="9"/>
    <n v="2014"/>
    <n v="2014"/>
    <n v="6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x v="12"/>
    <n v="1"/>
    <n v="5"/>
    <m/>
    <x v="808"/>
    <d v="2011-09-11T13:18:00"/>
    <n v="8"/>
    <n v="9"/>
    <n v="2011"/>
    <n v="2011"/>
    <n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15"/>
    <n v="1"/>
    <n v="27.5"/>
    <m/>
    <x v="809"/>
    <d v="2012-07-24T20:20:48"/>
    <n v="5"/>
    <n v="7"/>
    <n v="2012"/>
    <n v="2012"/>
    <n v="6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x v="23"/>
    <n v="1"/>
    <n v="5.5"/>
    <m/>
    <x v="810"/>
    <d v="2016-03-23T03:29:00"/>
    <n v="2"/>
    <n v="3"/>
    <n v="2016"/>
    <n v="2016"/>
    <n v="5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x v="3"/>
    <n v="1"/>
    <n v="25"/>
    <m/>
    <x v="811"/>
    <d v="2015-10-29T01:07:14"/>
    <n v="9"/>
    <n v="10"/>
    <n v="2015"/>
    <n v="2015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x v="11"/>
    <n v="1"/>
    <n v="55.83"/>
    <m/>
    <x v="812"/>
    <d v="2016-07-15T20:42:26"/>
    <n v="6"/>
    <n v="7"/>
    <n v="2016"/>
    <n v="2016"/>
    <n v="3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x v="3"/>
    <n v="1"/>
    <n v="14"/>
    <m/>
    <x v="813"/>
    <d v="2015-02-15T20:30:07"/>
    <n v="1"/>
    <n v="2"/>
    <n v="2015"/>
    <n v="2015"/>
    <n v="3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x v="4"/>
    <n v="1"/>
    <n v="93.33"/>
    <m/>
    <x v="814"/>
    <d v="2016-03-25T16:59:16"/>
    <n v="2"/>
    <n v="3"/>
    <n v="2016"/>
    <n v="2016"/>
    <n v="3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9"/>
    <n v="1"/>
    <n v="18.670000000000002"/>
    <m/>
    <x v="815"/>
    <d v="2012-08-10T21:44:48"/>
    <n v="7"/>
    <n v="8"/>
    <n v="2012"/>
    <n v="2012"/>
    <n v="3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x v="9"/>
    <n v="1"/>
    <n v="28.4"/>
    <m/>
    <x v="816"/>
    <d v="2017-01-11T17:49:08"/>
    <n v="12"/>
    <n v="1"/>
    <n v="2016"/>
    <n v="2017"/>
    <n v="3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x v="3"/>
    <n v="1"/>
    <n v="15.43"/>
    <m/>
    <x v="817"/>
    <d v="2015-04-30T02:25:39"/>
    <n v="3"/>
    <n v="4"/>
    <n v="2015"/>
    <n v="2015"/>
    <n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  <m/>
    <x v="818"/>
    <d v="2017-01-18T00:23:18"/>
    <n v="11"/>
    <n v="1"/>
    <n v="2016"/>
    <n v="2017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x v="17"/>
    <n v="1"/>
    <n v="8.75"/>
    <m/>
    <x v="819"/>
    <d v="2014-10-30T22:22:42"/>
    <n v="9"/>
    <n v="10"/>
    <n v="2014"/>
    <n v="2014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x v="21"/>
    <n v="1"/>
    <n v="71.599999999999994"/>
    <m/>
    <x v="820"/>
    <d v="2016-12-21T14:59:03"/>
    <n v="11"/>
    <n v="12"/>
    <n v="2016"/>
    <n v="2016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x v="6"/>
    <n v="1"/>
    <n v="30"/>
    <m/>
    <x v="821"/>
    <d v="2014-07-14T02:30:00"/>
    <n v="6"/>
    <n v="7"/>
    <n v="2014"/>
    <n v="2014"/>
    <n v="3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x v="20"/>
    <n v="1"/>
    <n v="15"/>
    <m/>
    <x v="822"/>
    <d v="2015-10-03T21:00:00"/>
    <n v="9"/>
    <n v="10"/>
    <n v="2015"/>
    <n v="2015"/>
    <n v="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x v="11"/>
    <n v="1"/>
    <n v="25.5"/>
    <m/>
    <x v="823"/>
    <d v="2015-05-16T03:00:00"/>
    <n v="4"/>
    <n v="5"/>
    <n v="2015"/>
    <n v="2015"/>
    <n v="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x v="23"/>
    <n v="1"/>
    <n v="22.5"/>
    <m/>
    <x v="824"/>
    <d v="2014-07-24T02:59:00"/>
    <n v="6"/>
    <n v="7"/>
    <n v="2014"/>
    <n v="2014"/>
    <n v="4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x v="11"/>
    <n v="1"/>
    <n v="50.33"/>
    <m/>
    <x v="825"/>
    <d v="2015-08-25T17:34:42"/>
    <n v="7"/>
    <n v="8"/>
    <n v="2015"/>
    <n v="2015"/>
    <n v="3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x v="4"/>
    <n v="1"/>
    <n v="28"/>
    <m/>
    <x v="826"/>
    <d v="2015-04-18T16:52:02"/>
    <n v="3"/>
    <n v="4"/>
    <n v="2015"/>
    <n v="2015"/>
    <n v="3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x v="11"/>
    <n v="1"/>
    <n v="50"/>
    <m/>
    <x v="827"/>
    <d v="2015-06-18T17:08:25"/>
    <n v="5"/>
    <n v="6"/>
    <n v="2015"/>
    <n v="2015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x v="24"/>
    <n v="1"/>
    <n v="62.5"/>
    <m/>
    <x v="828"/>
    <d v="2016-12-21T04:36:30"/>
    <n v="10"/>
    <n v="12"/>
    <n v="2016"/>
    <n v="2016"/>
    <n v="6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x v="23"/>
    <n v="1"/>
    <n v="25"/>
    <m/>
    <x v="829"/>
    <d v="2016-04-08T18:35:00"/>
    <n v="3"/>
    <n v="4"/>
    <n v="2016"/>
    <n v="2016"/>
    <n v="29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x v="3"/>
    <n v="1"/>
    <n v="5"/>
    <m/>
    <x v="830"/>
    <d v="2015-11-29T01:49:04"/>
    <n v="10"/>
    <n v="11"/>
    <n v="2015"/>
    <n v="2015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x v="15"/>
    <n v="1"/>
    <n v="20"/>
    <m/>
    <x v="831"/>
    <d v="2015-06-19T18:28:03"/>
    <n v="5"/>
    <n v="6"/>
    <n v="2015"/>
    <n v="2015"/>
    <n v="3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10"/>
    <n v="1"/>
    <n v="20"/>
    <m/>
    <x v="832"/>
    <d v="2014-07-31T09:46:21"/>
    <n v="7"/>
    <n v="7"/>
    <n v="2014"/>
    <n v="2014"/>
    <n v="3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2"/>
    <n v="1"/>
    <n v="5"/>
    <m/>
    <x v="833"/>
    <d v="2016-08-06T15:45:32"/>
    <n v="7"/>
    <n v="8"/>
    <n v="2016"/>
    <n v="2016"/>
    <n v="15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x v="24"/>
    <n v="1"/>
    <n v="10"/>
    <m/>
    <x v="834"/>
    <d v="2014-09-26T16:18:55"/>
    <n v="7"/>
    <n v="9"/>
    <n v="2014"/>
    <n v="2014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x v="23"/>
    <n v="1"/>
    <n v="10"/>
    <m/>
    <x v="835"/>
    <d v="2015-03-23T18:00:00"/>
    <n v="2"/>
    <n v="3"/>
    <n v="2015"/>
    <n v="2015"/>
    <n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x v="25"/>
    <n v="1"/>
    <n v="500"/>
    <m/>
    <x v="836"/>
    <d v="2015-12-23T16:18:00"/>
    <n v="11"/>
    <n v="12"/>
    <n v="2015"/>
    <n v="2015"/>
    <n v="2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2"/>
    <n v="1"/>
    <n v="10"/>
    <m/>
    <x v="837"/>
    <d v="2014-12-25T05:00:00"/>
    <n v="11"/>
    <n v="12"/>
    <n v="2014"/>
    <n v="2014"/>
    <n v="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15"/>
    <n v="1"/>
    <n v="67"/>
    <m/>
    <x v="838"/>
    <d v="2013-11-07T02:00:03"/>
    <n v="10"/>
    <n v="11"/>
    <n v="2013"/>
    <n v="2013"/>
    <n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x v="23"/>
    <n v="1"/>
    <n v="6.75"/>
    <m/>
    <x v="839"/>
    <d v="2014-08-12T22:50:11"/>
    <n v="7"/>
    <n v="8"/>
    <n v="2014"/>
    <n v="2014"/>
    <n v="3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x v="17"/>
    <n v="1"/>
    <n v="34"/>
    <m/>
    <x v="840"/>
    <d v="2016-01-18T13:00:00"/>
    <n v="12"/>
    <n v="1"/>
    <n v="2015"/>
    <n v="2016"/>
    <n v="4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x v="3"/>
    <n v="1"/>
    <n v="342"/>
    <m/>
    <x v="841"/>
    <d v="2016-07-22T15:02:20"/>
    <n v="6"/>
    <n v="7"/>
    <n v="2016"/>
    <n v="2016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2"/>
    <n v="1"/>
    <n v="20.329999999999998"/>
    <m/>
    <x v="842"/>
    <d v="2013-10-22T03:59:00"/>
    <n v="9"/>
    <n v="10"/>
    <n v="2013"/>
    <n v="2013"/>
    <n v="2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x v="3"/>
    <n v="1"/>
    <n v="27.5"/>
    <m/>
    <x v="843"/>
    <d v="2015-05-02T22:02:16"/>
    <n v="4"/>
    <n v="5"/>
    <n v="2015"/>
    <n v="2015"/>
    <n v="3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x v="11"/>
    <n v="1"/>
    <n v="27.5"/>
    <m/>
    <x v="844"/>
    <d v="2014-07-10T21:29:10"/>
    <n v="6"/>
    <n v="7"/>
    <n v="2014"/>
    <n v="2014"/>
    <n v="2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9"/>
    <n v="1"/>
    <n v="49.38"/>
    <m/>
    <x v="845"/>
    <d v="2014-11-16T08:05:48"/>
    <n v="10"/>
    <n v="11"/>
    <n v="2014"/>
    <n v="2014"/>
    <n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x v="3"/>
    <n v="1"/>
    <n v="8.75"/>
    <m/>
    <x v="846"/>
    <d v="2017-01-31T05:00:00"/>
    <n v="1"/>
    <n v="1"/>
    <n v="2017"/>
    <n v="2017"/>
    <n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5"/>
    <n v="1"/>
    <n v="7"/>
    <m/>
    <x v="847"/>
    <d v="2013-07-31T23:32:57"/>
    <n v="7"/>
    <n v="7"/>
    <n v="2013"/>
    <n v="2013"/>
    <n v="3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9"/>
    <n v="1"/>
    <n v="35"/>
    <m/>
    <x v="848"/>
    <d v="2012-10-01T00:17:02"/>
    <n v="9"/>
    <n v="10"/>
    <n v="2012"/>
    <n v="2012"/>
    <n v="2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x v="11"/>
    <n v="1"/>
    <n v="10.5"/>
    <m/>
    <x v="849"/>
    <d v="2016-02-12T03:08:24"/>
    <n v="1"/>
    <n v="2"/>
    <n v="2016"/>
    <n v="2016"/>
    <n v="3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x v="11"/>
    <n v="1"/>
    <n v="17.5"/>
    <m/>
    <x v="850"/>
    <d v="2014-09-18T20:59:32"/>
    <n v="8"/>
    <n v="9"/>
    <n v="2014"/>
    <n v="2014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5"/>
    <n v="1"/>
    <n v="25"/>
    <m/>
    <x v="851"/>
    <d v="2016-07-22T04:37:55"/>
    <n v="6"/>
    <n v="7"/>
    <n v="2016"/>
    <n v="2016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x v="11"/>
    <n v="1"/>
    <n v="25"/>
    <m/>
    <x v="852"/>
    <d v="2015-03-25T07:01:00"/>
    <n v="2"/>
    <n v="3"/>
    <n v="2015"/>
    <n v="2015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x v="3"/>
    <n v="1"/>
    <n v="20"/>
    <m/>
    <x v="853"/>
    <d v="2016-10-19T10:38:27"/>
    <n v="9"/>
    <n v="10"/>
    <n v="2016"/>
    <n v="2016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x v="11"/>
    <n v="1"/>
    <n v="22.33"/>
    <m/>
    <x v="854"/>
    <d v="2016-03-05T19:44:56"/>
    <n v="1"/>
    <n v="3"/>
    <n v="2016"/>
    <n v="2016"/>
    <n v="6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  <m/>
    <x v="855"/>
    <d v="2014-12-02T15:04:04"/>
    <n v="10"/>
    <n v="12"/>
    <n v="2014"/>
    <n v="2014"/>
    <n v="4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1"/>
    <n v="1"/>
    <n v="120"/>
    <m/>
    <x v="856"/>
    <d v="2015-08-20T20:06:00"/>
    <n v="7"/>
    <n v="8"/>
    <n v="2015"/>
    <n v="2015"/>
    <n v="4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x v="28"/>
    <n v="1"/>
    <n v="108"/>
    <m/>
    <x v="857"/>
    <d v="2017-04-30T17:00:00"/>
    <n v="3"/>
    <n v="4"/>
    <n v="2017"/>
    <n v="2017"/>
    <n v="5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2"/>
    <n v="1"/>
    <n v="9"/>
    <m/>
    <x v="858"/>
    <d v="2013-01-03T01:31:33"/>
    <n v="12"/>
    <n v="1"/>
    <n v="2012"/>
    <n v="2013"/>
    <n v="3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9"/>
    <n v="1"/>
    <n v="13"/>
    <m/>
    <x v="859"/>
    <d v="2011-07-16T17:32:54"/>
    <n v="6"/>
    <n v="7"/>
    <n v="2011"/>
    <n v="2011"/>
    <n v="3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x v="17"/>
    <n v="1"/>
    <n v="22"/>
    <m/>
    <x v="860"/>
    <d v="2015-11-08T21:40:33"/>
    <n v="10"/>
    <n v="11"/>
    <n v="2015"/>
    <n v="2015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x v="4"/>
    <n v="1"/>
    <n v="22.5"/>
    <m/>
    <x v="861"/>
    <d v="2017-02-18T05:59:00"/>
    <n v="1"/>
    <n v="2"/>
    <n v="2017"/>
    <n v="2017"/>
    <n v="3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5"/>
    <n v="1"/>
    <n v="15"/>
    <m/>
    <x v="862"/>
    <d v="2011-06-18T21:14:06"/>
    <n v="5"/>
    <n v="6"/>
    <n v="2011"/>
    <n v="2011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x v="11"/>
    <n v="1"/>
    <n v="25"/>
    <m/>
    <x v="863"/>
    <d v="2016-10-11T12:35:39"/>
    <n v="8"/>
    <n v="10"/>
    <n v="2016"/>
    <n v="2016"/>
    <n v="6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x v="11"/>
    <n v="1"/>
    <n v="23.5"/>
    <m/>
    <x v="864"/>
    <d v="2014-08-14T18:20:08"/>
    <n v="7"/>
    <n v="8"/>
    <n v="2014"/>
    <n v="2014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2"/>
    <n v="1"/>
    <n v="15.2"/>
    <m/>
    <x v="865"/>
    <d v="2012-09-07T22:37:44"/>
    <n v="8"/>
    <n v="9"/>
    <n v="2012"/>
    <n v="2012"/>
    <n v="30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x v="19"/>
    <n v="1"/>
    <n v="33.71"/>
    <m/>
    <x v="866"/>
    <d v="2014-11-13T12:35:08"/>
    <n v="10"/>
    <n v="11"/>
    <n v="2014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2"/>
    <n v="1"/>
    <n v="11.77"/>
    <m/>
    <x v="867"/>
    <d v="2013-06-05T22:13:50"/>
    <n v="5"/>
    <n v="6"/>
    <n v="2013"/>
    <n v="201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2"/>
    <n v="1"/>
    <n v="25"/>
    <m/>
    <x v="868"/>
    <d v="2012-03-18T23:53:15"/>
    <n v="1"/>
    <n v="3"/>
    <n v="2012"/>
    <n v="2012"/>
    <n v="5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3"/>
    <n v="1"/>
    <n v="38.5"/>
    <m/>
    <x v="869"/>
    <d v="2016-02-21T08:24:17"/>
    <n v="1"/>
    <n v="2"/>
    <n v="2016"/>
    <n v="20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x v="23"/>
    <n v="1"/>
    <n v="9.75"/>
    <m/>
    <x v="870"/>
    <d v="2015-09-09T04:00:18"/>
    <n v="7"/>
    <n v="9"/>
    <n v="2015"/>
    <n v="2015"/>
    <n v="6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2"/>
    <n v="1"/>
    <n v="56.57"/>
    <m/>
    <x v="871"/>
    <d v="2014-02-14T22:43:20"/>
    <n v="1"/>
    <n v="2"/>
    <n v="2014"/>
    <n v="2014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x v="4"/>
    <n v="1"/>
    <n v="199"/>
    <m/>
    <x v="872"/>
    <d v="2016-06-05T12:42:12"/>
    <n v="5"/>
    <n v="6"/>
    <n v="2016"/>
    <n v="2016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x v="4"/>
    <n v="1"/>
    <n v="30.31"/>
    <m/>
    <x v="873"/>
    <d v="2015-09-01T15:05:19"/>
    <n v="7"/>
    <n v="9"/>
    <n v="2015"/>
    <n v="2015"/>
    <n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2"/>
    <n v="1"/>
    <n v="133.33000000000001"/>
    <m/>
    <x v="874"/>
    <d v="2012-05-25T14:14:00"/>
    <n v="3"/>
    <n v="5"/>
    <n v="2012"/>
    <n v="2012"/>
    <n v="59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x v="3"/>
    <n v="1"/>
    <n v="20"/>
    <m/>
    <x v="875"/>
    <d v="2016-01-01T20:20:12"/>
    <n v="12"/>
    <n v="1"/>
    <n v="2015"/>
    <n v="2016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x v="7"/>
    <n v="1"/>
    <n v="30"/>
    <m/>
    <x v="876"/>
    <d v="2012-01-14T06:01:26"/>
    <n v="11"/>
    <n v="1"/>
    <n v="2011"/>
    <n v="2012"/>
    <n v="4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x v="12"/>
    <n v="1"/>
    <n v="40"/>
    <m/>
    <x v="877"/>
    <d v="2013-10-06T20:21:10"/>
    <n v="8"/>
    <n v="10"/>
    <n v="2013"/>
    <n v="2013"/>
    <n v="4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9"/>
    <n v="1"/>
    <n v="1"/>
    <m/>
    <x v="878"/>
    <d v="2014-01-28T15:10:27"/>
    <n v="1"/>
    <n v="1"/>
    <n v="2014"/>
    <n v="2014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x v="3"/>
    <n v="1"/>
    <n v="1"/>
    <m/>
    <x v="879"/>
    <d v="2014-11-14T02:37:23"/>
    <n v="10"/>
    <n v="11"/>
    <n v="2014"/>
    <n v="2014"/>
    <n v="3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x v="11"/>
    <n v="1"/>
    <n v="13.33"/>
    <m/>
    <x v="880"/>
    <d v="2014-08-13T03:19:26"/>
    <n v="7"/>
    <n v="8"/>
    <n v="2014"/>
    <n v="2014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x v="23"/>
    <n v="1"/>
    <n v="3"/>
    <m/>
    <x v="881"/>
    <d v="2015-02-07T21:42:19"/>
    <n v="12"/>
    <n v="2"/>
    <n v="2014"/>
    <n v="2015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x v="23"/>
    <n v="1"/>
    <n v="10"/>
    <m/>
    <x v="882"/>
    <d v="2017-04-18T19:13:39"/>
    <n v="3"/>
    <n v="4"/>
    <n v="2017"/>
    <n v="2017"/>
    <n v="40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x v="9"/>
    <n v="1"/>
    <n v="101.25"/>
    <m/>
    <x v="883"/>
    <d v="2016-07-13T06:49:59"/>
    <n v="6"/>
    <n v="7"/>
    <n v="2016"/>
    <n v="2016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x v="6"/>
    <n v="1"/>
    <n v="32.5"/>
    <m/>
    <x v="884"/>
    <d v="2011-03-10T19:48:47"/>
    <n v="1"/>
    <n v="3"/>
    <n v="2011"/>
    <n v="2011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x v="4"/>
    <n v="1"/>
    <n v="45.33"/>
    <m/>
    <x v="885"/>
    <d v="2014-12-02T06:19:05"/>
    <n v="10"/>
    <n v="12"/>
    <n v="2014"/>
    <n v="2014"/>
    <n v="4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2"/>
    <n v="1"/>
    <n v="16.399999999999999"/>
    <m/>
    <x v="886"/>
    <d v="2014-11-26T13:14:00"/>
    <n v="10"/>
    <n v="11"/>
    <n v="2014"/>
    <n v="2014"/>
    <n v="3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x v="9"/>
    <n v="1"/>
    <n v="410"/>
    <m/>
    <x v="887"/>
    <d v="2014-08-02T15:49:43"/>
    <n v="6"/>
    <n v="8"/>
    <n v="2014"/>
    <n v="2014"/>
    <n v="6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x v="23"/>
    <n v="1"/>
    <n v="7.25"/>
    <m/>
    <x v="888"/>
    <d v="2016-04-15T16:28:00"/>
    <n v="2"/>
    <n v="4"/>
    <n v="2016"/>
    <n v="2016"/>
    <n v="5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x v="11"/>
    <n v="1"/>
    <n v="8.33"/>
    <m/>
    <x v="889"/>
    <d v="2014-05-31T23:30:00"/>
    <n v="5"/>
    <n v="5"/>
    <n v="2014"/>
    <n v="2014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x v="23"/>
    <n v="1"/>
    <n v="25"/>
    <m/>
    <x v="890"/>
    <d v="2015-12-19T19:49:59"/>
    <n v="11"/>
    <n v="12"/>
    <n v="2015"/>
    <n v="2015"/>
    <n v="4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x v="23"/>
    <n v="1"/>
    <n v="62.5"/>
    <m/>
    <x v="891"/>
    <d v="2014-10-26T21:52:38"/>
    <n v="8"/>
    <n v="10"/>
    <n v="2014"/>
    <n v="2014"/>
    <n v="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x v="4"/>
    <n v="1"/>
    <n v="25.2"/>
    <m/>
    <x v="892"/>
    <d v="2015-01-25T03:56:39"/>
    <n v="12"/>
    <n v="1"/>
    <n v="2014"/>
    <n v="2015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15"/>
    <n v="1"/>
    <n v="14"/>
    <m/>
    <x v="893"/>
    <d v="2013-08-28T23:54:51"/>
    <n v="7"/>
    <n v="8"/>
    <n v="2013"/>
    <n v="2013"/>
    <n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x v="24"/>
    <n v="1"/>
    <n v="415.78"/>
    <m/>
    <x v="894"/>
    <d v="2015-03-22T16:07:15"/>
    <n v="2"/>
    <n v="3"/>
    <n v="2015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x v="11"/>
    <n v="1"/>
    <n v="29.5"/>
    <m/>
    <x v="895"/>
    <d v="2017-02-08T21:40:35"/>
    <n v="1"/>
    <n v="2"/>
    <n v="2017"/>
    <n v="2017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9"/>
    <n v="1"/>
    <n v="5.31"/>
    <m/>
    <x v="896"/>
    <d v="2012-05-19T17:05:05"/>
    <n v="4"/>
    <n v="5"/>
    <n v="2012"/>
    <n v="2012"/>
    <n v="30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x v="22"/>
    <n v="1"/>
    <n v="11.33"/>
    <m/>
    <x v="897"/>
    <d v="2015-08-16T23:00:50"/>
    <n v="6"/>
    <n v="8"/>
    <n v="2015"/>
    <n v="2015"/>
    <n v="6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x v="5"/>
    <n v="1"/>
    <n v="16"/>
    <m/>
    <x v="898"/>
    <d v="2015-05-10T23:01:00"/>
    <n v="4"/>
    <n v="5"/>
    <n v="2015"/>
    <n v="2015"/>
    <n v="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x v="4"/>
    <n v="1"/>
    <n v="99.33"/>
    <m/>
    <x v="899"/>
    <d v="2016-10-31T21:36:04"/>
    <n v="9"/>
    <n v="10"/>
    <n v="2016"/>
    <n v="2016"/>
    <n v="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x v="6"/>
    <n v="1"/>
    <n v="15"/>
    <m/>
    <x v="900"/>
    <d v="2012-12-11T03:37:27"/>
    <n v="10"/>
    <n v="12"/>
    <n v="2012"/>
    <n v="2012"/>
    <n v="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x v="13"/>
    <n v="1"/>
    <n v="15"/>
    <m/>
    <x v="901"/>
    <d v="2016-04-24T21:59:00"/>
    <n v="4"/>
    <n v="4"/>
    <n v="2016"/>
    <n v="2016"/>
    <n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1"/>
    <n v="1"/>
    <n v="125"/>
    <m/>
    <x v="902"/>
    <d v="2015-05-31T09:29:00"/>
    <n v="4"/>
    <n v="5"/>
    <n v="2015"/>
    <n v="2015"/>
    <n v="49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x v="26"/>
    <n v="1"/>
    <n v="69"/>
    <m/>
    <x v="903"/>
    <d v="2016-04-06T04:04:51"/>
    <n v="3"/>
    <n v="4"/>
    <n v="2016"/>
    <n v="2016"/>
    <n v="30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x v="4"/>
    <n v="1"/>
    <n v="120.25"/>
    <m/>
    <x v="904"/>
    <d v="2017-02-20T04:37:48"/>
    <n v="12"/>
    <n v="2"/>
    <n v="2016"/>
    <n v="2017"/>
    <n v="6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x v="17"/>
    <n v="1"/>
    <n v="11.67"/>
    <m/>
    <x v="905"/>
    <d v="2014-09-17T12:49:51"/>
    <n v="8"/>
    <n v="9"/>
    <n v="2014"/>
    <n v="2014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x v="21"/>
    <n v="1"/>
    <n v="17.670000000000002"/>
    <m/>
    <x v="906"/>
    <d v="2016-03-09T17:09:20"/>
    <n v="2"/>
    <n v="3"/>
    <n v="2016"/>
    <n v="2016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x v="21"/>
    <n v="1"/>
    <n v="80.45"/>
    <m/>
    <x v="907"/>
    <d v="2014-12-10T03:48:45"/>
    <n v="11"/>
    <n v="12"/>
    <n v="2014"/>
    <n v="201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x v="23"/>
    <n v="1"/>
    <n v="35.4"/>
    <m/>
    <x v="908"/>
    <d v="2016-07-19T14:14:41"/>
    <n v="6"/>
    <n v="7"/>
    <n v="2016"/>
    <n v="2016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x v="23"/>
    <n v="1"/>
    <n v="22.5"/>
    <m/>
    <x v="909"/>
    <d v="2016-10-14T22:00:00"/>
    <n v="9"/>
    <n v="10"/>
    <n v="2016"/>
    <n v="2016"/>
    <n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x v="12"/>
    <n v="1"/>
    <n v="25"/>
    <m/>
    <x v="910"/>
    <d v="2012-04-16T16:00:00"/>
    <n v="3"/>
    <n v="4"/>
    <n v="2012"/>
    <n v="2012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x v="23"/>
    <n v="1"/>
    <n v="25"/>
    <m/>
    <x v="911"/>
    <d v="2014-11-25T01:00:00"/>
    <n v="10"/>
    <n v="11"/>
    <n v="2014"/>
    <n v="2014"/>
    <n v="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x v="3"/>
    <n v="1"/>
    <n v="68.3"/>
    <m/>
    <x v="912"/>
    <d v="2016-12-02T23:36:43"/>
    <n v="11"/>
    <n v="12"/>
    <n v="2016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  <m/>
    <x v="913"/>
    <d v="2014-12-25T08:00:00"/>
    <n v="11"/>
    <n v="12"/>
    <n v="2014"/>
    <n v="2014"/>
    <n v="3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x v="4"/>
    <n v="1"/>
    <n v="10.56"/>
    <m/>
    <x v="914"/>
    <d v="2016-10-23T15:29:19"/>
    <n v="9"/>
    <n v="10"/>
    <n v="2016"/>
    <n v="2016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x v="23"/>
    <n v="1"/>
    <n v="24"/>
    <m/>
    <x v="915"/>
    <d v="2017-04-07T16:15:03"/>
    <n v="3"/>
    <n v="4"/>
    <n v="2017"/>
    <n v="2017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x v="23"/>
    <n v="1"/>
    <n v="22.67"/>
    <m/>
    <x v="916"/>
    <d v="2014-07-21T12:52:06"/>
    <n v="6"/>
    <n v="7"/>
    <n v="2014"/>
    <n v="2014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x v="3"/>
    <n v="1"/>
    <n v="292.2"/>
    <m/>
    <x v="917"/>
    <d v="2015-06-15T22:06:20"/>
    <n v="5"/>
    <n v="6"/>
    <n v="2015"/>
    <n v="2015"/>
    <n v="3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x v="4"/>
    <n v="1"/>
    <n v="195.4"/>
    <m/>
    <x v="918"/>
    <d v="2017-01-21T11:47:58"/>
    <n v="12"/>
    <n v="1"/>
    <n v="2016"/>
    <n v="2017"/>
    <n v="3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x v="11"/>
    <n v="1"/>
    <n v="18"/>
    <m/>
    <x v="919"/>
    <d v="2014-08-03T18:05:47"/>
    <n v="6"/>
    <n v="8"/>
    <n v="2014"/>
    <n v="2014"/>
    <n v="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x v="3"/>
    <n v="1"/>
    <n v="49"/>
    <m/>
    <x v="920"/>
    <d v="2016-01-16T11:00:00"/>
    <n v="12"/>
    <n v="1"/>
    <n v="2015"/>
    <n v="2016"/>
    <n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x v="3"/>
    <n v="1"/>
    <n v="5"/>
    <m/>
    <x v="921"/>
    <d v="2015-03-16T16:11:56"/>
    <n v="2"/>
    <n v="3"/>
    <n v="2015"/>
    <n v="2015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x v="3"/>
    <n v="1"/>
    <n v="300"/>
    <m/>
    <x v="922"/>
    <d v="2014-08-25T17:12:18"/>
    <n v="7"/>
    <n v="8"/>
    <n v="2014"/>
    <n v="2014"/>
    <n v="4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x v="7"/>
    <n v="1"/>
    <n v="10"/>
    <m/>
    <x v="923"/>
    <d v="2012-05-12T02:31:00"/>
    <n v="3"/>
    <n v="5"/>
    <n v="2012"/>
    <n v="2012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x v="8"/>
    <n v="1"/>
    <n v="15"/>
    <m/>
    <x v="924"/>
    <d v="2017-03-06T04:08:52"/>
    <n v="2"/>
    <n v="3"/>
    <n v="2017"/>
    <n v="2017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x v="8"/>
    <n v="1"/>
    <n v="50"/>
    <m/>
    <x v="925"/>
    <d v="2015-04-15T21:54:53"/>
    <n v="3"/>
    <n v="4"/>
    <n v="2015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x v="19"/>
    <n v="1"/>
    <n v="50"/>
    <m/>
    <x v="926"/>
    <d v="2016-12-11T16:20:08"/>
    <n v="11"/>
    <n v="12"/>
    <n v="2016"/>
    <n v="2016"/>
    <n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x v="11"/>
    <n v="1"/>
    <n v="100"/>
    <m/>
    <x v="927"/>
    <d v="2016-05-09T20:50:00"/>
    <n v="3"/>
    <n v="5"/>
    <n v="2016"/>
    <n v="2016"/>
    <n v="5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x v="21"/>
    <n v="1"/>
    <n v="15"/>
    <m/>
    <x v="928"/>
    <d v="2014-09-15T20:09:00"/>
    <n v="8"/>
    <n v="9"/>
    <n v="2014"/>
    <n v="2014"/>
    <n v="1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x v="23"/>
    <n v="1"/>
    <n v="10"/>
    <m/>
    <x v="929"/>
    <d v="2015-12-13T18:44:57"/>
    <n v="10"/>
    <n v="12"/>
    <n v="2015"/>
    <n v="2015"/>
    <n v="6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x v="23"/>
    <n v="1"/>
    <n v="5"/>
    <m/>
    <x v="930"/>
    <d v="2016-04-23T10:16:40"/>
    <n v="3"/>
    <n v="4"/>
    <n v="2016"/>
    <n v="2016"/>
    <n v="3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x v="24"/>
    <n v="1"/>
    <n v="100"/>
    <m/>
    <x v="931"/>
    <d v="2015-06-07T21:56:38"/>
    <n v="5"/>
    <n v="6"/>
    <n v="2015"/>
    <n v="2015"/>
    <n v="30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x v="23"/>
    <n v="1"/>
    <n v="25"/>
    <m/>
    <x v="932"/>
    <d v="2015-07-05T22:59:00"/>
    <n v="6"/>
    <n v="7"/>
    <n v="2015"/>
    <n v="2015"/>
    <n v="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x v="25"/>
    <n v="1"/>
    <n v="50"/>
    <m/>
    <x v="933"/>
    <d v="2015-06-07T13:55:54"/>
    <n v="5"/>
    <n v="6"/>
    <n v="2015"/>
    <n v="2015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x v="23"/>
    <n v="1"/>
    <n v="12.5"/>
    <m/>
    <x v="934"/>
    <d v="2014-08-09T06:25:04"/>
    <n v="7"/>
    <n v="8"/>
    <n v="2014"/>
    <n v="2014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x v="23"/>
    <n v="1"/>
    <n v="34.950000000000003"/>
    <m/>
    <x v="935"/>
    <d v="2017-01-13T23:05:00"/>
    <n v="12"/>
    <n v="1"/>
    <n v="2016"/>
    <n v="2017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2"/>
    <n v="1"/>
    <n v="25.5"/>
    <m/>
    <x v="936"/>
    <d v="2014-01-16T04:00:00"/>
    <n v="11"/>
    <n v="1"/>
    <n v="2013"/>
    <n v="2014"/>
    <n v="5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x v="17"/>
    <n v="1"/>
    <n v="25.5"/>
    <m/>
    <x v="937"/>
    <d v="2015-08-31T06:45:37"/>
    <n v="7"/>
    <n v="8"/>
    <n v="2015"/>
    <n v="2015"/>
    <n v="6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x v="25"/>
    <n v="1"/>
    <n v="12.75"/>
    <m/>
    <x v="938"/>
    <d v="2015-02-28T22:00:00"/>
    <n v="1"/>
    <n v="2"/>
    <n v="2015"/>
    <n v="2015"/>
    <n v="4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x v="27"/>
    <n v="1"/>
    <n v="28.89"/>
    <m/>
    <x v="939"/>
    <d v="2014-08-12T18:57:31"/>
    <n v="7"/>
    <n v="8"/>
    <n v="2014"/>
    <n v="2014"/>
    <n v="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x v="3"/>
    <n v="1"/>
    <n v="87"/>
    <m/>
    <x v="940"/>
    <d v="2016-07-07T23:42:17"/>
    <n v="6"/>
    <n v="7"/>
    <n v="2016"/>
    <n v="2016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9"/>
    <n v="1"/>
    <n v="3"/>
    <m/>
    <x v="941"/>
    <d v="2013-01-06T00:37:18"/>
    <n v="12"/>
    <n v="1"/>
    <n v="2012"/>
    <n v="2013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x v="23"/>
    <n v="1"/>
    <n v="7"/>
    <m/>
    <x v="942"/>
    <d v="2014-08-09T03:00:00"/>
    <n v="7"/>
    <n v="8"/>
    <n v="2014"/>
    <n v="2014"/>
    <n v="2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x v="23"/>
    <n v="1"/>
    <n v="52.5"/>
    <m/>
    <x v="943"/>
    <d v="2014-09-04T16:07:54"/>
    <n v="8"/>
    <n v="9"/>
    <n v="2014"/>
    <n v="201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x v="20"/>
    <n v="1"/>
    <n v="35.71"/>
    <m/>
    <x v="944"/>
    <d v="2015-04-20T18:25:49"/>
    <n v="2"/>
    <n v="4"/>
    <n v="2015"/>
    <n v="2015"/>
    <n v="5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x v="23"/>
    <n v="1"/>
    <n v="18.5"/>
    <m/>
    <x v="945"/>
    <d v="2015-05-09T04:00:00"/>
    <n v="3"/>
    <n v="5"/>
    <n v="2015"/>
    <n v="2015"/>
    <n v="5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x v="4"/>
    <n v="1"/>
    <n v="90.86"/>
    <m/>
    <x v="946"/>
    <d v="2014-10-31T12:30:20"/>
    <n v="10"/>
    <n v="10"/>
    <n v="2014"/>
    <n v="2014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x v="4"/>
    <n v="1"/>
    <n v="35.33"/>
    <m/>
    <x v="947"/>
    <d v="2015-03-28T01:46:48"/>
    <n v="2"/>
    <n v="3"/>
    <n v="2015"/>
    <n v="2015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10"/>
    <n v="1"/>
    <n v="16.309999999999999"/>
    <m/>
    <x v="948"/>
    <d v="2015-06-30T03:06:42"/>
    <n v="5"/>
    <n v="6"/>
    <n v="2015"/>
    <n v="2015"/>
    <n v="3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2"/>
    <n v="1"/>
    <n v="13.25"/>
    <m/>
    <x v="949"/>
    <d v="2016-09-02T17:03:22"/>
    <n v="8"/>
    <n v="9"/>
    <n v="2016"/>
    <n v="2016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2"/>
    <n v="1"/>
    <n v="35.83"/>
    <m/>
    <x v="950"/>
    <d v="2014-09-11T06:14:57"/>
    <n v="8"/>
    <n v="9"/>
    <n v="2014"/>
    <n v="2014"/>
    <n v="3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x v="4"/>
    <n v="1"/>
    <n v="41.89"/>
    <m/>
    <x v="951"/>
    <d v="2016-10-17T15:15:19"/>
    <n v="9"/>
    <n v="10"/>
    <n v="2016"/>
    <n v="2016"/>
    <n v="3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2"/>
    <n v="1"/>
    <n v="55"/>
    <m/>
    <x v="952"/>
    <d v="2015-04-04T18:10:37"/>
    <n v="3"/>
    <n v="4"/>
    <n v="2015"/>
    <n v="2015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x v="23"/>
    <n v="1"/>
    <n v="50"/>
    <m/>
    <x v="953"/>
    <d v="2016-09-02T20:24:33"/>
    <n v="7"/>
    <n v="9"/>
    <n v="2016"/>
    <n v="2016"/>
    <n v="4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1"/>
    <n v="1"/>
    <n v="46.5"/>
    <m/>
    <x v="954"/>
    <d v="2014-10-05T09:12:02"/>
    <n v="9"/>
    <n v="10"/>
    <n v="2014"/>
    <n v="2014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x v="13"/>
    <n v="1"/>
    <n v="673.33"/>
    <m/>
    <x v="955"/>
    <d v="2015-09-11T18:22:49"/>
    <n v="7"/>
    <n v="9"/>
    <n v="2015"/>
    <n v="2015"/>
    <n v="6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2"/>
    <n v="1"/>
    <n v="11.25"/>
    <m/>
    <x v="956"/>
    <d v="2012-05-30T19:00:00"/>
    <n v="5"/>
    <n v="5"/>
    <n v="2012"/>
    <n v="2012"/>
    <n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x v="4"/>
    <n v="1"/>
    <n v="184.36"/>
    <m/>
    <x v="957"/>
    <d v="2016-10-21T16:04:20"/>
    <n v="8"/>
    <n v="10"/>
    <n v="2016"/>
    <n v="2016"/>
    <n v="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x v="4"/>
    <n v="1"/>
    <n v="102.73"/>
    <m/>
    <x v="958"/>
    <d v="2015-01-15T19:00:28"/>
    <n v="12"/>
    <n v="1"/>
    <n v="2014"/>
    <n v="2015"/>
    <n v="4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x v="6"/>
    <n v="1"/>
    <n v="20"/>
    <m/>
    <x v="959"/>
    <d v="2013-11-03T20:09:17"/>
    <n v="10"/>
    <n v="11"/>
    <n v="2013"/>
    <n v="2013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x v="11"/>
    <n v="1"/>
    <n v="200"/>
    <m/>
    <x v="960"/>
    <d v="2014-08-09T21:57:05"/>
    <n v="6"/>
    <n v="8"/>
    <n v="2014"/>
    <n v="2014"/>
    <n v="4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2"/>
    <n v="1"/>
    <n v="57.5"/>
    <m/>
    <x v="961"/>
    <d v="2012-03-18T12:17:05"/>
    <n v="2"/>
    <n v="3"/>
    <n v="2012"/>
    <n v="2012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x v="24"/>
    <n v="1"/>
    <n v="56.34"/>
    <m/>
    <x v="962"/>
    <d v="2015-10-15T22:00:00"/>
    <n v="9"/>
    <n v="10"/>
    <n v="2015"/>
    <n v="2015"/>
    <n v="3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x v="4"/>
    <n v="1"/>
    <n v="49.67"/>
    <m/>
    <x v="963"/>
    <d v="2016-10-26T03:59:00"/>
    <n v="9"/>
    <n v="10"/>
    <n v="2016"/>
    <n v="2016"/>
    <n v="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x v="3"/>
    <n v="1"/>
    <n v="3"/>
    <m/>
    <x v="964"/>
    <d v="2016-07-04T15:46:00"/>
    <n v="6"/>
    <n v="7"/>
    <n v="2016"/>
    <n v="2016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x v="27"/>
    <n v="1"/>
    <n v="4"/>
    <m/>
    <x v="965"/>
    <d v="2015-03-04T18:57:27"/>
    <n v="2"/>
    <n v="3"/>
    <n v="2015"/>
    <n v="2015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x v="23"/>
    <n v="1"/>
    <n v="20"/>
    <m/>
    <x v="966"/>
    <d v="2015-11-17T22:24:14"/>
    <n v="10"/>
    <n v="11"/>
    <n v="2015"/>
    <n v="2015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x v="3"/>
    <n v="1"/>
    <n v="112.57"/>
    <m/>
    <x v="967"/>
    <d v="2015-08-05T16:50:32"/>
    <n v="7"/>
    <n v="8"/>
    <n v="2015"/>
    <n v="2015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3"/>
    <n v="1"/>
    <n v="27.5"/>
    <m/>
    <x v="968"/>
    <d v="2015-09-15T11:11:00"/>
    <n v="8"/>
    <n v="9"/>
    <n v="2015"/>
    <n v="2015"/>
    <n v="3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x v="11"/>
    <n v="1"/>
    <n v="34.44"/>
    <m/>
    <x v="969"/>
    <d v="2014-10-27T21:25:08"/>
    <n v="9"/>
    <n v="10"/>
    <n v="2014"/>
    <n v="2014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x v="25"/>
    <n v="1"/>
    <n v="12.5"/>
    <m/>
    <x v="970"/>
    <d v="2014-08-31T18:24:37"/>
    <n v="8"/>
    <n v="8"/>
    <n v="2014"/>
    <n v="2014"/>
    <n v="2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x v="23"/>
    <n v="1"/>
    <n v="62.5"/>
    <m/>
    <x v="971"/>
    <d v="2014-08-12T18:36:01"/>
    <n v="7"/>
    <n v="8"/>
    <n v="2014"/>
    <n v="2014"/>
    <n v="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x v="23"/>
    <n v="1"/>
    <n v="10"/>
    <m/>
    <x v="972"/>
    <d v="2015-08-31T16:04:57"/>
    <n v="8"/>
    <n v="8"/>
    <n v="2015"/>
    <n v="2015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x v="3"/>
    <n v="1"/>
    <n v="57.88"/>
    <m/>
    <x v="973"/>
    <d v="2015-01-15T19:29:00"/>
    <n v="12"/>
    <n v="1"/>
    <n v="2014"/>
    <n v="2015"/>
    <n v="3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x v="6"/>
    <n v="1"/>
    <n v="9"/>
    <m/>
    <x v="974"/>
    <d v="2012-11-11T05:00:40"/>
    <n v="10"/>
    <n v="11"/>
    <n v="2012"/>
    <n v="2012"/>
    <n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x v="4"/>
    <n v="1"/>
    <n v="19.399999999999999"/>
    <m/>
    <x v="975"/>
    <d v="2016-02-23T00:57:56"/>
    <n v="2"/>
    <n v="2"/>
    <n v="2016"/>
    <n v="2016"/>
    <n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x v="6"/>
    <n v="1"/>
    <n v="32.5"/>
    <m/>
    <x v="976"/>
    <d v="2010-12-23T05:35:24"/>
    <n v="11"/>
    <n v="12"/>
    <n v="2010"/>
    <n v="2010"/>
    <n v="3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x v="4"/>
    <n v="1"/>
    <n v="8.1300000000000008"/>
    <m/>
    <x v="977"/>
    <d v="2014-11-28T03:28:17"/>
    <n v="10"/>
    <n v="11"/>
    <n v="2014"/>
    <n v="2014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x v="23"/>
    <n v="1"/>
    <n v="13"/>
    <m/>
    <x v="978"/>
    <d v="2015-02-16T07:13:43"/>
    <n v="1"/>
    <n v="2"/>
    <n v="2015"/>
    <n v="2015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x v="4"/>
    <n v="1"/>
    <n v="859.86"/>
    <m/>
    <x v="979"/>
    <d v="2016-12-23T17:58:57"/>
    <n v="11"/>
    <n v="12"/>
    <n v="2016"/>
    <n v="2016"/>
    <n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x v="4"/>
    <n v="1"/>
    <n v="26.5"/>
    <m/>
    <x v="980"/>
    <d v="2014-08-15T20:20:34"/>
    <n v="7"/>
    <n v="8"/>
    <n v="2014"/>
    <n v="2014"/>
    <n v="3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x v="27"/>
    <n v="1"/>
    <n v="24.5"/>
    <m/>
    <x v="981"/>
    <d v="2014-10-08T12:16:18"/>
    <n v="9"/>
    <n v="10"/>
    <n v="2014"/>
    <n v="2014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2"/>
    <n v="1"/>
    <n v="16.63"/>
    <m/>
    <x v="982"/>
    <d v="2016-03-01T17:05:14"/>
    <n v="1"/>
    <n v="3"/>
    <n v="2016"/>
    <n v="2016"/>
    <n v="3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9"/>
    <n v="1"/>
    <n v="10"/>
    <m/>
    <x v="983"/>
    <d v="2011-10-16T23:09:01"/>
    <n v="9"/>
    <n v="10"/>
    <n v="2011"/>
    <n v="2011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x v="18"/>
    <n v="1"/>
    <n v="20"/>
    <m/>
    <x v="984"/>
    <d v="2014-11-27T22:24:00"/>
    <n v="10"/>
    <n v="11"/>
    <n v="2014"/>
    <n v="2014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x v="23"/>
    <n v="1"/>
    <n v="20"/>
    <m/>
    <x v="985"/>
    <d v="2014-10-20T19:23:05"/>
    <n v="8"/>
    <n v="10"/>
    <n v="2014"/>
    <n v="2014"/>
    <n v="6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x v="3"/>
    <n v="1"/>
    <n v="47.86"/>
    <m/>
    <x v="986"/>
    <d v="2016-04-25T22:16:56"/>
    <n v="2"/>
    <n v="4"/>
    <n v="2016"/>
    <n v="2016"/>
    <n v="6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x v="4"/>
    <n v="1"/>
    <n v="39"/>
    <m/>
    <x v="987"/>
    <d v="2016-02-21T01:02:56"/>
    <n v="12"/>
    <n v="2"/>
    <n v="2015"/>
    <n v="20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2"/>
    <n v="1"/>
    <n v="68.33"/>
    <m/>
    <x v="988"/>
    <d v="2017-02-02T14:46:01"/>
    <n v="1"/>
    <n v="2"/>
    <n v="2017"/>
    <n v="2017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x v="4"/>
    <n v="1"/>
    <n v="100.5"/>
    <m/>
    <x v="989"/>
    <d v="2016-08-17T12:05:54"/>
    <n v="7"/>
    <n v="8"/>
    <n v="2016"/>
    <n v="2016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2"/>
    <n v="1"/>
    <n v="67"/>
    <m/>
    <x v="990"/>
    <d v="2012-04-10T22:36:27"/>
    <n v="2"/>
    <n v="4"/>
    <n v="2012"/>
    <n v="2012"/>
    <n v="60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x v="3"/>
    <n v="1"/>
    <n v="76.67"/>
    <m/>
    <x v="991"/>
    <d v="2016-05-28T18:32:09"/>
    <n v="4"/>
    <n v="5"/>
    <n v="2016"/>
    <n v="2016"/>
    <n v="2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x v="18"/>
    <n v="1"/>
    <n v="19"/>
    <m/>
    <x v="992"/>
    <d v="2014-10-31T22:45:42"/>
    <n v="10"/>
    <n v="10"/>
    <n v="2014"/>
    <n v="2014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x v="3"/>
    <n v="1"/>
    <n v="23.33"/>
    <m/>
    <x v="993"/>
    <d v="2014-12-26T20:35:39"/>
    <n v="11"/>
    <n v="12"/>
    <n v="2014"/>
    <n v="2014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x v="8"/>
    <n v="1"/>
    <n v="53"/>
    <m/>
    <x v="994"/>
    <d v="2016-09-25T01:16:29"/>
    <n v="8"/>
    <n v="9"/>
    <n v="2016"/>
    <n v="2016"/>
    <n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x v="15"/>
    <n v="1"/>
    <n v="42.5"/>
    <m/>
    <x v="995"/>
    <d v="2014-03-14T16:49:11"/>
    <n v="1"/>
    <n v="3"/>
    <n v="2014"/>
    <n v="2014"/>
    <n v="6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9"/>
    <n v="1"/>
    <n v="31.56"/>
    <m/>
    <x v="996"/>
    <d v="2015-08-05T00:33:53"/>
    <n v="7"/>
    <n v="8"/>
    <n v="2015"/>
    <n v="2015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x v="23"/>
    <n v="1"/>
    <n v="15"/>
    <m/>
    <x v="997"/>
    <d v="2014-06-27T16:21:24"/>
    <n v="5"/>
    <n v="6"/>
    <n v="2014"/>
    <n v="2014"/>
    <n v="3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x v="6"/>
    <n v="1"/>
    <n v="25"/>
    <m/>
    <x v="998"/>
    <d v="2016-01-29T08:00:29"/>
    <n v="12"/>
    <n v="1"/>
    <n v="2015"/>
    <n v="2016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x v="11"/>
    <n v="1"/>
    <n v="501.25"/>
    <m/>
    <x v="999"/>
    <d v="2017-02-05T16:44:00"/>
    <n v="12"/>
    <n v="2"/>
    <n v="2016"/>
    <n v="2017"/>
    <n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x v="21"/>
    <n v="1"/>
    <n v="12"/>
    <m/>
    <x v="1000"/>
    <d v="2015-08-14T06:16:59"/>
    <n v="7"/>
    <n v="8"/>
    <n v="2015"/>
    <n v="2015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x v="23"/>
    <n v="1"/>
    <n v="217.5"/>
    <m/>
    <x v="1001"/>
    <d v="2016-07-22T18:55:32"/>
    <n v="6"/>
    <n v="7"/>
    <n v="2016"/>
    <n v="2016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x v="6"/>
    <n v="1"/>
    <n v="20"/>
    <m/>
    <x v="1002"/>
    <d v="2013-06-30T19:58:00"/>
    <n v="5"/>
    <n v="6"/>
    <n v="2013"/>
    <n v="2013"/>
    <n v="39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x v="3"/>
    <n v="1"/>
    <n v="35"/>
    <m/>
    <x v="1003"/>
    <d v="2014-12-25T20:27:03"/>
    <n v="11"/>
    <n v="12"/>
    <n v="2014"/>
    <n v="2014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x v="25"/>
    <n v="1"/>
    <n v="205"/>
    <m/>
    <x v="1004"/>
    <d v="2014-08-10T17:20:48"/>
    <n v="7"/>
    <n v="8"/>
    <n v="2014"/>
    <n v="2014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x v="4"/>
    <n v="1"/>
    <n v="61.29"/>
    <m/>
    <x v="1005"/>
    <d v="2015-02-07T18:26:21"/>
    <n v="1"/>
    <n v="2"/>
    <n v="2015"/>
    <n v="2015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x v="23"/>
    <n v="1"/>
    <n v="13.11"/>
    <m/>
    <x v="1006"/>
    <d v="2015-01-04T23:26:00"/>
    <n v="12"/>
    <n v="1"/>
    <n v="2014"/>
    <n v="2015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x v="23"/>
    <n v="1"/>
    <n v="100"/>
    <m/>
    <x v="1007"/>
    <d v="2015-04-03T21:44:10"/>
    <n v="3"/>
    <n v="4"/>
    <n v="2015"/>
    <n v="2015"/>
    <n v="3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x v="3"/>
    <n v="2"/>
    <n v="15"/>
    <m/>
    <x v="1008"/>
    <d v="2016-08-25T14:34:36"/>
    <n v="7"/>
    <n v="8"/>
    <n v="2016"/>
    <n v="201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x v="23"/>
    <n v="2"/>
    <n v="11.25"/>
    <m/>
    <x v="1009"/>
    <d v="2016-01-03T20:17:36"/>
    <n v="12"/>
    <n v="1"/>
    <n v="2015"/>
    <n v="201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x v="11"/>
    <n v="2"/>
    <n v="50.33"/>
    <m/>
    <x v="1010"/>
    <d v="2014-12-05T16:04:40"/>
    <n v="10"/>
    <n v="12"/>
    <n v="2014"/>
    <n v="2014"/>
    <n v="6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x v="8"/>
    <n v="2"/>
    <n v="10"/>
    <m/>
    <x v="1011"/>
    <d v="2014-09-12T10:00:00"/>
    <n v="7"/>
    <n v="9"/>
    <n v="2014"/>
    <n v="2014"/>
    <n v="4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x v="27"/>
    <n v="2"/>
    <n v="2"/>
    <m/>
    <x v="1012"/>
    <d v="2014-09-02T01:10:22"/>
    <n v="8"/>
    <n v="9"/>
    <n v="2014"/>
    <n v="2014"/>
    <n v="2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9"/>
    <n v="2"/>
    <n v="5.33"/>
    <m/>
    <x v="1013"/>
    <d v="2011-04-24T06:59:00"/>
    <n v="3"/>
    <n v="4"/>
    <n v="2011"/>
    <n v="2011"/>
    <n v="38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x v="23"/>
    <n v="2"/>
    <n v="13.33"/>
    <m/>
    <x v="1014"/>
    <d v="2015-07-17T13:18:00"/>
    <n v="6"/>
    <n v="7"/>
    <n v="2015"/>
    <n v="2015"/>
    <n v="3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9"/>
    <n v="2"/>
    <n v="16.2"/>
    <m/>
    <x v="1015"/>
    <d v="2016-06-18T05:19:50"/>
    <n v="4"/>
    <n v="6"/>
    <n v="2016"/>
    <n v="2016"/>
    <n v="6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x v="4"/>
    <n v="2"/>
    <n v="13"/>
    <m/>
    <x v="1016"/>
    <d v="2014-07-27T15:27:00"/>
    <n v="6"/>
    <n v="7"/>
    <n v="2014"/>
    <n v="2014"/>
    <n v="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x v="11"/>
    <n v="2"/>
    <n v="61.19"/>
    <m/>
    <x v="1017"/>
    <d v="2014-09-12T17:38:15"/>
    <n v="8"/>
    <n v="9"/>
    <n v="2014"/>
    <n v="2014"/>
    <n v="3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x v="23"/>
    <n v="2"/>
    <n v="15"/>
    <m/>
    <x v="1018"/>
    <d v="2017-03-19T11:18:59"/>
    <n v="2"/>
    <n v="3"/>
    <n v="2017"/>
    <n v="2017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x v="13"/>
    <n v="2"/>
    <n v="48.2"/>
    <m/>
    <x v="1019"/>
    <d v="2015-02-22T12:14:45"/>
    <n v="1"/>
    <n v="2"/>
    <n v="2015"/>
    <n v="2015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x v="17"/>
    <n v="2"/>
    <n v="50"/>
    <m/>
    <x v="1020"/>
    <d v="2014-10-05T19:13:32"/>
    <n v="9"/>
    <n v="10"/>
    <n v="2014"/>
    <n v="2014"/>
    <n v="3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x v="25"/>
    <n v="2"/>
    <n v="5"/>
    <m/>
    <x v="1021"/>
    <d v="2015-08-28T22:30:00"/>
    <n v="7"/>
    <n v="8"/>
    <n v="2015"/>
    <n v="2015"/>
    <n v="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10"/>
    <n v="2"/>
    <n v="25.43"/>
    <m/>
    <x v="1022"/>
    <d v="2014-11-14T21:30:00"/>
    <n v="10"/>
    <n v="11"/>
    <n v="2014"/>
    <n v="2014"/>
    <n v="3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5"/>
    <n v="2"/>
    <n v="34"/>
    <m/>
    <x v="1023"/>
    <d v="2011-12-16T01:26:35"/>
    <n v="11"/>
    <n v="12"/>
    <n v="2011"/>
    <n v="2011"/>
    <n v="30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x v="16"/>
    <n v="2"/>
    <n v="510"/>
    <m/>
    <x v="1024"/>
    <d v="2015-09-23T20:34:24"/>
    <n v="8"/>
    <n v="9"/>
    <n v="2015"/>
    <n v="2015"/>
    <n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9"/>
    <n v="2"/>
    <n v="25.29"/>
    <m/>
    <x v="1025"/>
    <d v="2013-09-14T13:07:20"/>
    <n v="8"/>
    <n v="9"/>
    <n v="2013"/>
    <n v="2013"/>
    <n v="3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x v="4"/>
    <n v="2"/>
    <n v="50.65"/>
    <m/>
    <x v="1026"/>
    <d v="2015-04-26T20:55:59"/>
    <n v="2"/>
    <n v="4"/>
    <n v="2015"/>
    <n v="2015"/>
    <n v="6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x v="27"/>
    <n v="2"/>
    <n v="108.25"/>
    <m/>
    <x v="1027"/>
    <d v="2016-12-29T22:01:40"/>
    <n v="11"/>
    <n v="12"/>
    <n v="2016"/>
    <n v="2016"/>
    <n v="3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9"/>
    <n v="2"/>
    <n v="34.67"/>
    <m/>
    <x v="1028"/>
    <d v="2013-04-27T21:16:31"/>
    <n v="3"/>
    <n v="4"/>
    <n v="2013"/>
    <n v="2013"/>
    <n v="3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x v="11"/>
    <n v="2"/>
    <n v="13"/>
    <m/>
    <x v="1029"/>
    <d v="2016-03-13T20:45:24"/>
    <n v="1"/>
    <n v="3"/>
    <n v="2016"/>
    <n v="2016"/>
    <n v="6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x v="18"/>
    <n v="2"/>
    <n v="11.64"/>
    <m/>
    <x v="1030"/>
    <d v="2014-11-11T21:13:28"/>
    <n v="10"/>
    <n v="11"/>
    <n v="2014"/>
    <n v="2014"/>
    <n v="2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x v="20"/>
    <n v="2"/>
    <n v="52.5"/>
    <m/>
    <x v="1031"/>
    <d v="2014-08-20T09:21:17"/>
    <n v="8"/>
    <n v="8"/>
    <n v="2014"/>
    <n v="2014"/>
    <n v="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x v="23"/>
    <n v="2"/>
    <n v="35"/>
    <m/>
    <x v="1032"/>
    <d v="2015-10-16T08:41:44"/>
    <n v="8"/>
    <n v="10"/>
    <n v="2015"/>
    <n v="2015"/>
    <n v="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x v="25"/>
    <n v="2"/>
    <n v="17.5"/>
    <m/>
    <x v="1033"/>
    <d v="2015-05-01T22:00:00"/>
    <n v="3"/>
    <n v="5"/>
    <n v="2015"/>
    <n v="2015"/>
    <n v="4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2"/>
    <n v="2"/>
    <n v="12.67"/>
    <m/>
    <x v="1034"/>
    <d v="2015-01-17T12:38:23"/>
    <n v="12"/>
    <n v="1"/>
    <n v="2014"/>
    <n v="2015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x v="23"/>
    <n v="2"/>
    <n v="30"/>
    <m/>
    <x v="1035"/>
    <d v="2016-01-18T00:00:00"/>
    <n v="12"/>
    <n v="1"/>
    <n v="2015"/>
    <n v="2016"/>
    <n v="2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x v="3"/>
    <n v="2"/>
    <n v="224.43"/>
    <m/>
    <x v="1036"/>
    <d v="2015-04-10T22:27:28"/>
    <n v="3"/>
    <n v="4"/>
    <n v="2015"/>
    <n v="2015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x v="23"/>
    <n v="2"/>
    <n v="18.329999999999998"/>
    <m/>
    <x v="1037"/>
    <d v="2015-03-29T20:00:00"/>
    <n v="3"/>
    <n v="3"/>
    <n v="2015"/>
    <n v="2015"/>
    <n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x v="11"/>
    <n v="2"/>
    <n v="76.67"/>
    <m/>
    <x v="1038"/>
    <d v="2015-08-18T21:01:15"/>
    <n v="7"/>
    <n v="8"/>
    <n v="2015"/>
    <n v="2015"/>
    <n v="3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x v="23"/>
    <n v="2"/>
    <n v="5.75"/>
    <m/>
    <x v="1039"/>
    <d v="2014-09-27T01:02:41"/>
    <n v="8"/>
    <n v="9"/>
    <n v="2014"/>
    <n v="2014"/>
    <n v="3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x v="24"/>
    <n v="2"/>
    <n v="93.33"/>
    <m/>
    <x v="1040"/>
    <d v="2015-03-27T23:16:12"/>
    <n v="1"/>
    <n v="3"/>
    <n v="2015"/>
    <n v="2015"/>
    <n v="5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  <m/>
    <x v="1041"/>
    <d v="2016-10-20T05:28:13"/>
    <n v="9"/>
    <n v="10"/>
    <n v="2016"/>
    <n v="2016"/>
    <n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x v="21"/>
    <n v="2"/>
    <n v="307.82"/>
    <m/>
    <x v="1042"/>
    <d v="2015-12-17T19:20:09"/>
    <n v="11"/>
    <n v="12"/>
    <n v="2015"/>
    <n v="2015"/>
    <n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5"/>
    <n v="2"/>
    <n v="19"/>
    <m/>
    <x v="1043"/>
    <d v="2014-09-03T23:36:18"/>
    <n v="7"/>
    <n v="9"/>
    <n v="2014"/>
    <n v="2014"/>
    <n v="4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x v="23"/>
    <n v="2"/>
    <n v="15.83"/>
    <m/>
    <x v="1044"/>
    <d v="2014-06-21T01:05:03"/>
    <n v="5"/>
    <n v="6"/>
    <n v="2014"/>
    <n v="2014"/>
    <n v="3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x v="4"/>
    <n v="2"/>
    <n v="57.2"/>
    <m/>
    <x v="1045"/>
    <d v="2016-09-09T18:00:48"/>
    <n v="8"/>
    <n v="9"/>
    <n v="2016"/>
    <n v="2016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x v="4"/>
    <n v="2"/>
    <n v="160.5"/>
    <m/>
    <x v="1046"/>
    <d v="2015-08-14T01:24:57"/>
    <n v="6"/>
    <n v="8"/>
    <n v="2015"/>
    <n v="2015"/>
    <n v="4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x v="4"/>
    <n v="2"/>
    <n v="33.29"/>
    <m/>
    <x v="1047"/>
    <d v="2016-11-17T14:15:33"/>
    <n v="10"/>
    <n v="11"/>
    <n v="2016"/>
    <n v="2016"/>
    <n v="3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x v="23"/>
    <n v="2"/>
    <n v="59"/>
    <m/>
    <x v="1048"/>
    <d v="2017-03-03T05:00:00"/>
    <n v="2"/>
    <n v="3"/>
    <n v="2017"/>
    <n v="2017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x v="18"/>
    <n v="2"/>
    <n v="66.33"/>
    <m/>
    <x v="1049"/>
    <d v="2015-03-27T19:43:15"/>
    <n v="2"/>
    <n v="3"/>
    <n v="2015"/>
    <n v="2015"/>
    <n v="4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1"/>
    <n v="2"/>
    <n v="100"/>
    <m/>
    <x v="1050"/>
    <d v="2015-05-15T15:04:49"/>
    <n v="3"/>
    <n v="5"/>
    <n v="2015"/>
    <n v="2015"/>
    <n v="6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x v="3"/>
    <n v="2"/>
    <n v="100"/>
    <m/>
    <x v="1051"/>
    <d v="2015-05-09T19:09:22"/>
    <n v="3"/>
    <n v="5"/>
    <n v="2015"/>
    <n v="2015"/>
    <n v="6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9"/>
    <n v="2"/>
    <n v="1"/>
    <m/>
    <x v="1052"/>
    <d v="2015-04-02T16:36:22"/>
    <n v="3"/>
    <n v="4"/>
    <n v="2015"/>
    <n v="2015"/>
    <n v="3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2"/>
    <n v="2"/>
    <n v="25"/>
    <m/>
    <x v="1053"/>
    <d v="2011-08-11T16:01:58"/>
    <n v="7"/>
    <n v="8"/>
    <n v="2011"/>
    <n v="2011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x v="23"/>
    <n v="2"/>
    <n v="25"/>
    <m/>
    <x v="1054"/>
    <d v="2014-09-06T05:09:04"/>
    <n v="8"/>
    <n v="9"/>
    <n v="2014"/>
    <n v="2014"/>
    <n v="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x v="23"/>
    <n v="2"/>
    <n v="10"/>
    <m/>
    <x v="1055"/>
    <d v="2015-05-22T21:00:00"/>
    <n v="5"/>
    <n v="5"/>
    <n v="2015"/>
    <n v="2015"/>
    <n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x v="23"/>
    <n v="2"/>
    <n v="1.5"/>
    <m/>
    <x v="1056"/>
    <d v="2015-11-14T23:00:00"/>
    <n v="10"/>
    <n v="11"/>
    <n v="2015"/>
    <n v="2015"/>
    <n v="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2"/>
    <n v="2"/>
    <n v="50.17"/>
    <m/>
    <x v="1057"/>
    <d v="2015-08-21T11:47:36"/>
    <n v="6"/>
    <n v="8"/>
    <n v="2015"/>
    <n v="2015"/>
    <n v="60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x v="18"/>
    <n v="2"/>
    <n v="84.83"/>
    <m/>
    <x v="1058"/>
    <d v="2016-07-25T19:00:00"/>
    <n v="6"/>
    <n v="7"/>
    <n v="2016"/>
    <n v="2016"/>
    <n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x v="6"/>
    <n v="2"/>
    <n v="22.5"/>
    <m/>
    <x v="1059"/>
    <d v="2013-01-16T18:33:17"/>
    <n v="11"/>
    <n v="1"/>
    <n v="2012"/>
    <n v="2013"/>
    <n v="6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x v="23"/>
    <n v="2"/>
    <n v="10.25"/>
    <m/>
    <x v="1060"/>
    <d v="2014-09-24T22:00:01"/>
    <n v="9"/>
    <n v="9"/>
    <n v="2014"/>
    <n v="2014"/>
    <n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x v="21"/>
    <n v="2"/>
    <n v="39.479999999999997"/>
    <m/>
    <x v="1061"/>
    <d v="2017-03-10T19:00:35"/>
    <n v="2"/>
    <n v="3"/>
    <n v="2017"/>
    <n v="2017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x v="4"/>
    <n v="2"/>
    <n v="51.38"/>
    <m/>
    <x v="1062"/>
    <d v="2015-11-09T01:21:33"/>
    <n v="9"/>
    <n v="11"/>
    <n v="2015"/>
    <n v="2015"/>
    <n v="6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x v="18"/>
    <n v="2"/>
    <n v="6.25"/>
    <m/>
    <x v="1063"/>
    <d v="2014-07-30T18:03:16"/>
    <n v="6"/>
    <n v="7"/>
    <n v="2014"/>
    <n v="2014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x v="5"/>
    <n v="2"/>
    <n v="17.5"/>
    <m/>
    <x v="1064"/>
    <d v="2013-11-02T22:09:05"/>
    <n v="10"/>
    <n v="11"/>
    <n v="2013"/>
    <n v="2013"/>
    <n v="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x v="23"/>
    <n v="2"/>
    <n v="15.75"/>
    <m/>
    <x v="1065"/>
    <d v="2015-07-03T14:46:35"/>
    <n v="5"/>
    <n v="7"/>
    <n v="2015"/>
    <n v="2015"/>
    <n v="6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x v="23"/>
    <n v="2"/>
    <n v="70.17"/>
    <m/>
    <x v="1066"/>
    <d v="2015-10-01T15:02:54"/>
    <n v="9"/>
    <n v="10"/>
    <n v="2015"/>
    <n v="2015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9"/>
    <n v="2"/>
    <n v="21.34"/>
    <m/>
    <x v="1067"/>
    <d v="2014-02-03T11:41:32"/>
    <n v="1"/>
    <n v="2"/>
    <n v="2014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2"/>
    <n v="2"/>
    <n v="53"/>
    <m/>
    <x v="1068"/>
    <d v="2015-11-22T15:03:41"/>
    <n v="10"/>
    <n v="11"/>
    <n v="2015"/>
    <n v="2015"/>
    <n v="3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x v="23"/>
    <n v="2"/>
    <n v="8"/>
    <m/>
    <x v="1069"/>
    <d v="2015-08-29T01:56:53"/>
    <n v="8"/>
    <n v="8"/>
    <n v="2015"/>
    <n v="201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x v="25"/>
    <n v="2"/>
    <n v="7.5"/>
    <m/>
    <x v="1070"/>
    <d v="2015-11-30T17:00:00"/>
    <n v="10"/>
    <n v="11"/>
    <n v="2015"/>
    <n v="2015"/>
    <n v="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x v="24"/>
    <n v="2"/>
    <n v="18.899999999999999"/>
    <m/>
    <x v="1071"/>
    <d v="2014-10-05T19:16:13"/>
    <n v="8"/>
    <n v="10"/>
    <n v="2014"/>
    <n v="2014"/>
    <n v="4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x v="6"/>
    <n v="2"/>
    <n v="55"/>
    <m/>
    <x v="1072"/>
    <d v="2014-11-22T00:02:03"/>
    <n v="10"/>
    <n v="11"/>
    <n v="2014"/>
    <n v="2014"/>
    <n v="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x v="23"/>
    <n v="2"/>
    <n v="27.5"/>
    <m/>
    <x v="1073"/>
    <d v="2015-01-11T01:00:00"/>
    <n v="12"/>
    <n v="1"/>
    <n v="2014"/>
    <n v="2015"/>
    <n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x v="4"/>
    <n v="2"/>
    <n v="3304"/>
    <m/>
    <x v="1074"/>
    <d v="2017-03-15T00:26:00"/>
    <n v="1"/>
    <n v="3"/>
    <n v="2017"/>
    <n v="2017"/>
    <n v="6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2"/>
    <n v="2"/>
    <n v="39.57"/>
    <m/>
    <x v="1075"/>
    <d v="2014-06-03T03:59:00"/>
    <n v="4"/>
    <n v="6"/>
    <n v="2014"/>
    <n v="2014"/>
    <n v="3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x v="11"/>
    <n v="2"/>
    <n v="72.5"/>
    <m/>
    <x v="1076"/>
    <d v="2015-09-17T02:31:52"/>
    <n v="8"/>
    <n v="9"/>
    <n v="2015"/>
    <n v="2015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5"/>
    <n v="2"/>
    <n v="50"/>
    <m/>
    <x v="1077"/>
    <d v="2015-06-20T19:06:13"/>
    <n v="5"/>
    <n v="6"/>
    <n v="2015"/>
    <n v="2015"/>
    <n v="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x v="6"/>
    <n v="2"/>
    <n v="50.5"/>
    <m/>
    <x v="1078"/>
    <d v="2016-09-16T23:10:04"/>
    <n v="8"/>
    <n v="9"/>
    <n v="2016"/>
    <n v="2016"/>
    <n v="3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2"/>
    <n v="2"/>
    <n v="9"/>
    <m/>
    <x v="1079"/>
    <d v="2013-10-17T13:38:05"/>
    <n v="9"/>
    <n v="10"/>
    <n v="2013"/>
    <n v="2013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x v="23"/>
    <n v="2"/>
    <n v="32.36"/>
    <m/>
    <x v="1080"/>
    <d v="2016-09-18T19:51:05"/>
    <n v="8"/>
    <n v="9"/>
    <n v="2016"/>
    <n v="2016"/>
    <n v="3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2"/>
    <n v="2"/>
    <n v="113.64"/>
    <m/>
    <x v="1081"/>
    <d v="2011-09-24T17:02:33"/>
    <n v="7"/>
    <n v="9"/>
    <n v="2011"/>
    <n v="2011"/>
    <n v="6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9"/>
    <n v="2"/>
    <n v="23"/>
    <m/>
    <x v="1082"/>
    <d v="2016-03-31T16:56:25"/>
    <n v="3"/>
    <n v="3"/>
    <n v="2016"/>
    <n v="2016"/>
    <n v="3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x v="16"/>
    <n v="2"/>
    <n v="25"/>
    <m/>
    <x v="1083"/>
    <d v="2014-12-13T11:19:29"/>
    <n v="10"/>
    <n v="12"/>
    <n v="2014"/>
    <n v="2014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x v="4"/>
    <n v="2"/>
    <n v="37.450000000000003"/>
    <m/>
    <x v="1084"/>
    <d v="2017-02-10T02:19:05"/>
    <n v="1"/>
    <n v="2"/>
    <n v="2017"/>
    <n v="201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x v="4"/>
    <n v="2"/>
    <n v="116.53"/>
    <m/>
    <x v="1085"/>
    <d v="2016-10-14T15:25:34"/>
    <n v="8"/>
    <n v="10"/>
    <n v="2016"/>
    <n v="2016"/>
    <n v="4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x v="4"/>
    <n v="2"/>
    <n v="424.45"/>
    <m/>
    <x v="1086"/>
    <d v="2014-11-30T22:59:00"/>
    <n v="10"/>
    <n v="11"/>
    <n v="2014"/>
    <n v="2014"/>
    <n v="5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  <m/>
    <x v="1087"/>
    <d v="2015-04-03T13:59:01"/>
    <n v="3"/>
    <n v="4"/>
    <n v="2015"/>
    <n v="2015"/>
    <n v="3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x v="23"/>
    <n v="2"/>
    <n v="202"/>
    <m/>
    <x v="1088"/>
    <d v="2016-10-08T09:20:39"/>
    <n v="9"/>
    <n v="10"/>
    <n v="2016"/>
    <n v="2016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2"/>
    <n v="2"/>
    <n v="4.8"/>
    <m/>
    <x v="1089"/>
    <d v="2013-09-11T02:34:27"/>
    <n v="8"/>
    <n v="9"/>
    <n v="2013"/>
    <n v="2013"/>
    <n v="1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5"/>
    <n v="2"/>
    <n v="60"/>
    <m/>
    <x v="1090"/>
    <d v="2014-01-05T13:31:00"/>
    <n v="12"/>
    <n v="1"/>
    <n v="2013"/>
    <n v="2014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x v="23"/>
    <n v="2"/>
    <n v="15"/>
    <m/>
    <x v="1091"/>
    <d v="2015-08-22T19:34:53"/>
    <n v="6"/>
    <n v="8"/>
    <n v="2015"/>
    <n v="2015"/>
    <n v="6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9"/>
    <n v="2"/>
    <n v="36.33"/>
    <m/>
    <x v="1092"/>
    <d v="2014-04-05T02:59:39"/>
    <n v="3"/>
    <n v="4"/>
    <n v="2014"/>
    <n v="201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x v="4"/>
    <n v="2"/>
    <n v="60.75"/>
    <m/>
    <x v="1093"/>
    <d v="2016-12-30T02:03:55"/>
    <n v="11"/>
    <n v="12"/>
    <n v="2016"/>
    <n v="201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x v="11"/>
    <n v="2"/>
    <n v="202.83"/>
    <m/>
    <x v="1094"/>
    <d v="2015-12-30T16:12:33"/>
    <n v="11"/>
    <n v="12"/>
    <n v="2015"/>
    <n v="2015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x v="7"/>
    <n v="2"/>
    <n v="27.86"/>
    <m/>
    <x v="1095"/>
    <d v="2010-10-25T03:03:49"/>
    <n v="9"/>
    <n v="10"/>
    <n v="2010"/>
    <n v="2010"/>
    <n v="4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x v="24"/>
    <n v="2"/>
    <n v="67.78"/>
    <m/>
    <x v="1096"/>
    <d v="2015-09-29T21:12:39"/>
    <n v="8"/>
    <n v="9"/>
    <n v="2015"/>
    <n v="2015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x v="23"/>
    <n v="2"/>
    <n v="163.33000000000001"/>
    <m/>
    <x v="1097"/>
    <d v="2016-07-02T17:44:28"/>
    <n v="6"/>
    <n v="7"/>
    <n v="2016"/>
    <n v="2016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x v="15"/>
    <n v="2"/>
    <n v="74.33"/>
    <m/>
    <x v="1098"/>
    <d v="2017-04-01T03:59:00"/>
    <n v="2"/>
    <n v="4"/>
    <n v="2017"/>
    <n v="2017"/>
    <n v="4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x v="4"/>
    <n v="2"/>
    <n v="155.25"/>
    <m/>
    <x v="1099"/>
    <d v="2017-02-18T23:59:00"/>
    <n v="12"/>
    <n v="2"/>
    <n v="2016"/>
    <n v="2017"/>
    <n v="52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x v="3"/>
    <n v="3"/>
    <n v="200"/>
    <m/>
    <x v="1100"/>
    <d v="2016-01-06T20:38:37"/>
    <n v="12"/>
    <n v="1"/>
    <n v="2015"/>
    <n v="2016"/>
    <n v="3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x v="9"/>
    <n v="3"/>
    <n v="10"/>
    <m/>
    <x v="1101"/>
    <d v="2016-02-14T02:39:31"/>
    <n v="1"/>
    <n v="2"/>
    <n v="2016"/>
    <n v="2016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15"/>
    <n v="3"/>
    <n v="100"/>
    <m/>
    <x v="1102"/>
    <d v="2011-06-08T17:31:01"/>
    <n v="5"/>
    <n v="6"/>
    <n v="2011"/>
    <n v="2011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x v="3"/>
    <n v="3"/>
    <n v="37.5"/>
    <m/>
    <x v="1103"/>
    <d v="2015-08-04T04:30:03"/>
    <n v="7"/>
    <n v="8"/>
    <n v="2015"/>
    <n v="2015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x v="24"/>
    <n v="3"/>
    <n v="12.5"/>
    <m/>
    <x v="1104"/>
    <d v="2015-11-19T20:45:17"/>
    <n v="10"/>
    <n v="11"/>
    <n v="2015"/>
    <n v="2015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x v="24"/>
    <n v="3"/>
    <n v="200"/>
    <m/>
    <x v="1105"/>
    <d v="2015-09-09T22:31:19"/>
    <n v="8"/>
    <n v="9"/>
    <n v="2015"/>
    <n v="201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x v="23"/>
    <n v="3"/>
    <n v="25"/>
    <m/>
    <x v="1106"/>
    <d v="2015-03-26T22:17:51"/>
    <n v="2"/>
    <n v="3"/>
    <n v="2015"/>
    <n v="2015"/>
    <n v="3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x v="23"/>
    <n v="3"/>
    <n v="35.71"/>
    <m/>
    <x v="1107"/>
    <d v="2014-09-16T03:00:00"/>
    <n v="8"/>
    <n v="9"/>
    <n v="2014"/>
    <n v="2014"/>
    <n v="3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x v="23"/>
    <n v="3"/>
    <n v="23.75"/>
    <m/>
    <x v="1108"/>
    <d v="2016-04-01T03:59:00"/>
    <n v="3"/>
    <n v="4"/>
    <n v="2016"/>
    <n v="2016"/>
    <n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x v="20"/>
    <n v="3"/>
    <n v="40.14"/>
    <m/>
    <x v="1109"/>
    <d v="2015-09-27T18:38:24"/>
    <n v="8"/>
    <n v="9"/>
    <n v="2015"/>
    <n v="2015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x v="4"/>
    <n v="3"/>
    <n v="108.63"/>
    <m/>
    <x v="1110"/>
    <d v="2016-06-28T16:43:05"/>
    <n v="4"/>
    <n v="6"/>
    <n v="2016"/>
    <n v="2016"/>
    <n v="6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x v="9"/>
    <n v="3"/>
    <n v="37.67"/>
    <m/>
    <x v="1111"/>
    <d v="2016-05-14T13:35:36"/>
    <n v="4"/>
    <n v="5"/>
    <n v="2016"/>
    <n v="2016"/>
    <n v="2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x v="3"/>
    <n v="3"/>
    <n v="16.38"/>
    <m/>
    <x v="1112"/>
    <d v="2015-08-23T08:35:08"/>
    <n v="7"/>
    <n v="8"/>
    <n v="2015"/>
    <n v="2015"/>
    <n v="4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x v="8"/>
    <n v="3"/>
    <n v="33.25"/>
    <m/>
    <x v="1113"/>
    <d v="2014-08-23T20:59:10"/>
    <n v="7"/>
    <n v="8"/>
    <n v="2014"/>
    <n v="2014"/>
    <n v="3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9"/>
    <n v="3"/>
    <n v="17.989999999999998"/>
    <m/>
    <x v="1114"/>
    <d v="2013-09-16T20:30:06"/>
    <n v="8"/>
    <n v="9"/>
    <n v="2013"/>
    <n v="2013"/>
    <n v="4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  <m/>
    <x v="1115"/>
    <d v="2015-06-03T13:08:15"/>
    <n v="4"/>
    <n v="6"/>
    <n v="2015"/>
    <n v="2015"/>
    <n v="4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5"/>
    <n v="3"/>
    <n v="66.67"/>
    <m/>
    <x v="1116"/>
    <d v="2010-10-15T04:00:00"/>
    <n v="9"/>
    <n v="10"/>
    <n v="2010"/>
    <n v="2010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x v="6"/>
    <n v="3"/>
    <n v="32"/>
    <m/>
    <x v="1117"/>
    <d v="2013-11-27T22:08:31"/>
    <n v="10"/>
    <n v="11"/>
    <n v="2013"/>
    <n v="2013"/>
    <n v="3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x v="4"/>
    <n v="3"/>
    <n v="40"/>
    <m/>
    <x v="1118"/>
    <d v="2015-11-25T22:04:55"/>
    <n v="10"/>
    <n v="11"/>
    <n v="2015"/>
    <n v="2015"/>
    <n v="3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x v="25"/>
    <n v="3"/>
    <n v="13.33"/>
    <m/>
    <x v="1119"/>
    <d v="2017-03-29T17:44:10"/>
    <n v="1"/>
    <n v="3"/>
    <n v="2017"/>
    <n v="2017"/>
    <n v="6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x v="23"/>
    <n v="3"/>
    <n v="800"/>
    <m/>
    <x v="1120"/>
    <d v="2016-12-19T00:45:50"/>
    <n v="11"/>
    <n v="12"/>
    <n v="2016"/>
    <n v="2016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x v="4"/>
    <n v="3"/>
    <n v="13"/>
    <m/>
    <x v="1121"/>
    <d v="2017-01-10T16:31:21"/>
    <n v="12"/>
    <n v="1"/>
    <n v="2016"/>
    <n v="2017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x v="27"/>
    <n v="3"/>
    <n v="106.8"/>
    <m/>
    <x v="1122"/>
    <d v="2015-05-22T13:00:00"/>
    <n v="4"/>
    <n v="5"/>
    <n v="2015"/>
    <n v="2015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9"/>
    <n v="3"/>
    <n v="16.2"/>
    <m/>
    <x v="1123"/>
    <d v="2014-02-19T09:08:42"/>
    <n v="1"/>
    <n v="2"/>
    <n v="2014"/>
    <n v="2014"/>
    <n v="2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x v="23"/>
    <n v="3"/>
    <n v="23.63"/>
    <m/>
    <x v="1124"/>
    <d v="2014-10-04T06:59:00"/>
    <n v="9"/>
    <n v="10"/>
    <n v="2014"/>
    <n v="2014"/>
    <n v="3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x v="18"/>
    <n v="3"/>
    <n v="49.14"/>
    <m/>
    <x v="1125"/>
    <d v="2015-01-13T19:39:19"/>
    <n v="12"/>
    <n v="1"/>
    <n v="2014"/>
    <n v="2015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x v="3"/>
    <n v="3"/>
    <n v="8.5"/>
    <m/>
    <x v="1126"/>
    <d v="2015-07-08T15:17:02"/>
    <n v="6"/>
    <n v="7"/>
    <n v="2015"/>
    <n v="2015"/>
    <n v="30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x v="21"/>
    <n v="3"/>
    <n v="133.30000000000001"/>
    <m/>
    <x v="1127"/>
    <d v="2015-04-18T01:40:10"/>
    <n v="3"/>
    <n v="4"/>
    <n v="2015"/>
    <n v="2015"/>
    <n v="3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13"/>
    <n v="3"/>
    <n v="1"/>
    <m/>
    <x v="1128"/>
    <d v="2016-06-28T16:01:26"/>
    <n v="6"/>
    <n v="6"/>
    <n v="2016"/>
    <n v="2016"/>
    <n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x v="23"/>
    <n v="3"/>
    <n v="27.3"/>
    <m/>
    <x v="1129"/>
    <d v="2016-04-15T20:12:08"/>
    <n v="2"/>
    <n v="4"/>
    <n v="2016"/>
    <n v="2016"/>
    <n v="6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1"/>
    <n v="3"/>
    <n v="15.71"/>
    <m/>
    <x v="1130"/>
    <d v="2015-02-27T19:49:06"/>
    <n v="1"/>
    <n v="2"/>
    <n v="2015"/>
    <n v="2015"/>
    <n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x v="23"/>
    <n v="3"/>
    <n v="52.8"/>
    <m/>
    <x v="1131"/>
    <d v="2016-06-08T17:33:39"/>
    <n v="5"/>
    <n v="6"/>
    <n v="2016"/>
    <n v="2016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x v="12"/>
    <n v="3"/>
    <n v="35"/>
    <m/>
    <x v="1132"/>
    <d v="2013-12-15T03:14:59"/>
    <n v="11"/>
    <n v="12"/>
    <n v="2013"/>
    <n v="2013"/>
    <n v="4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x v="7"/>
    <n v="3"/>
    <n v="35"/>
    <m/>
    <x v="1133"/>
    <d v="2012-01-15T18:11:50"/>
    <n v="12"/>
    <n v="1"/>
    <n v="2011"/>
    <n v="2012"/>
    <n v="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x v="4"/>
    <n v="3"/>
    <n v="74.790000000000006"/>
    <m/>
    <x v="1134"/>
    <d v="2016-04-07T01:34:16"/>
    <n v="2"/>
    <n v="4"/>
    <n v="2016"/>
    <n v="2016"/>
    <n v="4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x v="23"/>
    <n v="3"/>
    <n v="57"/>
    <m/>
    <x v="1135"/>
    <d v="2014-06-23T16:00:00"/>
    <n v="5"/>
    <n v="6"/>
    <n v="2014"/>
    <n v="2014"/>
    <n v="3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2"/>
    <n v="3"/>
    <n v="61.5"/>
    <m/>
    <x v="1136"/>
    <d v="2014-09-17T16:45:19"/>
    <n v="8"/>
    <n v="9"/>
    <n v="2014"/>
    <n v="2014"/>
    <n v="30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x v="13"/>
    <n v="3"/>
    <n v="48.33"/>
    <m/>
    <x v="1137"/>
    <d v="2017-01-03T16:02:45"/>
    <n v="12"/>
    <n v="1"/>
    <n v="2016"/>
    <n v="2017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x v="11"/>
    <n v="3"/>
    <n v="65"/>
    <m/>
    <x v="1138"/>
    <d v="2015-07-15T17:28:59"/>
    <n v="6"/>
    <n v="7"/>
    <n v="2015"/>
    <n v="2015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9"/>
    <n v="3"/>
    <n v="34.880000000000003"/>
    <m/>
    <x v="1139"/>
    <d v="2012-04-13T14:17:15"/>
    <n v="2"/>
    <n v="4"/>
    <n v="2012"/>
    <n v="2012"/>
    <n v="6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x v="18"/>
    <n v="3"/>
    <n v="73.88"/>
    <m/>
    <x v="1140"/>
    <d v="2014-09-30T15:19:09"/>
    <n v="8"/>
    <n v="9"/>
    <n v="2014"/>
    <n v="2014"/>
    <n v="3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x v="7"/>
    <n v="3"/>
    <n v="14.13"/>
    <m/>
    <x v="1141"/>
    <d v="2012-10-30T07:42:18"/>
    <n v="9"/>
    <n v="10"/>
    <n v="2012"/>
    <n v="2012"/>
    <n v="3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2"/>
    <n v="3"/>
    <n v="30"/>
    <m/>
    <x v="1142"/>
    <d v="2013-04-06T06:16:22"/>
    <n v="3"/>
    <n v="4"/>
    <n v="2013"/>
    <n v="2013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x v="3"/>
    <n v="3"/>
    <n v="20"/>
    <m/>
    <x v="1143"/>
    <d v="2015-05-08T08:14:03"/>
    <n v="3"/>
    <n v="5"/>
    <n v="2015"/>
    <n v="2015"/>
    <n v="4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x v="13"/>
    <n v="3"/>
    <n v="75"/>
    <m/>
    <x v="1144"/>
    <d v="2016-04-27T13:55:00"/>
    <n v="3"/>
    <n v="4"/>
    <n v="2016"/>
    <n v="2016"/>
    <n v="3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x v="3"/>
    <n v="3"/>
    <n v="300"/>
    <m/>
    <x v="1145"/>
    <d v="2016-01-08T19:47:00"/>
    <n v="11"/>
    <n v="1"/>
    <n v="2015"/>
    <n v="2016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2"/>
    <n v="3"/>
    <n v="75"/>
    <m/>
    <x v="1146"/>
    <d v="2011-12-16T00:19:14"/>
    <n v="11"/>
    <n v="12"/>
    <n v="2011"/>
    <n v="2011"/>
    <n v="3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x v="24"/>
    <n v="3"/>
    <n v="300"/>
    <m/>
    <x v="1147"/>
    <d v="2016-06-05T10:43:47"/>
    <n v="5"/>
    <n v="6"/>
    <n v="2016"/>
    <n v="2016"/>
    <n v="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x v="24"/>
    <n v="3"/>
    <n v="41"/>
    <m/>
    <x v="1148"/>
    <d v="2014-08-08T22:27:26"/>
    <n v="7"/>
    <n v="8"/>
    <n v="2014"/>
    <n v="2014"/>
    <n v="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x v="12"/>
    <n v="3"/>
    <n v="30.13"/>
    <m/>
    <x v="1149"/>
    <d v="2013-07-12T21:51:00"/>
    <n v="5"/>
    <n v="7"/>
    <n v="2013"/>
    <n v="2013"/>
    <n v="58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x v="6"/>
    <n v="3"/>
    <n v="32.67"/>
    <m/>
    <x v="1150"/>
    <d v="2011-01-24T05:45:26"/>
    <n v="11"/>
    <n v="1"/>
    <n v="2010"/>
    <n v="2011"/>
    <n v="6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x v="4"/>
    <n v="3"/>
    <n v="84.94"/>
    <m/>
    <x v="1151"/>
    <d v="2014-11-09T18:47:59"/>
    <n v="10"/>
    <n v="11"/>
    <n v="2014"/>
    <n v="2014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x v="11"/>
    <n v="3"/>
    <n v="35.380000000000003"/>
    <m/>
    <x v="1152"/>
    <d v="2015-08-22T03:59:00"/>
    <n v="7"/>
    <n v="8"/>
    <n v="2015"/>
    <n v="2015"/>
    <n v="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x v="23"/>
    <n v="3"/>
    <n v="61.67"/>
    <m/>
    <x v="1153"/>
    <d v="2015-09-07T18:09:57"/>
    <n v="8"/>
    <n v="9"/>
    <n v="2015"/>
    <n v="2015"/>
    <n v="3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x v="4"/>
    <n v="3"/>
    <n v="88.71"/>
    <m/>
    <x v="1154"/>
    <d v="2016-07-14T11:48:53"/>
    <n v="6"/>
    <n v="7"/>
    <n v="2016"/>
    <n v="2016"/>
    <n v="3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x v="23"/>
    <n v="3"/>
    <n v="15.67"/>
    <m/>
    <x v="1155"/>
    <d v="2015-02-24T03:15:40"/>
    <n v="1"/>
    <n v="2"/>
    <n v="2015"/>
    <n v="2015"/>
    <n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  <m/>
    <x v="1156"/>
    <d v="2015-08-01T04:59:00"/>
    <n v="7"/>
    <n v="8"/>
    <n v="2015"/>
    <n v="2015"/>
    <n v="3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x v="28"/>
    <n v="3"/>
    <n v="21.25"/>
    <m/>
    <x v="1157"/>
    <d v="2017-04-09T20:29:29"/>
    <n v="3"/>
    <n v="4"/>
    <n v="2017"/>
    <n v="2017"/>
    <n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x v="19"/>
    <n v="3"/>
    <n v="12.75"/>
    <m/>
    <x v="1158"/>
    <d v="2016-08-02T23:00:00"/>
    <n v="7"/>
    <n v="8"/>
    <n v="2016"/>
    <n v="2016"/>
    <n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2"/>
    <n v="3"/>
    <n v="64"/>
    <m/>
    <x v="1159"/>
    <d v="2012-10-19T23:00:57"/>
    <n v="9"/>
    <n v="10"/>
    <n v="2012"/>
    <n v="2012"/>
    <n v="4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x v="6"/>
    <n v="3"/>
    <n v="40"/>
    <m/>
    <x v="1160"/>
    <d v="2012-09-23T02:25:00"/>
    <n v="8"/>
    <n v="9"/>
    <n v="2012"/>
    <n v="2012"/>
    <n v="2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x v="23"/>
    <n v="3"/>
    <n v="10.67"/>
    <m/>
    <x v="1161"/>
    <d v="2015-08-07T15:00:00"/>
    <n v="7"/>
    <n v="8"/>
    <n v="2015"/>
    <n v="2015"/>
    <n v="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x v="23"/>
    <n v="3"/>
    <n v="15"/>
    <m/>
    <x v="1162"/>
    <d v="2015-11-28T14:54:54"/>
    <n v="11"/>
    <n v="11"/>
    <n v="2015"/>
    <n v="2015"/>
    <n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1"/>
    <n v="3"/>
    <n v="32.5"/>
    <m/>
    <x v="1163"/>
    <d v="2015-08-30T05:28:00"/>
    <n v="7"/>
    <n v="8"/>
    <n v="2015"/>
    <n v="2015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x v="7"/>
    <n v="3"/>
    <n v="28.89"/>
    <m/>
    <x v="1164"/>
    <d v="2014-08-21T00:45:30"/>
    <n v="7"/>
    <n v="8"/>
    <n v="2014"/>
    <n v="2014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x v="6"/>
    <n v="3"/>
    <n v="65"/>
    <m/>
    <x v="1165"/>
    <d v="2012-07-23T04:00:00"/>
    <n v="6"/>
    <n v="7"/>
    <n v="2012"/>
    <n v="2012"/>
    <n v="3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x v="23"/>
    <n v="3"/>
    <n v="39"/>
    <m/>
    <x v="1166"/>
    <d v="2015-02-28T08:00:00"/>
    <n v="1"/>
    <n v="2"/>
    <n v="2015"/>
    <n v="2015"/>
    <n v="3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x v="25"/>
    <n v="3"/>
    <n v="29"/>
    <m/>
    <x v="1167"/>
    <d v="2015-06-15T19:10:18"/>
    <n v="5"/>
    <n v="6"/>
    <n v="2015"/>
    <n v="2015"/>
    <n v="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x v="3"/>
    <n v="3"/>
    <n v="30"/>
    <m/>
    <x v="1168"/>
    <d v="2015-04-24T01:39:31"/>
    <n v="3"/>
    <n v="4"/>
    <n v="2015"/>
    <n v="2015"/>
    <n v="3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2"/>
    <n v="3"/>
    <n v="20.5"/>
    <m/>
    <x v="1169"/>
    <d v="2014-05-14T18:11:35"/>
    <n v="4"/>
    <n v="5"/>
    <n v="2014"/>
    <n v="2014"/>
    <n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x v="4"/>
    <n v="3"/>
    <n v="66.069999999999993"/>
    <m/>
    <x v="1170"/>
    <d v="2015-08-02T19:17:13"/>
    <n v="7"/>
    <n v="8"/>
    <n v="2015"/>
    <n v="2015"/>
    <n v="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2"/>
    <n v="3"/>
    <n v="53.75"/>
    <m/>
    <x v="1171"/>
    <d v="2010-05-08T22:16:00"/>
    <n v="3"/>
    <n v="5"/>
    <n v="2010"/>
    <n v="2010"/>
    <n v="59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x v="2"/>
    <n v="3"/>
    <n v="16.670000000000002"/>
    <m/>
    <x v="1172"/>
    <d v="2014-08-09T14:44:07"/>
    <n v="7"/>
    <n v="8"/>
    <n v="2014"/>
    <n v="2014"/>
    <n v="3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x v="3"/>
    <n v="3"/>
    <n v="250"/>
    <m/>
    <x v="1173"/>
    <d v="2014-12-03T05:34:20"/>
    <n v="11"/>
    <n v="12"/>
    <n v="2014"/>
    <n v="2014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5"/>
    <n v="3"/>
    <n v="50"/>
    <m/>
    <x v="1174"/>
    <d v="2009-11-01T03:59:00"/>
    <n v="9"/>
    <n v="11"/>
    <n v="2009"/>
    <n v="2009"/>
    <n v="5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x v="18"/>
    <n v="3"/>
    <n v="7.5"/>
    <m/>
    <x v="1175"/>
    <d v="2014-08-21T21:50:26"/>
    <n v="8"/>
    <n v="8"/>
    <n v="2014"/>
    <n v="2014"/>
    <n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x v="23"/>
    <n v="3"/>
    <n v="50"/>
    <m/>
    <x v="1176"/>
    <d v="2017-05-03T19:12:00"/>
    <n v="3"/>
    <n v="5"/>
    <n v="2017"/>
    <n v="2017"/>
    <n v="5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x v="24"/>
    <n v="3"/>
    <n v="20.88"/>
    <m/>
    <x v="1177"/>
    <d v="2016-12-07T17:36:09"/>
    <n v="11"/>
    <n v="12"/>
    <n v="2016"/>
    <n v="2016"/>
    <n v="2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x v="3"/>
    <n v="3"/>
    <n v="150.5"/>
    <m/>
    <x v="1178"/>
    <d v="2016-11-17T19:28:06"/>
    <n v="9"/>
    <n v="11"/>
    <n v="2016"/>
    <n v="2016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x v="23"/>
    <n v="3"/>
    <n v="50.5"/>
    <m/>
    <x v="1179"/>
    <d v="2016-10-02T03:25:44"/>
    <n v="9"/>
    <n v="10"/>
    <n v="2016"/>
    <n v="2016"/>
    <n v="3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9"/>
    <n v="3"/>
    <n v="34.130000000000003"/>
    <m/>
    <x v="1180"/>
    <d v="2013-08-04T23:06:22"/>
    <n v="6"/>
    <n v="8"/>
    <n v="2013"/>
    <n v="2013"/>
    <n v="4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x v="1"/>
    <n v="3"/>
    <n v="25.5"/>
    <m/>
    <x v="1181"/>
    <d v="2014-09-01T03:59:00"/>
    <n v="7"/>
    <n v="9"/>
    <n v="2014"/>
    <n v="2014"/>
    <n v="5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x v="25"/>
    <n v="3"/>
    <n v="22.75"/>
    <m/>
    <x v="1182"/>
    <d v="2015-05-01T08:59:32"/>
    <n v="4"/>
    <n v="5"/>
    <n v="2015"/>
    <n v="2015"/>
    <n v="30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x v="9"/>
    <n v="3"/>
    <n v="114"/>
    <m/>
    <x v="1183"/>
    <d v="2016-03-14T15:06:15"/>
    <n v="2"/>
    <n v="3"/>
    <n v="2016"/>
    <n v="2016"/>
    <n v="3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x v="25"/>
    <n v="3"/>
    <n v="30.13"/>
    <m/>
    <x v="1184"/>
    <d v="2015-03-14T03:11:00"/>
    <n v="2"/>
    <n v="3"/>
    <n v="2015"/>
    <n v="2015"/>
    <n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x v="23"/>
    <n v="3"/>
    <n v="47.27"/>
    <m/>
    <x v="1185"/>
    <d v="2016-12-06T04:59:00"/>
    <n v="11"/>
    <n v="12"/>
    <n v="2016"/>
    <n v="2016"/>
    <n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5"/>
    <n v="4"/>
    <n v="59"/>
    <m/>
    <x v="1186"/>
    <d v="2015-05-21T03:26:50"/>
    <n v="4"/>
    <n v="5"/>
    <n v="2015"/>
    <n v="20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x v="4"/>
    <n v="4"/>
    <n v="591.66999999999996"/>
    <m/>
    <x v="1187"/>
    <d v="2017-02-05T18:00:53"/>
    <n v="12"/>
    <n v="2"/>
    <n v="2016"/>
    <n v="2017"/>
    <n v="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x v="4"/>
    <n v="4"/>
    <n v="41.59"/>
    <m/>
    <x v="1188"/>
    <d v="2015-05-29T16:17:15"/>
    <n v="4"/>
    <n v="5"/>
    <n v="2015"/>
    <n v="2015"/>
    <n v="3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x v="18"/>
    <n v="4"/>
    <n v="26.75"/>
    <m/>
    <x v="1189"/>
    <d v="2015-01-29T17:46:05"/>
    <n v="11"/>
    <n v="1"/>
    <n v="2014"/>
    <n v="2015"/>
    <n v="6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x v="24"/>
    <n v="4"/>
    <n v="65.11"/>
    <m/>
    <x v="1190"/>
    <d v="2016-02-08T00:17:00"/>
    <n v="12"/>
    <n v="2"/>
    <n v="2015"/>
    <n v="2016"/>
    <n v="4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x v="18"/>
    <n v="4"/>
    <n v="12.47"/>
    <m/>
    <x v="1191"/>
    <d v="2014-09-27T13:27:24"/>
    <n v="7"/>
    <n v="9"/>
    <n v="2014"/>
    <n v="2014"/>
    <n v="6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x v="23"/>
    <n v="4"/>
    <n v="93.75"/>
    <m/>
    <x v="1192"/>
    <d v="2017-04-14T04:59:00"/>
    <n v="3"/>
    <n v="4"/>
    <n v="2017"/>
    <n v="2017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x v="14"/>
    <n v="4"/>
    <n v="23.5"/>
    <m/>
    <x v="1193"/>
    <d v="2014-11-13T01:29:53"/>
    <n v="10"/>
    <n v="11"/>
    <n v="2014"/>
    <n v="2014"/>
    <n v="2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x v="23"/>
    <n v="4"/>
    <n v="9.5"/>
    <m/>
    <x v="1194"/>
    <d v="2015-01-01T02:59:03"/>
    <n v="12"/>
    <n v="1"/>
    <n v="2014"/>
    <n v="2015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x v="4"/>
    <n v="4"/>
    <n v="65.180000000000007"/>
    <m/>
    <x v="1195"/>
    <d v="2016-05-21T09:02:18"/>
    <n v="4"/>
    <n v="5"/>
    <n v="2016"/>
    <n v="2016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x v="11"/>
    <n v="4"/>
    <n v="60.79"/>
    <m/>
    <x v="1196"/>
    <d v="2015-03-28T02:43:06"/>
    <n v="2"/>
    <n v="3"/>
    <n v="2015"/>
    <n v="2015"/>
    <n v="3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x v="12"/>
    <n v="4"/>
    <n v="48.43"/>
    <m/>
    <x v="1197"/>
    <d v="2014-04-21T01:00:00"/>
    <n v="3"/>
    <n v="4"/>
    <n v="2014"/>
    <n v="2014"/>
    <n v="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x v="11"/>
    <n v="4"/>
    <n v="29.13"/>
    <m/>
    <x v="1198"/>
    <d v="2015-03-31T13:14:00"/>
    <n v="2"/>
    <n v="3"/>
    <n v="2015"/>
    <n v="2015"/>
    <n v="5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x v="23"/>
    <n v="4"/>
    <n v="25"/>
    <m/>
    <x v="1199"/>
    <d v="2014-09-09T16:49:20"/>
    <n v="7"/>
    <n v="9"/>
    <n v="2014"/>
    <n v="2014"/>
    <n v="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x v="23"/>
    <n v="4"/>
    <n v="23.92"/>
    <m/>
    <x v="1200"/>
    <d v="2014-09-06T00:10:11"/>
    <n v="8"/>
    <n v="9"/>
    <n v="2014"/>
    <n v="2014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x v="3"/>
    <n v="4"/>
    <n v="45.39"/>
    <m/>
    <x v="1201"/>
    <d v="2014-08-14T15:20:23"/>
    <n v="7"/>
    <n v="8"/>
    <n v="2014"/>
    <n v="2014"/>
    <n v="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x v="24"/>
    <n v="4"/>
    <n v="56.79"/>
    <m/>
    <x v="1202"/>
    <d v="2015-05-20T19:48:46"/>
    <n v="4"/>
    <n v="5"/>
    <n v="2015"/>
    <n v="2015"/>
    <n v="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x v="11"/>
    <n v="4"/>
    <n v="33.33"/>
    <m/>
    <x v="1203"/>
    <d v="2016-11-02T03:59:00"/>
    <n v="10"/>
    <n v="11"/>
    <n v="2016"/>
    <n v="2016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x v="14"/>
    <n v="4"/>
    <n v="20"/>
    <m/>
    <x v="1204"/>
    <d v="2015-06-30T23:55:00"/>
    <n v="6"/>
    <n v="6"/>
    <n v="2015"/>
    <n v="2015"/>
    <n v="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x v="14"/>
    <n v="4"/>
    <n v="100"/>
    <m/>
    <x v="1205"/>
    <d v="2014-09-20T15:40:33"/>
    <n v="8"/>
    <n v="9"/>
    <n v="2014"/>
    <n v="2014"/>
    <n v="3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x v="25"/>
    <n v="4"/>
    <n v="55.06"/>
    <m/>
    <x v="1206"/>
    <d v="2015-01-11T04:59:00"/>
    <n v="12"/>
    <n v="1"/>
    <n v="2014"/>
    <n v="2015"/>
    <n v="3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x v="25"/>
    <n v="4"/>
    <n v="100.5"/>
    <m/>
    <x v="1207"/>
    <d v="2016-03-11T22:20:43"/>
    <n v="2"/>
    <n v="3"/>
    <n v="2016"/>
    <n v="2016"/>
    <n v="3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x v="25"/>
    <n v="4"/>
    <n v="37.75"/>
    <m/>
    <x v="1208"/>
    <d v="2016-08-16T18:07:49"/>
    <n v="6"/>
    <n v="8"/>
    <n v="2016"/>
    <n v="2016"/>
    <n v="6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1"/>
    <n v="4"/>
    <n v="108.33"/>
    <m/>
    <x v="1209"/>
    <d v="2015-03-19T19:02:50"/>
    <n v="2"/>
    <n v="3"/>
    <n v="2015"/>
    <n v="2015"/>
    <n v="3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x v="23"/>
    <n v="4"/>
    <n v="175"/>
    <m/>
    <x v="1210"/>
    <d v="2016-07-17T04:19:09"/>
    <n v="5"/>
    <n v="7"/>
    <n v="2016"/>
    <n v="2016"/>
    <n v="6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x v="24"/>
    <n v="4"/>
    <n v="10.25"/>
    <m/>
    <x v="1211"/>
    <d v="2015-09-16T22:00:00"/>
    <n v="8"/>
    <n v="9"/>
    <n v="2015"/>
    <n v="2015"/>
    <n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15"/>
    <n v="4"/>
    <n v="26.92"/>
    <m/>
    <x v="1212"/>
    <d v="2014-02-17T00:00:00"/>
    <n v="2"/>
    <n v="2"/>
    <n v="2014"/>
    <n v="2014"/>
    <n v="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x v="24"/>
    <n v="4"/>
    <n v="61.18"/>
    <m/>
    <x v="1213"/>
    <d v="2016-03-27T23:26:02"/>
    <n v="2"/>
    <n v="3"/>
    <n v="2016"/>
    <n v="2016"/>
    <n v="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x v="7"/>
    <n v="4"/>
    <n v="31.25"/>
    <m/>
    <x v="1214"/>
    <d v="2013-11-21T17:46:19"/>
    <n v="10"/>
    <n v="11"/>
    <n v="2013"/>
    <n v="2013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x v="23"/>
    <n v="4"/>
    <n v="23"/>
    <m/>
    <x v="1215"/>
    <d v="2016-03-02T16:08:13"/>
    <n v="2"/>
    <n v="3"/>
    <n v="2016"/>
    <n v="2016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x v="11"/>
    <n v="4"/>
    <n v="10.5"/>
    <m/>
    <x v="1216"/>
    <d v="2017-01-12T16:42:00"/>
    <n v="12"/>
    <n v="1"/>
    <n v="2016"/>
    <n v="2017"/>
    <n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x v="23"/>
    <n v="4"/>
    <n v="26.33"/>
    <m/>
    <x v="1217"/>
    <d v="2015-10-31T15:57:33"/>
    <n v="10"/>
    <n v="10"/>
    <n v="2015"/>
    <n v="2015"/>
    <n v="3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x v="17"/>
    <n v="4"/>
    <n v="54"/>
    <m/>
    <x v="1218"/>
    <d v="2017-04-11T20:44:05"/>
    <n v="3"/>
    <n v="4"/>
    <n v="2017"/>
    <n v="2017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x v="4"/>
    <n v="4"/>
    <n v="30.29"/>
    <m/>
    <x v="1219"/>
    <d v="2016-07-12T18:51:00"/>
    <n v="6"/>
    <n v="7"/>
    <n v="2016"/>
    <n v="2016"/>
    <n v="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x v="24"/>
    <n v="4"/>
    <n v="125.27"/>
    <m/>
    <x v="1220"/>
    <d v="2015-04-17T17:33:02"/>
    <n v="3"/>
    <n v="4"/>
    <n v="2015"/>
    <n v="2015"/>
    <n v="3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x v="25"/>
    <n v="4"/>
    <n v="176.94"/>
    <m/>
    <x v="1221"/>
    <d v="2017-01-14T03:59:00"/>
    <n v="11"/>
    <n v="1"/>
    <n v="2016"/>
    <n v="2017"/>
    <n v="4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x v="24"/>
    <n v="4"/>
    <n v="82.46"/>
    <m/>
    <x v="1222"/>
    <d v="2016-11-24T17:11:00"/>
    <n v="10"/>
    <n v="11"/>
    <n v="2016"/>
    <n v="2016"/>
    <n v="4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x v="19"/>
    <n v="4"/>
    <n v="88.69"/>
    <m/>
    <x v="1223"/>
    <d v="2016-09-02T07:00:00"/>
    <n v="8"/>
    <n v="9"/>
    <n v="2016"/>
    <n v="2016"/>
    <n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x v="3"/>
    <n v="4"/>
    <n v="145"/>
    <m/>
    <x v="1224"/>
    <d v="2015-02-22T01:21:47"/>
    <n v="1"/>
    <n v="2"/>
    <n v="2015"/>
    <n v="2015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x v="12"/>
    <n v="4"/>
    <n v="44"/>
    <m/>
    <x v="1225"/>
    <d v="2013-10-22T21:44:38"/>
    <n v="8"/>
    <n v="10"/>
    <n v="2013"/>
    <n v="2013"/>
    <n v="6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x v="3"/>
    <n v="4"/>
    <n v="24.78"/>
    <m/>
    <x v="1226"/>
    <d v="2016-02-08T13:01:00"/>
    <n v="1"/>
    <n v="2"/>
    <n v="2016"/>
    <n v="2016"/>
    <n v="3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x v="6"/>
    <n v="5"/>
    <n v="18"/>
    <m/>
    <x v="1227"/>
    <d v="2012-02-12T02:49:26"/>
    <n v="1"/>
    <n v="2"/>
    <n v="2012"/>
    <n v="2012"/>
    <n v="3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9"/>
    <n v="5"/>
    <n v="15"/>
    <m/>
    <x v="1228"/>
    <d v="2012-05-06T21:41:56"/>
    <n v="4"/>
    <n v="5"/>
    <n v="2012"/>
    <n v="2012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x v="13"/>
    <n v="5"/>
    <n v="15"/>
    <m/>
    <x v="1229"/>
    <d v="2016-04-02T08:06:57"/>
    <n v="3"/>
    <n v="4"/>
    <n v="2016"/>
    <n v="2016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x v="4"/>
    <n v="5"/>
    <n v="27.36"/>
    <m/>
    <x v="1230"/>
    <d v="2015-05-11T19:57:02"/>
    <n v="3"/>
    <n v="5"/>
    <n v="2015"/>
    <n v="2015"/>
    <n v="4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13"/>
    <n v="5"/>
    <n v="24.62"/>
    <m/>
    <x v="1231"/>
    <d v="2014-12-04T01:31:39"/>
    <n v="11"/>
    <n v="12"/>
    <n v="2014"/>
    <n v="2014"/>
    <n v="3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x v="23"/>
    <n v="5"/>
    <n v="183.33"/>
    <m/>
    <x v="1232"/>
    <d v="2015-10-11T15:29:05"/>
    <n v="9"/>
    <n v="10"/>
    <n v="2015"/>
    <n v="2015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2"/>
    <n v="5"/>
    <n v="136.09"/>
    <m/>
    <x v="1233"/>
    <d v="2011-12-23T18:17:29"/>
    <n v="11"/>
    <n v="12"/>
    <n v="2011"/>
    <n v="2011"/>
    <n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x v="23"/>
    <n v="5"/>
    <n v="5.75"/>
    <m/>
    <x v="1234"/>
    <d v="2014-06-22T21:00:00"/>
    <n v="6"/>
    <n v="6"/>
    <n v="2014"/>
    <n v="2014"/>
    <n v="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x v="14"/>
    <n v="5"/>
    <n v="11.67"/>
    <m/>
    <x v="1235"/>
    <d v="2015-08-28T12:12:00"/>
    <n v="6"/>
    <n v="8"/>
    <n v="2015"/>
    <n v="2015"/>
    <n v="5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x v="23"/>
    <n v="5"/>
    <n v="35.92"/>
    <m/>
    <x v="1236"/>
    <d v="2014-12-21T17:43:33"/>
    <n v="12"/>
    <n v="12"/>
    <n v="2014"/>
    <n v="2014"/>
    <n v="2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5"/>
    <n v="5"/>
    <n v="39.17"/>
    <m/>
    <x v="1237"/>
    <d v="2014-02-02T18:02:06"/>
    <n v="1"/>
    <n v="2"/>
    <n v="2014"/>
    <n v="2014"/>
    <n v="3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x v="23"/>
    <n v="5"/>
    <n v="9.4"/>
    <m/>
    <x v="1238"/>
    <d v="2015-11-21T04:00:00"/>
    <n v="10"/>
    <n v="11"/>
    <n v="2015"/>
    <n v="2015"/>
    <n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x v="24"/>
    <n v="5"/>
    <n v="57.89"/>
    <m/>
    <x v="1239"/>
    <d v="2016-11-01T02:55:34"/>
    <n v="9"/>
    <n v="11"/>
    <n v="2016"/>
    <n v="2016"/>
    <n v="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x v="23"/>
    <n v="5"/>
    <n v="30"/>
    <m/>
    <x v="1240"/>
    <d v="2015-05-31T17:35:00"/>
    <n v="4"/>
    <n v="5"/>
    <n v="2015"/>
    <n v="2015"/>
    <n v="3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x v="25"/>
    <n v="5"/>
    <n v="60.13"/>
    <m/>
    <x v="1241"/>
    <d v="2015-06-16T23:30:00"/>
    <n v="5"/>
    <n v="6"/>
    <n v="2015"/>
    <n v="2015"/>
    <n v="3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x v="17"/>
    <n v="5"/>
    <n v="21.25"/>
    <m/>
    <x v="1242"/>
    <d v="2014-08-31T19:39:00"/>
    <n v="7"/>
    <n v="8"/>
    <n v="2014"/>
    <n v="2014"/>
    <n v="4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x v="23"/>
    <n v="5"/>
    <n v="24.33"/>
    <m/>
    <x v="1243"/>
    <d v="2015-08-08T21:34:00"/>
    <n v="6"/>
    <n v="8"/>
    <n v="2015"/>
    <n v="2015"/>
    <n v="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10"/>
    <n v="5"/>
    <n v="71.59"/>
    <m/>
    <x v="1244"/>
    <d v="2015-12-15T07:59:00"/>
    <n v="11"/>
    <n v="12"/>
    <n v="2015"/>
    <n v="2015"/>
    <n v="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9"/>
    <n v="5"/>
    <n v="80.3"/>
    <m/>
    <x v="1245"/>
    <d v="2014-06-11T09:50:21"/>
    <n v="5"/>
    <n v="6"/>
    <n v="2014"/>
    <n v="2014"/>
    <n v="3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x v="18"/>
    <n v="5"/>
    <n v="109.07"/>
    <m/>
    <x v="1246"/>
    <d v="2015-02-05T16:11:18"/>
    <n v="1"/>
    <n v="2"/>
    <n v="2015"/>
    <n v="2015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x v="25"/>
    <n v="5"/>
    <n v="88.64"/>
    <m/>
    <x v="1247"/>
    <d v="2016-12-08T16:15:52"/>
    <n v="11"/>
    <n v="12"/>
    <n v="2016"/>
    <n v="2016"/>
    <n v="3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1"/>
    <n v="5"/>
    <n v="83.33"/>
    <m/>
    <x v="1248"/>
    <d v="2015-10-02T10:35:38"/>
    <n v="8"/>
    <n v="10"/>
    <n v="2015"/>
    <n v="2015"/>
    <n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2"/>
    <n v="5"/>
    <n v="62.5"/>
    <m/>
    <x v="1249"/>
    <d v="2013-12-01T21:01:42"/>
    <n v="10"/>
    <n v="12"/>
    <n v="2013"/>
    <n v="2013"/>
    <n v="3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2"/>
    <n v="5"/>
    <n v="50"/>
    <m/>
    <x v="1250"/>
    <d v="2012-02-15T21:46:01"/>
    <n v="12"/>
    <n v="2"/>
    <n v="2011"/>
    <n v="2012"/>
    <n v="6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x v="10"/>
    <n v="5"/>
    <n v="50"/>
    <m/>
    <x v="1251"/>
    <d v="2016-08-06T23:44:54"/>
    <n v="7"/>
    <n v="8"/>
    <n v="2016"/>
    <n v="2016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x v="13"/>
    <n v="5"/>
    <n v="100"/>
    <m/>
    <x v="1252"/>
    <d v="2016-02-20T10:29:30"/>
    <n v="12"/>
    <n v="2"/>
    <n v="2015"/>
    <n v="2016"/>
    <n v="6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x v="15"/>
    <n v="5"/>
    <n v="41.67"/>
    <m/>
    <x v="1253"/>
    <d v="2016-02-28T23:59:00"/>
    <n v="2"/>
    <n v="2"/>
    <n v="2016"/>
    <n v="2016"/>
    <n v="2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9"/>
    <n v="5"/>
    <n v="8.33"/>
    <m/>
    <x v="1254"/>
    <d v="2015-07-12T04:58:11"/>
    <n v="6"/>
    <n v="7"/>
    <n v="2015"/>
    <n v="2015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x v="23"/>
    <n v="5"/>
    <n v="10"/>
    <m/>
    <x v="1255"/>
    <d v="2015-09-19T03:59:00"/>
    <n v="9"/>
    <n v="9"/>
    <n v="2015"/>
    <n v="2015"/>
    <n v="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x v="23"/>
    <n v="5"/>
    <n v="18.75"/>
    <m/>
    <x v="1256"/>
    <d v="2014-11-09T12:00:00"/>
    <n v="10"/>
    <n v="11"/>
    <n v="2014"/>
    <n v="2014"/>
    <n v="1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x v="23"/>
    <n v="5"/>
    <n v="100"/>
    <m/>
    <x v="1257"/>
    <d v="2014-11-12T21:47:00"/>
    <n v="10"/>
    <n v="11"/>
    <n v="2014"/>
    <n v="2014"/>
    <n v="4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x v="25"/>
    <n v="5"/>
    <n v="25"/>
    <m/>
    <x v="1258"/>
    <d v="2017-02-20T00:26:39"/>
    <n v="1"/>
    <n v="2"/>
    <n v="2017"/>
    <n v="2017"/>
    <n v="3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x v="23"/>
    <n v="5"/>
    <n v="50"/>
    <m/>
    <x v="1259"/>
    <d v="2015-02-28T06:00:18"/>
    <n v="1"/>
    <n v="2"/>
    <n v="2015"/>
    <n v="2015"/>
    <n v="3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x v="23"/>
    <n v="5"/>
    <n v="62.5"/>
    <m/>
    <x v="1260"/>
    <d v="2015-07-26T05:42:16"/>
    <n v="5"/>
    <n v="7"/>
    <n v="2015"/>
    <n v="2015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x v="6"/>
    <n v="5"/>
    <n v="19.600000000000001"/>
    <m/>
    <x v="1261"/>
    <d v="2014-12-01T22:59:21"/>
    <n v="11"/>
    <n v="12"/>
    <n v="2014"/>
    <n v="2014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9"/>
    <n v="5"/>
    <n v="267.81"/>
    <m/>
    <x v="1262"/>
    <d v="2013-08-30T12:53:40"/>
    <n v="7"/>
    <n v="8"/>
    <n v="2013"/>
    <n v="2013"/>
    <n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x v="3"/>
    <n v="5"/>
    <n v="135.04"/>
    <m/>
    <x v="1263"/>
    <d v="2015-08-01T17:53:00"/>
    <n v="6"/>
    <n v="8"/>
    <n v="2015"/>
    <n v="2015"/>
    <n v="4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x v="4"/>
    <n v="5"/>
    <n v="115.75"/>
    <m/>
    <x v="1264"/>
    <d v="2015-11-05T03:10:40"/>
    <n v="9"/>
    <n v="11"/>
    <n v="2015"/>
    <n v="2015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15"/>
    <n v="5"/>
    <n v="84.33"/>
    <m/>
    <x v="1265"/>
    <d v="2015-02-17T22:15:29"/>
    <n v="1"/>
    <n v="2"/>
    <n v="2015"/>
    <n v="2015"/>
    <n v="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x v="19"/>
    <n v="5"/>
    <n v="31.75"/>
    <m/>
    <x v="1266"/>
    <d v="2014-07-09T17:24:25"/>
    <n v="6"/>
    <n v="7"/>
    <n v="2014"/>
    <n v="2014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x v="24"/>
    <n v="5"/>
    <n v="1270.22"/>
    <m/>
    <x v="1267"/>
    <d v="2015-05-01T18:39:05"/>
    <n v="3"/>
    <n v="5"/>
    <n v="2015"/>
    <n v="2015"/>
    <n v="6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x v="0"/>
    <n v="5"/>
    <n v="119"/>
    <m/>
    <x v="1268"/>
    <d v="2014-08-03T02:59:56"/>
    <n v="6"/>
    <n v="8"/>
    <n v="2014"/>
    <n v="2014"/>
    <n v="6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x v="23"/>
    <n v="5"/>
    <n v="65"/>
    <m/>
    <x v="1269"/>
    <d v="2014-08-01T17:12:00"/>
    <n v="7"/>
    <n v="8"/>
    <n v="2014"/>
    <n v="2014"/>
    <n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2"/>
    <n v="5"/>
    <n v="37.950000000000003"/>
    <m/>
    <x v="1270"/>
    <d v="2012-02-29T01:29:58"/>
    <n v="1"/>
    <n v="2"/>
    <n v="2012"/>
    <n v="2012"/>
    <n v="3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9"/>
    <n v="5"/>
    <n v="17.71"/>
    <m/>
    <x v="1271"/>
    <d v="2013-12-09T05:59:00"/>
    <n v="10"/>
    <n v="12"/>
    <n v="2013"/>
    <n v="2013"/>
    <n v="4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x v="11"/>
    <n v="5"/>
    <n v="640"/>
    <m/>
    <x v="1272"/>
    <d v="2015-10-28T17:17:07"/>
    <n v="9"/>
    <n v="10"/>
    <n v="2015"/>
    <n v="2015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x v="23"/>
    <n v="5"/>
    <n v="450"/>
    <m/>
    <x v="1273"/>
    <d v="2017-03-25T04:33:00"/>
    <n v="2"/>
    <n v="3"/>
    <n v="2017"/>
    <n v="2017"/>
    <n v="3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x v="23"/>
    <n v="5"/>
    <n v="27"/>
    <m/>
    <x v="1274"/>
    <d v="2015-06-11T02:13:11"/>
    <n v="5"/>
    <n v="6"/>
    <n v="2015"/>
    <n v="2015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x v="23"/>
    <n v="5"/>
    <n v="45"/>
    <m/>
    <x v="1275"/>
    <d v="2016-11-13T10:17:40"/>
    <n v="10"/>
    <n v="11"/>
    <n v="2016"/>
    <n v="2016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x v="23"/>
    <n v="5"/>
    <n v="60.11"/>
    <m/>
    <x v="1276"/>
    <d v="2015-12-11T23:34:19"/>
    <n v="10"/>
    <n v="12"/>
    <n v="2015"/>
    <n v="2015"/>
    <n v="6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x v="6"/>
    <n v="5"/>
    <n v="27.08"/>
    <m/>
    <x v="1277"/>
    <d v="2013-11-29T14:28:15"/>
    <n v="10"/>
    <n v="11"/>
    <n v="2013"/>
    <n v="2013"/>
    <n v="3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9"/>
    <n v="5"/>
    <n v="29.04"/>
    <m/>
    <x v="1278"/>
    <d v="2016-11-03T18:00:08"/>
    <n v="10"/>
    <n v="11"/>
    <n v="2016"/>
    <n v="2016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x v="23"/>
    <n v="5"/>
    <n v="90.33"/>
    <m/>
    <x v="1279"/>
    <d v="2017-01-17T20:16:26"/>
    <n v="12"/>
    <n v="1"/>
    <n v="2016"/>
    <n v="2017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3"/>
    <n v="5"/>
    <n v="30"/>
    <m/>
    <x v="1280"/>
    <d v="2017-01-04T13:06:20"/>
    <n v="12"/>
    <n v="1"/>
    <n v="2016"/>
    <n v="2017"/>
    <n v="3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x v="1"/>
    <n v="6"/>
    <n v="220"/>
    <m/>
    <x v="1281"/>
    <d v="2016-08-18T21:52:19"/>
    <n v="7"/>
    <n v="8"/>
    <n v="2016"/>
    <n v="2016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x v="25"/>
    <n v="6"/>
    <n v="18.329999999999998"/>
    <m/>
    <x v="1282"/>
    <d v="2015-05-10T18:45:30"/>
    <n v="4"/>
    <n v="5"/>
    <n v="2015"/>
    <n v="201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  <m/>
    <x v="1283"/>
    <d v="2015-06-11T02:00:00"/>
    <n v="5"/>
    <n v="6"/>
    <n v="2015"/>
    <n v="2015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x v="4"/>
    <n v="6"/>
    <n v="119.57"/>
    <m/>
    <x v="1284"/>
    <d v="2017-01-31T23:32:00"/>
    <n v="12"/>
    <n v="1"/>
    <n v="2016"/>
    <n v="2017"/>
    <n v="5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x v="17"/>
    <n v="6"/>
    <n v="28.13"/>
    <m/>
    <x v="1285"/>
    <d v="2014-11-09T19:47:51"/>
    <n v="10"/>
    <n v="11"/>
    <n v="2014"/>
    <n v="2014"/>
    <n v="3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2"/>
    <n v="6"/>
    <n v="52"/>
    <m/>
    <x v="1286"/>
    <d v="2014-06-16T22:00:00"/>
    <n v="5"/>
    <n v="6"/>
    <n v="2014"/>
    <n v="2014"/>
    <n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x v="11"/>
    <n v="6"/>
    <n v="89.21"/>
    <m/>
    <x v="1287"/>
    <d v="2014-12-25T20:16:00"/>
    <n v="11"/>
    <n v="12"/>
    <n v="2014"/>
    <n v="2014"/>
    <n v="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x v="4"/>
    <n v="6"/>
    <n v="182.62"/>
    <m/>
    <x v="1288"/>
    <d v="2016-09-13T07:05:00"/>
    <n v="8"/>
    <n v="9"/>
    <n v="2016"/>
    <n v="2016"/>
    <n v="4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x v="11"/>
    <n v="6"/>
    <n v="340"/>
    <m/>
    <x v="1289"/>
    <d v="2016-09-22T01:17:45"/>
    <n v="8"/>
    <n v="9"/>
    <n v="2016"/>
    <n v="2016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x v="11"/>
    <n v="6"/>
    <n v="12.14"/>
    <m/>
    <x v="1290"/>
    <d v="2016-06-19T08:11:57"/>
    <n v="5"/>
    <n v="6"/>
    <n v="2016"/>
    <n v="2016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x v="3"/>
    <n v="6"/>
    <n v="37.89"/>
    <m/>
    <x v="1291"/>
    <d v="2016-07-01T18:35:38"/>
    <n v="6"/>
    <n v="7"/>
    <n v="2016"/>
    <n v="2016"/>
    <n v="2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x v="11"/>
    <n v="6"/>
    <n v="60.73"/>
    <m/>
    <x v="1292"/>
    <d v="2015-05-15T17:01:52"/>
    <n v="4"/>
    <n v="5"/>
    <n v="2015"/>
    <n v="2015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x v="9"/>
    <n v="6"/>
    <n v="50.08"/>
    <m/>
    <x v="1293"/>
    <d v="2015-12-30T16:50:10"/>
    <n v="12"/>
    <n v="12"/>
    <n v="2015"/>
    <n v="2015"/>
    <n v="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x v="4"/>
    <n v="6"/>
    <n v="603.53"/>
    <m/>
    <x v="1294"/>
    <d v="2016-07-21T14:00:00"/>
    <n v="5"/>
    <n v="7"/>
    <n v="2016"/>
    <n v="2016"/>
    <n v="5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x v="6"/>
    <n v="6"/>
    <n v="41.67"/>
    <m/>
    <x v="1295"/>
    <d v="2012-03-01T04:59:00"/>
    <n v="1"/>
    <n v="3"/>
    <n v="2012"/>
    <n v="2012"/>
    <n v="3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x v="4"/>
    <n v="6"/>
    <n v="29.25"/>
    <m/>
    <x v="1296"/>
    <d v="2014-12-12T07:11:00"/>
    <n v="12"/>
    <n v="12"/>
    <n v="2014"/>
    <n v="2014"/>
    <n v="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x v="11"/>
    <n v="6"/>
    <n v="46.63"/>
    <m/>
    <x v="1297"/>
    <d v="2016-05-08T20:12:07"/>
    <n v="4"/>
    <n v="5"/>
    <n v="2016"/>
    <n v="2016"/>
    <n v="3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x v="6"/>
    <n v="6"/>
    <n v="60"/>
    <m/>
    <x v="1298"/>
    <d v="2014-05-12T04:03:29"/>
    <n v="3"/>
    <n v="5"/>
    <n v="2014"/>
    <n v="2014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x v="25"/>
    <n v="6"/>
    <n v="15"/>
    <m/>
    <x v="1299"/>
    <d v="2016-09-30T17:58:47"/>
    <n v="8"/>
    <n v="9"/>
    <n v="2016"/>
    <n v="2016"/>
    <n v="4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x v="23"/>
    <n v="6"/>
    <n v="15"/>
    <m/>
    <x v="1300"/>
    <d v="2015-07-22T23:08:27"/>
    <n v="6"/>
    <n v="7"/>
    <n v="2015"/>
    <n v="2015"/>
    <n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x v="24"/>
    <n v="6"/>
    <n v="163.57"/>
    <m/>
    <x v="1301"/>
    <d v="2017-04-05T19:41:54"/>
    <n v="2"/>
    <n v="4"/>
    <n v="2017"/>
    <n v="2017"/>
    <n v="4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2"/>
    <n v="6"/>
    <n v="87.14"/>
    <m/>
    <x v="1302"/>
    <d v="2012-10-10T16:08:09"/>
    <n v="9"/>
    <n v="10"/>
    <n v="2012"/>
    <n v="2012"/>
    <n v="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x v="18"/>
    <n v="6"/>
    <n v="98.79"/>
    <m/>
    <x v="1303"/>
    <d v="2015-01-19T18:14:58"/>
    <n v="12"/>
    <n v="1"/>
    <n v="2014"/>
    <n v="2015"/>
    <n v="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x v="4"/>
    <n v="6"/>
    <n v="82.09"/>
    <m/>
    <x v="1304"/>
    <d v="2015-12-31T23:00:00"/>
    <n v="12"/>
    <n v="12"/>
    <n v="2015"/>
    <n v="2015"/>
    <n v="3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x v="23"/>
    <n v="6"/>
    <n v="42"/>
    <m/>
    <x v="1305"/>
    <d v="2015-04-19T16:19:46"/>
    <n v="2"/>
    <n v="4"/>
    <n v="2015"/>
    <n v="2015"/>
    <n v="6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9"/>
    <n v="6"/>
    <n v="113.57"/>
    <m/>
    <x v="1306"/>
    <d v="2014-01-04T04:09:05"/>
    <n v="12"/>
    <n v="1"/>
    <n v="2013"/>
    <n v="2014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x v="23"/>
    <n v="6"/>
    <n v="9.5"/>
    <m/>
    <x v="1307"/>
    <d v="2014-11-08T00:00:00"/>
    <n v="10"/>
    <n v="11"/>
    <n v="2014"/>
    <n v="2014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x v="26"/>
    <n v="6"/>
    <n v="41.58"/>
    <m/>
    <x v="1308"/>
    <d v="2014-07-29T00:29:40"/>
    <n v="7"/>
    <n v="7"/>
    <n v="2014"/>
    <n v="2014"/>
    <n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10"/>
    <n v="6"/>
    <n v="45"/>
    <m/>
    <x v="1309"/>
    <d v="2015-12-19T16:07:09"/>
    <n v="11"/>
    <n v="12"/>
    <n v="2015"/>
    <n v="2015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1"/>
    <n v="6"/>
    <n v="49.88"/>
    <m/>
    <x v="1310"/>
    <d v="2014-08-29T18:40:11"/>
    <n v="8"/>
    <n v="8"/>
    <n v="2014"/>
    <n v="2014"/>
    <n v="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x v="11"/>
    <n v="7"/>
    <n v="108.33"/>
    <m/>
    <x v="1311"/>
    <d v="2015-09-06T02:36:46"/>
    <n v="8"/>
    <n v="9"/>
    <n v="2015"/>
    <n v="2015"/>
    <n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x v="17"/>
    <n v="7"/>
    <n v="216.67"/>
    <m/>
    <x v="1312"/>
    <d v="2015-07-01T06:00:00"/>
    <n v="5"/>
    <n v="7"/>
    <n v="2015"/>
    <n v="2015"/>
    <n v="5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x v="4"/>
    <n v="7"/>
    <n v="6.5"/>
    <m/>
    <x v="1313"/>
    <d v="2016-12-22T09:01:03"/>
    <n v="11"/>
    <n v="12"/>
    <n v="2016"/>
    <n v="2016"/>
    <n v="3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x v="25"/>
    <n v="7"/>
    <n v="108"/>
    <m/>
    <x v="1314"/>
    <d v="2015-04-19T15:08:52"/>
    <n v="2"/>
    <n v="4"/>
    <n v="2015"/>
    <n v="2015"/>
    <n v="6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x v="6"/>
    <n v="7"/>
    <n v="18.71"/>
    <m/>
    <x v="1315"/>
    <d v="2014-03-16T22:00:00"/>
    <n v="2"/>
    <n v="3"/>
    <n v="2014"/>
    <n v="2014"/>
    <n v="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x v="18"/>
    <n v="7"/>
    <n v="213.38"/>
    <m/>
    <x v="1316"/>
    <d v="2015-04-01T01:01:30"/>
    <n v="3"/>
    <n v="4"/>
    <n v="2015"/>
    <n v="2015"/>
    <n v="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9"/>
    <n v="7"/>
    <n v="63.57"/>
    <m/>
    <x v="1317"/>
    <d v="2013-02-04T20:29:34"/>
    <n v="12"/>
    <n v="2"/>
    <n v="2012"/>
    <n v="2013"/>
    <n v="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x v="13"/>
    <n v="7"/>
    <n v="30"/>
    <m/>
    <x v="1318"/>
    <d v="2015-03-07T19:55:01"/>
    <n v="2"/>
    <n v="3"/>
    <n v="2015"/>
    <n v="2015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x v="6"/>
    <n v="7"/>
    <n v="82.58"/>
    <m/>
    <x v="1319"/>
    <d v="2012-05-05T03:20:19"/>
    <n v="4"/>
    <n v="5"/>
    <n v="2012"/>
    <n v="2012"/>
    <n v="3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x v="4"/>
    <n v="7"/>
    <n v="89.65"/>
    <m/>
    <x v="1320"/>
    <d v="2014-12-08T16:31:55"/>
    <n v="10"/>
    <n v="12"/>
    <n v="2014"/>
    <n v="2014"/>
    <n v="4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x v="23"/>
    <n v="7"/>
    <n v="29.56"/>
    <m/>
    <x v="1321"/>
    <d v="2016-06-19T19:12:56"/>
    <n v="4"/>
    <n v="6"/>
    <n v="2016"/>
    <n v="2016"/>
    <n v="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x v="18"/>
    <n v="7"/>
    <n v="83.75"/>
    <m/>
    <x v="1322"/>
    <d v="2014-10-29T22:57:51"/>
    <n v="9"/>
    <n v="10"/>
    <n v="2014"/>
    <n v="2014"/>
    <n v="3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x v="13"/>
    <n v="7"/>
    <n v="80.5"/>
    <m/>
    <x v="1323"/>
    <d v="2016-12-10T11:00:00"/>
    <n v="10"/>
    <n v="12"/>
    <n v="2016"/>
    <n v="2016"/>
    <n v="4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2"/>
    <n v="7"/>
    <n v="40.78"/>
    <m/>
    <x v="1324"/>
    <d v="2012-03-26T08:01:39"/>
    <n v="1"/>
    <n v="3"/>
    <n v="2012"/>
    <n v="2012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x v="23"/>
    <n v="7"/>
    <n v="59"/>
    <m/>
    <x v="1325"/>
    <d v="2015-12-15T20:25:16"/>
    <n v="10"/>
    <n v="12"/>
    <n v="2015"/>
    <n v="2015"/>
    <n v="6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x v="11"/>
    <n v="7"/>
    <n v="115.53"/>
    <m/>
    <x v="1326"/>
    <d v="2016-03-25T20:36:40"/>
    <n v="1"/>
    <n v="3"/>
    <n v="2016"/>
    <n v="2016"/>
    <n v="6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x v="23"/>
    <n v="7"/>
    <n v="383.33"/>
    <m/>
    <x v="1327"/>
    <d v="2016-12-26T00:15:09"/>
    <n v="11"/>
    <n v="12"/>
    <n v="2016"/>
    <n v="2016"/>
    <n v="3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x v="19"/>
    <n v="7"/>
    <n v="46.67"/>
    <m/>
    <x v="1328"/>
    <d v="2015-07-03T21:26:26"/>
    <n v="6"/>
    <n v="7"/>
    <n v="2015"/>
    <n v="2015"/>
    <n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x v="23"/>
    <n v="7"/>
    <n v="75.459999999999994"/>
    <m/>
    <x v="1329"/>
    <d v="2015-06-11T18:24:44"/>
    <n v="5"/>
    <n v="6"/>
    <n v="2015"/>
    <n v="2015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13"/>
    <n v="7"/>
    <n v="44.5"/>
    <m/>
    <x v="1330"/>
    <d v="2016-10-09T10:56:59"/>
    <n v="9"/>
    <n v="10"/>
    <n v="2016"/>
    <n v="2016"/>
    <n v="3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x v="12"/>
    <n v="7"/>
    <n v="58.89"/>
    <m/>
    <x v="1331"/>
    <d v="2014-06-06T13:11:42"/>
    <n v="4"/>
    <n v="6"/>
    <n v="2014"/>
    <n v="2014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x v="23"/>
    <n v="7"/>
    <n v="30.71"/>
    <m/>
    <x v="1332"/>
    <d v="2017-02-23T01:00:00"/>
    <n v="2"/>
    <n v="2"/>
    <n v="2017"/>
    <n v="2017"/>
    <n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x v="7"/>
    <n v="7"/>
    <n v="18"/>
    <m/>
    <x v="1333"/>
    <d v="2011-09-01T06:00:00"/>
    <n v="7"/>
    <n v="9"/>
    <n v="2011"/>
    <n v="2011"/>
    <n v="3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x v="13"/>
    <n v="7"/>
    <n v="12"/>
    <m/>
    <x v="1334"/>
    <d v="2015-11-13T21:55:56"/>
    <n v="10"/>
    <n v="11"/>
    <n v="2015"/>
    <n v="2015"/>
    <n v="3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9"/>
    <n v="7"/>
    <n v="81.95"/>
    <m/>
    <x v="1335"/>
    <d v="2014-04-13T18:18:15"/>
    <n v="3"/>
    <n v="4"/>
    <n v="2014"/>
    <n v="2014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x v="23"/>
    <n v="7"/>
    <n v="72.400000000000006"/>
    <m/>
    <x v="1336"/>
    <d v="2015-03-23T03:55:12"/>
    <n v="2"/>
    <n v="3"/>
    <n v="2015"/>
    <n v="2015"/>
    <n v="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x v="4"/>
    <n v="7"/>
    <n v="80.67"/>
    <m/>
    <x v="1337"/>
    <d v="2014-11-29T16:00:00"/>
    <n v="11"/>
    <n v="11"/>
    <n v="2014"/>
    <n v="2014"/>
    <n v="2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2"/>
    <n v="7"/>
    <n v="47.88"/>
    <m/>
    <x v="1338"/>
    <d v="2015-03-04T02:00:20"/>
    <n v="2"/>
    <n v="3"/>
    <n v="2015"/>
    <n v="2015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x v="16"/>
    <n v="7"/>
    <n v="40.78"/>
    <m/>
    <x v="1339"/>
    <d v="2014-07-15T05:11:00"/>
    <n v="6"/>
    <n v="7"/>
    <n v="2014"/>
    <n v="2014"/>
    <n v="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x v="23"/>
    <n v="7"/>
    <n v="35.17"/>
    <m/>
    <x v="1340"/>
    <d v="2016-08-29T03:55:00"/>
    <n v="8"/>
    <n v="8"/>
    <n v="2016"/>
    <n v="2016"/>
    <n v="1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x v="4"/>
    <n v="7"/>
    <n v="177.39"/>
    <m/>
    <x v="1341"/>
    <d v="2014-07-25T03:00:00"/>
    <n v="6"/>
    <n v="7"/>
    <n v="2014"/>
    <n v="2014"/>
    <n v="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9"/>
    <n v="8"/>
    <n v="9"/>
    <m/>
    <x v="1342"/>
    <d v="2011-07-22T04:42:01"/>
    <n v="6"/>
    <n v="7"/>
    <n v="2011"/>
    <n v="2011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x v="17"/>
    <n v="8"/>
    <n v="50"/>
    <m/>
    <x v="1343"/>
    <d v="2016-12-09T14:51:39"/>
    <n v="10"/>
    <n v="12"/>
    <n v="2016"/>
    <n v="2016"/>
    <n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  <m/>
    <x v="1344"/>
    <d v="2015-08-11T13:00:52"/>
    <n v="7"/>
    <n v="8"/>
    <n v="2015"/>
    <n v="2015"/>
    <n v="2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x v="4"/>
    <n v="8"/>
    <n v="31.17"/>
    <m/>
    <x v="1345"/>
    <d v="2015-04-13T15:59:35"/>
    <n v="3"/>
    <n v="4"/>
    <n v="2015"/>
    <n v="2015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x v="26"/>
    <n v="8"/>
    <n v="65.41"/>
    <m/>
    <x v="1346"/>
    <d v="2014-11-10T21:34:49"/>
    <n v="10"/>
    <n v="11"/>
    <n v="2014"/>
    <n v="2014"/>
    <n v="3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x v="23"/>
    <n v="8"/>
    <n v="4.75"/>
    <m/>
    <x v="1347"/>
    <d v="2015-01-28T13:04:38"/>
    <n v="12"/>
    <n v="1"/>
    <n v="2014"/>
    <n v="2015"/>
    <n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x v="4"/>
    <n v="8"/>
    <n v="292.08"/>
    <m/>
    <x v="1348"/>
    <d v="2014-11-13T08:02:00"/>
    <n v="10"/>
    <n v="11"/>
    <n v="2014"/>
    <n v="2014"/>
    <n v="3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x v="19"/>
    <n v="8"/>
    <n v="26"/>
    <m/>
    <x v="1349"/>
    <d v="2015-07-16T21:38:56"/>
    <n v="6"/>
    <n v="7"/>
    <n v="2015"/>
    <n v="2015"/>
    <n v="20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9"/>
    <n v="8"/>
    <n v="23.96"/>
    <m/>
    <x v="1350"/>
    <d v="2015-06-26T04:32:55"/>
    <n v="5"/>
    <n v="6"/>
    <n v="2015"/>
    <n v="2015"/>
    <n v="3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x v="23"/>
    <n v="8"/>
    <n v="20.71"/>
    <m/>
    <x v="1351"/>
    <d v="2014-05-19T11:26:29"/>
    <n v="4"/>
    <n v="5"/>
    <n v="2014"/>
    <n v="2014"/>
    <n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x v="17"/>
    <n v="8"/>
    <n v="115.71"/>
    <m/>
    <x v="1352"/>
    <d v="2015-05-01T22:02:41"/>
    <n v="4"/>
    <n v="5"/>
    <n v="2015"/>
    <n v="2015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2"/>
    <n v="8"/>
    <n v="45.97"/>
    <m/>
    <x v="1353"/>
    <d v="2015-06-12T07:07:56"/>
    <n v="5"/>
    <n v="6"/>
    <n v="2015"/>
    <n v="2015"/>
    <n v="3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x v="28"/>
    <n v="8"/>
    <n v="11.43"/>
    <m/>
    <x v="1354"/>
    <d v="2017-03-29T23:32:11"/>
    <n v="2"/>
    <n v="3"/>
    <n v="2017"/>
    <n v="2017"/>
    <n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x v="24"/>
    <n v="8"/>
    <n v="200.63"/>
    <m/>
    <x v="1355"/>
    <d v="2016-10-17T04:00:00"/>
    <n v="9"/>
    <n v="10"/>
    <n v="2016"/>
    <n v="2016"/>
    <n v="3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13"/>
    <n v="8"/>
    <n v="80.599999999999994"/>
    <m/>
    <x v="1356"/>
    <d v="2014-12-19T19:31:28"/>
    <n v="11"/>
    <n v="12"/>
    <n v="2014"/>
    <n v="2014"/>
    <n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10"/>
    <n v="8"/>
    <n v="90.94"/>
    <m/>
    <x v="1357"/>
    <d v="2017-03-08T07:30:00"/>
    <n v="1"/>
    <n v="3"/>
    <n v="2017"/>
    <n v="2017"/>
    <n v="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x v="23"/>
    <n v="8"/>
    <n v="10.17"/>
    <m/>
    <x v="1358"/>
    <d v="2015-03-02T23:00:00"/>
    <n v="1"/>
    <n v="3"/>
    <n v="2015"/>
    <n v="2015"/>
    <n v="4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2"/>
    <n v="8"/>
    <n v="16.760000000000002"/>
    <m/>
    <x v="1359"/>
    <d v="2013-05-14T16:47:40"/>
    <n v="4"/>
    <n v="5"/>
    <n v="2013"/>
    <n v="2013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x v="23"/>
    <n v="8"/>
    <n v="38.33"/>
    <m/>
    <x v="1360"/>
    <d v="2014-10-22T15:36:50"/>
    <n v="9"/>
    <n v="10"/>
    <n v="2014"/>
    <n v="2014"/>
    <n v="3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x v="9"/>
    <n v="8"/>
    <n v="10.38"/>
    <m/>
    <x v="1361"/>
    <d v="2015-12-25T14:21:53"/>
    <n v="11"/>
    <n v="12"/>
    <n v="2015"/>
    <n v="2015"/>
    <n v="3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5"/>
    <n v="8"/>
    <n v="100"/>
    <m/>
    <x v="1362"/>
    <d v="2015-02-15T15:38:00"/>
    <n v="12"/>
    <n v="2"/>
    <n v="2014"/>
    <n v="2015"/>
    <n v="5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13"/>
    <n v="8"/>
    <n v="104.75"/>
    <m/>
    <x v="1363"/>
    <d v="2016-09-18T20:26:25"/>
    <n v="8"/>
    <n v="9"/>
    <n v="2016"/>
    <n v="2016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x v="21"/>
    <n v="8"/>
    <n v="78.67"/>
    <m/>
    <x v="1364"/>
    <d v="2015-09-09T07:31:09"/>
    <n v="8"/>
    <n v="9"/>
    <n v="2015"/>
    <n v="2015"/>
    <n v="3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x v="23"/>
    <n v="9"/>
    <n v="8.5"/>
    <m/>
    <x v="1365"/>
    <d v="2014-08-05T14:52:09"/>
    <n v="7"/>
    <n v="8"/>
    <n v="2014"/>
    <n v="2014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x v="25"/>
    <n v="9"/>
    <n v="47.33"/>
    <m/>
    <x v="1366"/>
    <d v="2015-01-02T16:13:36"/>
    <n v="12"/>
    <n v="1"/>
    <n v="2014"/>
    <n v="2015"/>
    <n v="3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x v="8"/>
    <n v="9"/>
    <n v="29.24"/>
    <m/>
    <x v="1367"/>
    <d v="2015-05-20T06:04:15"/>
    <n v="4"/>
    <n v="5"/>
    <n v="2015"/>
    <n v="2015"/>
    <n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x v="14"/>
    <n v="9"/>
    <n v="60"/>
    <m/>
    <x v="1368"/>
    <d v="2015-11-08T22:10:20"/>
    <n v="10"/>
    <n v="11"/>
    <n v="2015"/>
    <n v="2015"/>
    <n v="3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x v="24"/>
    <n v="9"/>
    <n v="64.8"/>
    <m/>
    <x v="1369"/>
    <d v="2016-08-19T02:27:20"/>
    <n v="6"/>
    <n v="8"/>
    <n v="2016"/>
    <n v="2016"/>
    <n v="5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x v="23"/>
    <n v="9"/>
    <n v="16.25"/>
    <m/>
    <x v="1370"/>
    <d v="2014-07-29T03:14:56"/>
    <n v="7"/>
    <n v="7"/>
    <n v="2014"/>
    <n v="2014"/>
    <n v="1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x v="23"/>
    <n v="9"/>
    <n v="32.5"/>
    <m/>
    <x v="1371"/>
    <d v="2016-10-07T21:51:48"/>
    <n v="9"/>
    <n v="10"/>
    <n v="2016"/>
    <n v="2016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x v="23"/>
    <n v="9"/>
    <n v="25.65"/>
    <m/>
    <x v="1372"/>
    <d v="2014-07-20T18:51:27"/>
    <n v="5"/>
    <n v="7"/>
    <n v="2014"/>
    <n v="2014"/>
    <n v="6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x v="11"/>
    <n v="9"/>
    <n v="44.17"/>
    <m/>
    <x v="1373"/>
    <d v="2014-05-02T22:52:53"/>
    <n v="3"/>
    <n v="5"/>
    <n v="2014"/>
    <n v="2014"/>
    <n v="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x v="4"/>
    <n v="9"/>
    <n v="30.27"/>
    <m/>
    <x v="1374"/>
    <d v="2016-04-26T06:55:00"/>
    <n v="3"/>
    <n v="4"/>
    <n v="2016"/>
    <n v="2016"/>
    <n v="3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5"/>
    <n v="9"/>
    <n v="40.450000000000003"/>
    <m/>
    <x v="1375"/>
    <d v="2015-04-03T15:38:00"/>
    <n v="3"/>
    <n v="4"/>
    <n v="2015"/>
    <n v="2015"/>
    <n v="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x v="23"/>
    <n v="9"/>
    <n v="222.5"/>
    <m/>
    <x v="1376"/>
    <d v="2016-12-21T17:03:14"/>
    <n v="11"/>
    <n v="12"/>
    <n v="2016"/>
    <n v="2016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x v="4"/>
    <n v="9"/>
    <n v="41.75"/>
    <m/>
    <x v="1377"/>
    <d v="2016-02-18T20:14:20"/>
    <n v="1"/>
    <n v="2"/>
    <n v="2016"/>
    <n v="2016"/>
    <n v="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9"/>
    <n v="9"/>
    <n v="65.67"/>
    <m/>
    <x v="1378"/>
    <d v="2013-07-07T05:28:23"/>
    <n v="5"/>
    <n v="7"/>
    <n v="2013"/>
    <n v="2013"/>
    <n v="4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x v="27"/>
    <n v="9"/>
    <n v="30"/>
    <m/>
    <x v="1379"/>
    <d v="2014-11-01T03:59:00"/>
    <n v="10"/>
    <n v="11"/>
    <n v="2014"/>
    <n v="2014"/>
    <n v="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x v="3"/>
    <n v="9"/>
    <n v="389.29"/>
    <m/>
    <x v="1380"/>
    <d v="2015-04-16T18:10:33"/>
    <n v="3"/>
    <n v="4"/>
    <n v="2015"/>
    <n v="2015"/>
    <n v="3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x v="23"/>
    <n v="9"/>
    <n v="29.41"/>
    <m/>
    <x v="1381"/>
    <d v="2014-08-25T21:00:00"/>
    <n v="8"/>
    <n v="8"/>
    <n v="2014"/>
    <n v="2014"/>
    <n v="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9"/>
    <n v="9"/>
    <n v="18.579999999999998"/>
    <m/>
    <x v="1382"/>
    <d v="2014-05-11T03:18:53"/>
    <n v="4"/>
    <n v="5"/>
    <n v="2014"/>
    <n v="2014"/>
    <n v="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x v="16"/>
    <n v="9"/>
    <n v="31"/>
    <m/>
    <x v="1383"/>
    <d v="2015-10-26T21:20:00"/>
    <n v="8"/>
    <n v="10"/>
    <n v="2015"/>
    <n v="2015"/>
    <n v="5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x v="23"/>
    <n v="9"/>
    <n v="60.06"/>
    <m/>
    <x v="1384"/>
    <d v="2015-08-19T04:06:16"/>
    <n v="7"/>
    <n v="8"/>
    <n v="2015"/>
    <n v="2015"/>
    <n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x v="17"/>
    <n v="9"/>
    <n v="35"/>
    <m/>
    <x v="1385"/>
    <d v="2017-04-09T20:00:00"/>
    <n v="3"/>
    <n v="4"/>
    <n v="2017"/>
    <n v="2017"/>
    <n v="3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2"/>
    <n v="9"/>
    <n v="170.55"/>
    <m/>
    <x v="1386"/>
    <d v="2015-11-18T07:15:58"/>
    <n v="10"/>
    <n v="11"/>
    <n v="2015"/>
    <n v="2015"/>
    <n v="3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x v="23"/>
    <n v="9"/>
    <n v="80.709999999999994"/>
    <m/>
    <x v="1387"/>
    <d v="2015-08-01T01:00:00"/>
    <n v="7"/>
    <n v="8"/>
    <n v="2015"/>
    <n v="2015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x v="7"/>
    <n v="9"/>
    <n v="73.760000000000005"/>
    <m/>
    <x v="1388"/>
    <d v="2014-10-05T18:49:03"/>
    <n v="9"/>
    <n v="10"/>
    <n v="2014"/>
    <n v="2014"/>
    <n v="3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2"/>
    <n v="10"/>
    <n v="71.25"/>
    <m/>
    <x v="1389"/>
    <d v="2015-10-21T17:26:21"/>
    <n v="8"/>
    <n v="10"/>
    <n v="2015"/>
    <n v="2015"/>
    <n v="6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2"/>
    <n v="10"/>
    <n v="73.459999999999994"/>
    <m/>
    <x v="1390"/>
    <d v="2009-10-12T20:59:00"/>
    <n v="8"/>
    <n v="10"/>
    <n v="2009"/>
    <n v="2009"/>
    <n v="5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9"/>
    <n v="10"/>
    <n v="21.73"/>
    <m/>
    <x v="1391"/>
    <d v="2012-10-04T23:07:13"/>
    <n v="9"/>
    <n v="10"/>
    <n v="2012"/>
    <n v="2012"/>
    <n v="3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  <m/>
    <x v="1392"/>
    <d v="2014-11-07T20:30:07"/>
    <n v="9"/>
    <n v="11"/>
    <n v="2014"/>
    <n v="2014"/>
    <n v="4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x v="4"/>
    <n v="10"/>
    <n v="24.08"/>
    <m/>
    <x v="1393"/>
    <d v="2016-11-29T17:01:45"/>
    <n v="10"/>
    <n v="11"/>
    <n v="2016"/>
    <n v="2016"/>
    <n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x v="17"/>
    <n v="10"/>
    <n v="54.11"/>
    <m/>
    <x v="1394"/>
    <d v="2016-03-28T16:18:15"/>
    <n v="2"/>
    <n v="3"/>
    <n v="2016"/>
    <n v="2016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x v="23"/>
    <n v="10"/>
    <n v="37.54"/>
    <m/>
    <x v="1395"/>
    <d v="2016-05-06T13:04:00"/>
    <n v="4"/>
    <n v="5"/>
    <n v="2016"/>
    <n v="2016"/>
    <n v="29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x v="20"/>
    <n v="10"/>
    <n v="53.55"/>
    <m/>
    <x v="1396"/>
    <d v="2015-03-19T18:15:30"/>
    <n v="2"/>
    <n v="3"/>
    <n v="2015"/>
    <n v="2015"/>
    <n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x v="4"/>
    <n v="10"/>
    <n v="54.67"/>
    <m/>
    <x v="1397"/>
    <d v="2016-10-13T15:12:32"/>
    <n v="9"/>
    <n v="10"/>
    <n v="2016"/>
    <n v="2016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x v="13"/>
    <n v="10"/>
    <n v="744.55"/>
    <m/>
    <x v="1398"/>
    <d v="2015-06-08T15:00:00"/>
    <n v="5"/>
    <n v="6"/>
    <n v="2015"/>
    <n v="2015"/>
    <n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x v="7"/>
    <n v="10"/>
    <n v="40"/>
    <m/>
    <x v="1399"/>
    <d v="2015-04-01T20:32:43"/>
    <n v="3"/>
    <n v="4"/>
    <n v="2015"/>
    <n v="2015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9"/>
    <n v="10"/>
    <n v="10"/>
    <m/>
    <x v="1400"/>
    <d v="2010-03-15T06:59:00"/>
    <n v="1"/>
    <n v="3"/>
    <n v="2010"/>
    <n v="2010"/>
    <n v="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x v="23"/>
    <n v="10"/>
    <n v="100"/>
    <m/>
    <x v="1401"/>
    <d v="2015-08-17T16:15:59"/>
    <n v="7"/>
    <n v="8"/>
    <n v="2015"/>
    <n v="2015"/>
    <n v="3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x v="23"/>
    <n v="10"/>
    <n v="10"/>
    <m/>
    <x v="1402"/>
    <d v="2014-08-10T16:45:02"/>
    <n v="7"/>
    <n v="8"/>
    <n v="2014"/>
    <n v="2014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x v="23"/>
    <n v="10"/>
    <n v="142.86000000000001"/>
    <m/>
    <x v="1403"/>
    <d v="2015-11-30T06:04:09"/>
    <n v="10"/>
    <n v="11"/>
    <n v="2015"/>
    <n v="2015"/>
    <n v="3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x v="23"/>
    <n v="10"/>
    <n v="5"/>
    <m/>
    <x v="1404"/>
    <d v="2014-07-30T20:53:59"/>
    <n v="6"/>
    <n v="7"/>
    <n v="2014"/>
    <n v="2014"/>
    <n v="3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x v="23"/>
    <n v="10"/>
    <n v="16.670000000000002"/>
    <m/>
    <x v="1405"/>
    <d v="2015-08-26T18:32:00"/>
    <n v="7"/>
    <n v="8"/>
    <n v="2015"/>
    <n v="2015"/>
    <n v="5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x v="4"/>
    <n v="10"/>
    <n v="178.93"/>
    <m/>
    <x v="1406"/>
    <d v="2016-10-29T08:57:43"/>
    <n v="9"/>
    <n v="10"/>
    <n v="2016"/>
    <n v="2016"/>
    <n v="4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x v="23"/>
    <n v="10"/>
    <n v="100.5"/>
    <m/>
    <x v="1407"/>
    <d v="2015-02-15T14:05:47"/>
    <n v="1"/>
    <n v="2"/>
    <n v="2015"/>
    <n v="2015"/>
    <n v="3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x v="11"/>
    <n v="10"/>
    <n v="42"/>
    <m/>
    <x v="1408"/>
    <d v="2016-01-08T22:54:35"/>
    <n v="11"/>
    <n v="1"/>
    <n v="2015"/>
    <n v="2016"/>
    <n v="6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x v="17"/>
    <n v="10"/>
    <n v="62.22"/>
    <m/>
    <x v="1409"/>
    <d v="2014-08-24T23:14:09"/>
    <n v="7"/>
    <n v="8"/>
    <n v="2014"/>
    <n v="2014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x v="4"/>
    <n v="10"/>
    <n v="44.69"/>
    <m/>
    <x v="1410"/>
    <d v="2014-12-01T00:00:00"/>
    <n v="10"/>
    <n v="12"/>
    <n v="2014"/>
    <n v="2014"/>
    <n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10"/>
    <n v="10"/>
    <n v="32.82"/>
    <m/>
    <x v="1411"/>
    <d v="2016-01-31T04:17:00"/>
    <n v="1"/>
    <n v="1"/>
    <n v="2016"/>
    <n v="2016"/>
    <n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2"/>
    <n v="10"/>
    <n v="63.1"/>
    <m/>
    <x v="1412"/>
    <d v="2014-03-18T15:55:30"/>
    <n v="2"/>
    <n v="3"/>
    <n v="2014"/>
    <n v="2014"/>
    <n v="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9"/>
    <n v="10"/>
    <n v="23"/>
    <m/>
    <x v="1413"/>
    <d v="2010-11-30T05:00:00"/>
    <n v="10"/>
    <n v="11"/>
    <n v="2010"/>
    <n v="2010"/>
    <n v="4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1"/>
    <n v="10"/>
    <n v="32.75"/>
    <m/>
    <x v="1414"/>
    <d v="2017-02-17T21:00:00"/>
    <n v="1"/>
    <n v="2"/>
    <n v="2017"/>
    <n v="2017"/>
    <n v="4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2"/>
    <n v="10"/>
    <n v="31.76"/>
    <m/>
    <x v="1415"/>
    <d v="2014-01-11T21:36:41"/>
    <n v="12"/>
    <n v="1"/>
    <n v="2013"/>
    <n v="2014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13"/>
    <n v="11"/>
    <n v="225"/>
    <m/>
    <x v="1416"/>
    <d v="2014-09-05T13:39:00"/>
    <n v="7"/>
    <n v="9"/>
    <n v="2014"/>
    <n v="2014"/>
    <n v="5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x v="17"/>
    <n v="11"/>
    <n v="525"/>
    <m/>
    <x v="1417"/>
    <d v="2014-09-01T15:30:34"/>
    <n v="8"/>
    <n v="9"/>
    <n v="2014"/>
    <n v="2014"/>
    <n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x v="21"/>
    <n v="11"/>
    <n v="91.3"/>
    <m/>
    <x v="1418"/>
    <d v="2014-11-08T21:13:23"/>
    <n v="10"/>
    <n v="11"/>
    <n v="2014"/>
    <n v="2014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2"/>
    <n v="11"/>
    <n v="52.5"/>
    <m/>
    <x v="1419"/>
    <d v="2016-07-16T08:47:46"/>
    <n v="6"/>
    <n v="7"/>
    <n v="2016"/>
    <n v="2016"/>
    <n v="4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x v="23"/>
    <n v="11"/>
    <n v="437.5"/>
    <m/>
    <x v="1420"/>
    <d v="2017-04-16T15:22:46"/>
    <n v="3"/>
    <n v="4"/>
    <n v="2017"/>
    <n v="2017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x v="3"/>
    <n v="11"/>
    <n v="97.41"/>
    <m/>
    <x v="1421"/>
    <d v="2015-10-21T12:45:33"/>
    <n v="9"/>
    <n v="10"/>
    <n v="2015"/>
    <n v="2015"/>
    <n v="3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x v="24"/>
    <n v="11"/>
    <n v="217.38"/>
    <m/>
    <x v="1422"/>
    <d v="2017-03-24T20:59:18"/>
    <n v="2"/>
    <n v="3"/>
    <n v="2017"/>
    <n v="2017"/>
    <n v="4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x v="23"/>
    <n v="11"/>
    <n v="47.91"/>
    <m/>
    <x v="1423"/>
    <d v="2016-05-22T19:34:33"/>
    <n v="3"/>
    <n v="5"/>
    <n v="2016"/>
    <n v="2016"/>
    <n v="6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x v="11"/>
    <n v="11"/>
    <n v="48.18"/>
    <m/>
    <x v="1424"/>
    <d v="2015-11-16T16:04:58"/>
    <n v="10"/>
    <n v="11"/>
    <n v="2015"/>
    <n v="2015"/>
    <n v="3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x v="23"/>
    <n v="11"/>
    <n v="42.5"/>
    <m/>
    <x v="1425"/>
    <d v="2014-06-17T04:36:18"/>
    <n v="6"/>
    <n v="6"/>
    <n v="2014"/>
    <n v="2014"/>
    <n v="1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x v="23"/>
    <n v="11"/>
    <n v="26.75"/>
    <m/>
    <x v="1426"/>
    <d v="2015-01-31T15:25:53"/>
    <n v="12"/>
    <n v="1"/>
    <n v="2014"/>
    <n v="2015"/>
    <n v="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x v="11"/>
    <n v="11"/>
    <n v="72.760000000000005"/>
    <m/>
    <x v="1427"/>
    <d v="2015-06-03T02:31:16"/>
    <n v="4"/>
    <n v="6"/>
    <n v="2015"/>
    <n v="2015"/>
    <n v="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x v="4"/>
    <n v="11"/>
    <n v="51.82"/>
    <m/>
    <x v="1428"/>
    <d v="2016-03-11T18:34:47"/>
    <n v="2"/>
    <n v="3"/>
    <n v="2016"/>
    <n v="2016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  <m/>
    <x v="1429"/>
    <d v="2015-05-31T03:40:23"/>
    <n v="4"/>
    <n v="5"/>
    <n v="2015"/>
    <n v="2015"/>
    <n v="4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x v="23"/>
    <n v="11"/>
    <n v="72"/>
    <m/>
    <x v="1430"/>
    <d v="2015-01-16T10:26:00"/>
    <n v="12"/>
    <n v="1"/>
    <n v="2014"/>
    <n v="2015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15"/>
    <n v="11"/>
    <n v="51.25"/>
    <m/>
    <x v="1431"/>
    <d v="2010-09-02T02:00:00"/>
    <n v="8"/>
    <n v="9"/>
    <n v="2010"/>
    <n v="2010"/>
    <n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x v="23"/>
    <n v="11"/>
    <n v="108.33"/>
    <m/>
    <x v="1432"/>
    <d v="2016-11-30T17:00:00"/>
    <n v="10"/>
    <n v="11"/>
    <n v="2016"/>
    <n v="2016"/>
    <n v="3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x v="18"/>
    <n v="11"/>
    <n v="42.22"/>
    <m/>
    <x v="1433"/>
    <d v="2015-03-01T21:47:19"/>
    <n v="1"/>
    <n v="3"/>
    <n v="2015"/>
    <n v="2015"/>
    <n v="3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x v="6"/>
    <n v="11"/>
    <n v="56.25"/>
    <m/>
    <x v="1434"/>
    <d v="2012-11-18T00:00:00"/>
    <n v="9"/>
    <n v="11"/>
    <n v="2012"/>
    <n v="2012"/>
    <n v="5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x v="3"/>
    <n v="11"/>
    <n v="81.58"/>
    <m/>
    <x v="1435"/>
    <d v="2015-12-10T22:12:46"/>
    <n v="11"/>
    <n v="12"/>
    <n v="2015"/>
    <n v="2015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x v="6"/>
    <n v="11"/>
    <n v="21.8"/>
    <m/>
    <x v="1436"/>
    <d v="2013-02-13T22:37:49"/>
    <n v="1"/>
    <n v="2"/>
    <n v="2013"/>
    <n v="2013"/>
    <n v="3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x v="17"/>
    <n v="11"/>
    <n v="55"/>
    <m/>
    <x v="1437"/>
    <d v="2016-08-07T19:32:25"/>
    <n v="7"/>
    <n v="8"/>
    <n v="2016"/>
    <n v="2016"/>
    <n v="3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x v="23"/>
    <n v="11"/>
    <n v="45.83"/>
    <m/>
    <x v="1438"/>
    <d v="2015-10-01T13:00:00"/>
    <n v="8"/>
    <n v="10"/>
    <n v="2015"/>
    <n v="2015"/>
    <n v="4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x v="18"/>
    <n v="11"/>
    <n v="69.13"/>
    <m/>
    <x v="1439"/>
    <d v="2014-09-28T01:38:33"/>
    <n v="8"/>
    <n v="9"/>
    <n v="2014"/>
    <n v="2014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x v="18"/>
    <n v="11"/>
    <n v="55.39"/>
    <m/>
    <x v="1440"/>
    <d v="2015-02-11T13:13:42"/>
    <n v="1"/>
    <n v="2"/>
    <n v="2015"/>
    <n v="2015"/>
    <n v="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9"/>
    <n v="11"/>
    <n v="45"/>
    <m/>
    <x v="1441"/>
    <d v="2010-07-21T19:00:00"/>
    <n v="6"/>
    <n v="7"/>
    <n v="2010"/>
    <n v="2010"/>
    <n v="4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x v="23"/>
    <n v="11"/>
    <n v="51.67"/>
    <m/>
    <x v="1442"/>
    <d v="2015-01-10T03:23:00"/>
    <n v="12"/>
    <n v="1"/>
    <n v="2014"/>
    <n v="2015"/>
    <n v="3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x v="24"/>
    <n v="11"/>
    <n v="117.65"/>
    <m/>
    <x v="1443"/>
    <d v="2015-11-22T06:59:00"/>
    <n v="10"/>
    <n v="11"/>
    <n v="2015"/>
    <n v="2015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x v="4"/>
    <n v="11"/>
    <n v="51.82"/>
    <m/>
    <x v="1444"/>
    <d v="2015-04-10T04:59:00"/>
    <n v="3"/>
    <n v="4"/>
    <n v="2015"/>
    <n v="2015"/>
    <n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x v="26"/>
    <n v="11"/>
    <n v="33.76"/>
    <m/>
    <x v="1445"/>
    <d v="2014-12-19T19:38:00"/>
    <n v="11"/>
    <n v="12"/>
    <n v="2014"/>
    <n v="2014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x v="4"/>
    <n v="11"/>
    <n v="29.89"/>
    <m/>
    <x v="1446"/>
    <d v="2016-10-08T14:43:32"/>
    <n v="8"/>
    <n v="10"/>
    <n v="2016"/>
    <n v="2016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x v="23"/>
    <n v="11"/>
    <n v="40"/>
    <m/>
    <x v="1447"/>
    <d v="2016-05-24T14:25:00"/>
    <n v="5"/>
    <n v="5"/>
    <n v="2016"/>
    <n v="2016"/>
    <n v="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x v="23"/>
    <n v="11"/>
    <n v="80"/>
    <m/>
    <x v="1448"/>
    <d v="2017-02-28T08:51:00"/>
    <n v="1"/>
    <n v="2"/>
    <n v="2017"/>
    <n v="2017"/>
    <n v="4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x v="21"/>
    <n v="11"/>
    <n v="112.86"/>
    <m/>
    <x v="1449"/>
    <d v="2017-03-12T19:00:00"/>
    <n v="2"/>
    <n v="3"/>
    <n v="2017"/>
    <n v="2017"/>
    <n v="39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x v="25"/>
    <n v="11"/>
    <n v="286.25"/>
    <m/>
    <x v="1450"/>
    <d v="2015-02-04T11:50:18"/>
    <n v="1"/>
    <n v="2"/>
    <n v="2015"/>
    <n v="2015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2"/>
    <n v="11"/>
    <n v="39.29"/>
    <m/>
    <x v="1451"/>
    <d v="2011-12-18T18:21:44"/>
    <n v="11"/>
    <n v="12"/>
    <n v="2011"/>
    <n v="2011"/>
    <n v="4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x v="4"/>
    <n v="12"/>
    <n v="127.93"/>
    <m/>
    <x v="1452"/>
    <d v="2016-02-17T12:04:39"/>
    <n v="1"/>
    <n v="2"/>
    <n v="2016"/>
    <n v="2016"/>
    <n v="3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x v="21"/>
    <n v="12"/>
    <n v="83.94"/>
    <m/>
    <x v="1453"/>
    <d v="2014-06-13T04:00:00"/>
    <n v="5"/>
    <n v="6"/>
    <n v="2014"/>
    <n v="2014"/>
    <n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x v="23"/>
    <n v="12"/>
    <n v="24.71"/>
    <m/>
    <x v="1454"/>
    <d v="2015-06-11T23:00:00"/>
    <n v="4"/>
    <n v="6"/>
    <n v="2015"/>
    <n v="2015"/>
    <n v="4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x v="24"/>
    <n v="12"/>
    <n v="78.33"/>
    <m/>
    <x v="1455"/>
    <d v="2015-05-05T18:48:00"/>
    <n v="4"/>
    <n v="5"/>
    <n v="2015"/>
    <n v="2015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x v="12"/>
    <n v="12"/>
    <n v="19.329999999999998"/>
    <m/>
    <x v="1456"/>
    <d v="2012-02-21T22:46:14"/>
    <n v="1"/>
    <n v="2"/>
    <n v="2012"/>
    <n v="2012"/>
    <n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2"/>
    <n v="12"/>
    <n v="39"/>
    <m/>
    <x v="1457"/>
    <d v="2016-10-10T10:36:23"/>
    <n v="9"/>
    <n v="10"/>
    <n v="2016"/>
    <n v="2016"/>
    <n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x v="17"/>
    <n v="12"/>
    <n v="61.09"/>
    <m/>
    <x v="1458"/>
    <d v="2017-04-10T01:00:00"/>
    <n v="3"/>
    <n v="4"/>
    <n v="2017"/>
    <n v="2017"/>
    <n v="3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x v="25"/>
    <n v="12"/>
    <n v="24.46"/>
    <m/>
    <x v="1459"/>
    <d v="2015-02-20T23:14:16"/>
    <n v="1"/>
    <n v="2"/>
    <n v="2015"/>
    <n v="2015"/>
    <n v="4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x v="11"/>
    <n v="12"/>
    <n v="69.12"/>
    <m/>
    <x v="1460"/>
    <d v="2014-06-28T19:21:54"/>
    <n v="5"/>
    <n v="6"/>
    <n v="2014"/>
    <n v="2014"/>
    <n v="3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9"/>
    <n v="12"/>
    <n v="19.670000000000002"/>
    <m/>
    <x v="1461"/>
    <d v="2016-03-10T00:35:00"/>
    <n v="2"/>
    <n v="3"/>
    <n v="2016"/>
    <n v="2016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x v="6"/>
    <n v="12"/>
    <n v="346.67"/>
    <m/>
    <x v="1462"/>
    <d v="2013-04-08T19:17:37"/>
    <n v="3"/>
    <n v="4"/>
    <n v="2013"/>
    <n v="2013"/>
    <n v="3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2"/>
    <n v="12"/>
    <n v="38.479999999999997"/>
    <m/>
    <x v="1463"/>
    <d v="2014-04-19T16:19:39"/>
    <n v="3"/>
    <n v="4"/>
    <n v="2014"/>
    <n v="2014"/>
    <n v="45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x v="1"/>
    <n v="12"/>
    <n v="314.29000000000002"/>
    <m/>
    <x v="1464"/>
    <d v="2014-12-28T15:22:29"/>
    <n v="11"/>
    <n v="12"/>
    <n v="2014"/>
    <n v="2014"/>
    <n v="3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x v="24"/>
    <n v="12"/>
    <n v="2796.67"/>
    <m/>
    <x v="1465"/>
    <d v="2016-07-10T05:28:57"/>
    <n v="6"/>
    <n v="7"/>
    <n v="2016"/>
    <n v="2016"/>
    <n v="3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x v="4"/>
    <n v="12"/>
    <n v="60"/>
    <m/>
    <x v="1466"/>
    <d v="2016-03-12T19:52:44"/>
    <n v="2"/>
    <n v="3"/>
    <n v="2016"/>
    <n v="2016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x v="24"/>
    <n v="12"/>
    <n v="25"/>
    <m/>
    <x v="1467"/>
    <d v="2015-07-16T07:56:00"/>
    <n v="6"/>
    <n v="7"/>
    <n v="2015"/>
    <n v="2015"/>
    <n v="3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x v="23"/>
    <n v="12"/>
    <n v="81.41"/>
    <m/>
    <x v="1468"/>
    <d v="2015-04-09T23:31:11"/>
    <n v="3"/>
    <n v="4"/>
    <n v="2015"/>
    <n v="2015"/>
    <n v="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x v="23"/>
    <n v="12"/>
    <n v="75.25"/>
    <m/>
    <x v="1469"/>
    <d v="2014-10-17T19:10:10"/>
    <n v="8"/>
    <n v="10"/>
    <n v="2014"/>
    <n v="2014"/>
    <n v="6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x v="11"/>
    <n v="12"/>
    <n v="96.05"/>
    <m/>
    <x v="1470"/>
    <d v="2017-02-24T05:51:40"/>
    <n v="1"/>
    <n v="2"/>
    <n v="2017"/>
    <n v="2017"/>
    <n v="3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x v="23"/>
    <n v="12"/>
    <n v="79.400000000000006"/>
    <m/>
    <x v="1471"/>
    <d v="2015-06-27T21:44:14"/>
    <n v="5"/>
    <n v="6"/>
    <n v="2015"/>
    <n v="2015"/>
    <n v="3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x v="25"/>
    <n v="12"/>
    <n v="356.84"/>
    <m/>
    <x v="1472"/>
    <d v="2015-05-24T08:18:52"/>
    <n v="4"/>
    <n v="5"/>
    <n v="2015"/>
    <n v="2015"/>
    <n v="3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x v="4"/>
    <n v="12"/>
    <n v="72.59"/>
    <m/>
    <x v="1473"/>
    <d v="2016-09-09T06:00:00"/>
    <n v="7"/>
    <n v="9"/>
    <n v="2016"/>
    <n v="2016"/>
    <n v="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x v="3"/>
    <n v="12"/>
    <n v="49.8"/>
    <m/>
    <x v="1474"/>
    <d v="2016-06-17T23:00:00"/>
    <n v="5"/>
    <n v="6"/>
    <n v="2016"/>
    <n v="2016"/>
    <n v="3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9"/>
    <n v="13"/>
    <n v="12.5"/>
    <m/>
    <x v="1475"/>
    <d v="2016-04-10T18:41:12"/>
    <n v="3"/>
    <n v="4"/>
    <n v="2016"/>
    <n v="2016"/>
    <n v="30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x v="19"/>
    <n v="13"/>
    <n v="25"/>
    <m/>
    <x v="1476"/>
    <d v="2016-01-06T22:50:13"/>
    <n v="12"/>
    <n v="1"/>
    <n v="2015"/>
    <n v="2016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x v="23"/>
    <n v="13"/>
    <n v="50.2"/>
    <m/>
    <x v="1477"/>
    <d v="2016-06-18T19:32:19"/>
    <n v="5"/>
    <n v="6"/>
    <n v="2016"/>
    <n v="2016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x v="4"/>
    <n v="13"/>
    <n v="110.87"/>
    <m/>
    <x v="1478"/>
    <d v="2016-01-10T00:00:00"/>
    <n v="11"/>
    <n v="1"/>
    <n v="2015"/>
    <n v="2016"/>
    <n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x v="23"/>
    <n v="13"/>
    <n v="25.5"/>
    <m/>
    <x v="1479"/>
    <d v="2015-01-16T12:09:11"/>
    <n v="12"/>
    <n v="1"/>
    <n v="2014"/>
    <n v="2015"/>
    <n v="3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9"/>
    <n v="13"/>
    <n v="10.67"/>
    <m/>
    <x v="1480"/>
    <d v="2013-11-09T01:18:59"/>
    <n v="10"/>
    <n v="11"/>
    <n v="2013"/>
    <n v="2013"/>
    <n v="3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1"/>
    <n v="13"/>
    <n v="65"/>
    <m/>
    <x v="1481"/>
    <d v="2015-03-27T02:39:00"/>
    <n v="1"/>
    <n v="3"/>
    <n v="2015"/>
    <n v="2015"/>
    <n v="5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15"/>
    <n v="13"/>
    <n v="65"/>
    <m/>
    <x v="1482"/>
    <d v="2015-06-30T21:06:08"/>
    <n v="5"/>
    <n v="6"/>
    <n v="2015"/>
    <n v="2015"/>
    <n v="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x v="23"/>
    <n v="13"/>
    <n v="93"/>
    <m/>
    <x v="1483"/>
    <d v="2015-10-16T04:59:00"/>
    <n v="9"/>
    <n v="10"/>
    <n v="2015"/>
    <n v="2015"/>
    <n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x v="25"/>
    <n v="13"/>
    <n v="57.65"/>
    <m/>
    <x v="1484"/>
    <d v="2014-07-30T23:00:00"/>
    <n v="6"/>
    <n v="7"/>
    <n v="2014"/>
    <n v="2014"/>
    <n v="3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x v="4"/>
    <n v="13"/>
    <n v="65"/>
    <m/>
    <x v="1485"/>
    <d v="2016-06-19T14:30:46"/>
    <n v="5"/>
    <n v="6"/>
    <n v="2016"/>
    <n v="2016"/>
    <n v="3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x v="4"/>
    <n v="13"/>
    <n v="161.22"/>
    <m/>
    <x v="1486"/>
    <d v="2014-06-23T07:04:10"/>
    <n v="5"/>
    <n v="6"/>
    <n v="2014"/>
    <n v="2014"/>
    <n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x v="18"/>
    <n v="13"/>
    <n v="37.61"/>
    <m/>
    <x v="1487"/>
    <d v="2016-07-03T07:38:56"/>
    <n v="6"/>
    <n v="7"/>
    <n v="2016"/>
    <n v="2016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x v="4"/>
    <n v="13"/>
    <n v="69.41"/>
    <m/>
    <x v="1488"/>
    <d v="2016-04-18T14:00:00"/>
    <n v="3"/>
    <n v="4"/>
    <n v="2016"/>
    <n v="2016"/>
    <n v="3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x v="23"/>
    <n v="13"/>
    <n v="10"/>
    <m/>
    <x v="1489"/>
    <d v="2015-05-28T16:38:09"/>
    <n v="4"/>
    <n v="5"/>
    <n v="2015"/>
    <n v="2015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  <m/>
    <x v="1490"/>
    <d v="2014-07-01T19:00:00"/>
    <n v="5"/>
    <n v="7"/>
    <n v="2014"/>
    <n v="2014"/>
    <n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x v="14"/>
    <n v="13"/>
    <n v="14.43"/>
    <m/>
    <x v="1491"/>
    <d v="2016-05-12T10:47:14"/>
    <n v="4"/>
    <n v="5"/>
    <n v="2016"/>
    <n v="2016"/>
    <n v="3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x v="18"/>
    <n v="14"/>
    <n v="65.099999999999994"/>
    <m/>
    <x v="1492"/>
    <d v="2015-02-20T08:34:13"/>
    <n v="1"/>
    <n v="2"/>
    <n v="2015"/>
    <n v="2015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x v="18"/>
    <n v="14"/>
    <n v="58.97"/>
    <m/>
    <x v="1493"/>
    <d v="2016-02-04T07:50:33"/>
    <n v="12"/>
    <n v="2"/>
    <n v="2015"/>
    <n v="2016"/>
    <n v="6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15"/>
    <n v="14"/>
    <n v="155"/>
    <m/>
    <x v="1494"/>
    <d v="2014-12-24T01:29:45"/>
    <n v="11"/>
    <n v="12"/>
    <n v="2014"/>
    <n v="2014"/>
    <n v="3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2"/>
    <n v="14"/>
    <n v="51.88"/>
    <m/>
    <x v="1495"/>
    <d v="2016-07-05T20:54:43"/>
    <n v="6"/>
    <n v="7"/>
    <n v="2016"/>
    <n v="2016"/>
    <n v="3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x v="18"/>
    <n v="14"/>
    <n v="63.65"/>
    <m/>
    <x v="1496"/>
    <d v="2015-12-15T12:10:00"/>
    <n v="11"/>
    <n v="12"/>
    <n v="2015"/>
    <n v="2015"/>
    <n v="3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x v="24"/>
    <n v="14"/>
    <n v="55.6"/>
    <m/>
    <x v="1497"/>
    <d v="2016-02-12T04:33:11"/>
    <n v="1"/>
    <n v="2"/>
    <n v="2016"/>
    <n v="2016"/>
    <n v="3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2"/>
    <n v="14"/>
    <n v="102.38"/>
    <m/>
    <x v="1498"/>
    <d v="2016-08-15T07:00:00"/>
    <n v="7"/>
    <n v="8"/>
    <n v="2016"/>
    <n v="2016"/>
    <n v="4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x v="0"/>
    <n v="14"/>
    <n v="11.67"/>
    <m/>
    <x v="1499"/>
    <d v="2017-02-03T23:51:20"/>
    <n v="12"/>
    <n v="2"/>
    <n v="2016"/>
    <n v="2017"/>
    <n v="6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x v="23"/>
    <n v="14"/>
    <n v="10"/>
    <m/>
    <x v="1500"/>
    <d v="2014-09-17T20:56:40"/>
    <n v="8"/>
    <n v="9"/>
    <n v="2014"/>
    <n v="2014"/>
    <n v="3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x v="23"/>
    <n v="14"/>
    <n v="78.08"/>
    <m/>
    <x v="1501"/>
    <d v="2016-01-15T03:09:34"/>
    <n v="12"/>
    <n v="1"/>
    <n v="2015"/>
    <n v="2016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x v="9"/>
    <n v="14"/>
    <n v="10.56"/>
    <m/>
    <x v="1502"/>
    <d v="2016-02-11T23:22:17"/>
    <n v="1"/>
    <n v="2"/>
    <n v="2016"/>
    <n v="2016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x v="12"/>
    <n v="14"/>
    <n v="44.5"/>
    <m/>
    <x v="1503"/>
    <d v="2011-07-08T21:00:00"/>
    <n v="5"/>
    <n v="7"/>
    <n v="2011"/>
    <n v="2011"/>
    <n v="6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x v="24"/>
    <n v="14"/>
    <n v="20.14"/>
    <m/>
    <x v="1504"/>
    <d v="2014-12-14T20:00:34"/>
    <n v="11"/>
    <n v="12"/>
    <n v="2014"/>
    <n v="2014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x v="27"/>
    <n v="14"/>
    <n v="129.97"/>
    <m/>
    <x v="1505"/>
    <d v="2014-10-23T10:17:59"/>
    <n v="9"/>
    <n v="10"/>
    <n v="2014"/>
    <n v="2014"/>
    <n v="3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9"/>
    <n v="14"/>
    <n v="43.42"/>
    <m/>
    <x v="1506"/>
    <d v="2014-04-24T19:11:07"/>
    <n v="3"/>
    <n v="4"/>
    <n v="2014"/>
    <n v="2014"/>
    <n v="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2"/>
    <n v="14"/>
    <n v="43.85"/>
    <m/>
    <x v="1507"/>
    <d v="2013-03-08T03:02:08"/>
    <n v="2"/>
    <n v="3"/>
    <n v="2013"/>
    <n v="2013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x v="23"/>
    <n v="14"/>
    <n v="71.25"/>
    <m/>
    <x v="1508"/>
    <d v="2016-04-14T04:39:40"/>
    <n v="2"/>
    <n v="4"/>
    <n v="2016"/>
    <n v="2016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2"/>
    <n v="14"/>
    <n v="29.47"/>
    <m/>
    <x v="1509"/>
    <d v="2012-03-29T13:45:23"/>
    <n v="2"/>
    <n v="3"/>
    <n v="2012"/>
    <n v="2012"/>
    <n v="30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x v="10"/>
    <n v="14"/>
    <n v="110.62"/>
    <m/>
    <x v="1510"/>
    <d v="2017-01-01T02:46:11"/>
    <n v="12"/>
    <n v="1"/>
    <n v="2016"/>
    <n v="2017"/>
    <n v="3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x v="6"/>
    <n v="15"/>
    <n v="46.03"/>
    <m/>
    <x v="1511"/>
    <d v="2013-03-22T22:15:45"/>
    <n v="2"/>
    <n v="3"/>
    <n v="2013"/>
    <n v="2013"/>
    <n v="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x v="3"/>
    <n v="15"/>
    <n v="367"/>
    <m/>
    <x v="1512"/>
    <d v="2015-08-03T15:35:24"/>
    <n v="6"/>
    <n v="8"/>
    <n v="2015"/>
    <n v="2015"/>
    <n v="6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x v="4"/>
    <n v="15"/>
    <n v="59.2"/>
    <m/>
    <x v="1513"/>
    <d v="2016-10-06T15:15:32"/>
    <n v="9"/>
    <n v="10"/>
    <n v="2016"/>
    <n v="2016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x v="11"/>
    <n v="15"/>
    <n v="69.47"/>
    <m/>
    <x v="1514"/>
    <d v="2014-11-10T01:41:35"/>
    <n v="9"/>
    <n v="11"/>
    <n v="2014"/>
    <n v="201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x v="4"/>
    <n v="15"/>
    <n v="34.270000000000003"/>
    <m/>
    <x v="1515"/>
    <d v="2015-01-01T06:59:00"/>
    <n v="12"/>
    <n v="1"/>
    <n v="2014"/>
    <n v="2015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x v="4"/>
    <n v="15"/>
    <n v="47.94"/>
    <m/>
    <x v="1516"/>
    <d v="2014-11-30T22:42:02"/>
    <n v="10"/>
    <n v="11"/>
    <n v="2014"/>
    <n v="2014"/>
    <n v="4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x v="4"/>
    <n v="15"/>
    <n v="80.319999999999993"/>
    <m/>
    <x v="1517"/>
    <d v="2017-02-28T18:54:42"/>
    <n v="12"/>
    <n v="2"/>
    <n v="2016"/>
    <n v="2017"/>
    <n v="6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x v="23"/>
    <n v="15"/>
    <n v="83.33"/>
    <m/>
    <x v="1518"/>
    <d v="2014-05-17T04:32:45"/>
    <n v="4"/>
    <n v="5"/>
    <n v="2014"/>
    <n v="2014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x v="25"/>
    <n v="15"/>
    <n v="150"/>
    <m/>
    <x v="1519"/>
    <d v="2014-07-03T04:07:58"/>
    <n v="6"/>
    <n v="7"/>
    <n v="2014"/>
    <n v="2014"/>
    <n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x v="24"/>
    <n v="15"/>
    <n v="30.12"/>
    <m/>
    <x v="1520"/>
    <d v="2015-10-09T15:38:43"/>
    <n v="8"/>
    <n v="10"/>
    <n v="2015"/>
    <n v="2015"/>
    <n v="6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x v="4"/>
    <n v="15"/>
    <n v="97.33"/>
    <m/>
    <x v="1521"/>
    <d v="2014-07-11T16:00:00"/>
    <n v="6"/>
    <n v="7"/>
    <n v="2014"/>
    <n v="2014"/>
    <n v="15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x v="1"/>
    <n v="15"/>
    <n v="163.85"/>
    <m/>
    <x v="1522"/>
    <d v="2015-01-04T04:43:58"/>
    <n v="12"/>
    <n v="1"/>
    <n v="2014"/>
    <n v="2015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x v="24"/>
    <n v="15"/>
    <n v="140.54"/>
    <m/>
    <x v="1523"/>
    <d v="2014-10-20T14:56:15"/>
    <n v="9"/>
    <n v="10"/>
    <n v="2014"/>
    <n v="2014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x v="23"/>
    <n v="15"/>
    <n v="57.25"/>
    <m/>
    <x v="1524"/>
    <d v="2014-06-26T23:02:02"/>
    <n v="5"/>
    <n v="6"/>
    <n v="2014"/>
    <n v="2014"/>
    <n v="3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x v="23"/>
    <n v="15"/>
    <n v="38.25"/>
    <m/>
    <x v="1525"/>
    <d v="2014-10-26T20:08:00"/>
    <n v="9"/>
    <n v="10"/>
    <n v="2014"/>
    <n v="2014"/>
    <n v="3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x v="4"/>
    <n v="15"/>
    <n v="45.41"/>
    <m/>
    <x v="1526"/>
    <d v="2015-01-11T01:02:52"/>
    <n v="12"/>
    <n v="1"/>
    <n v="2014"/>
    <n v="2015"/>
    <n v="3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x v="18"/>
    <n v="15"/>
    <n v="63.88"/>
    <m/>
    <x v="1527"/>
    <d v="2015-04-04T14:43:57"/>
    <n v="3"/>
    <n v="4"/>
    <n v="2015"/>
    <n v="2015"/>
    <n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x v="4"/>
    <n v="15"/>
    <n v="530.69000000000005"/>
    <m/>
    <x v="1528"/>
    <d v="2014-09-18T02:00:00"/>
    <n v="8"/>
    <n v="9"/>
    <n v="2014"/>
    <n v="2014"/>
    <n v="3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x v="23"/>
    <n v="15"/>
    <n v="32.75"/>
    <m/>
    <x v="1529"/>
    <d v="2015-01-24T12:00:00"/>
    <n v="11"/>
    <n v="1"/>
    <n v="2014"/>
    <n v="2015"/>
    <n v="6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x v="4"/>
    <n v="15"/>
    <n v="93.9"/>
    <m/>
    <x v="1530"/>
    <d v="2016-09-03T16:41:49"/>
    <n v="7"/>
    <n v="9"/>
    <n v="2016"/>
    <n v="2016"/>
    <n v="6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x v="18"/>
    <n v="15"/>
    <n v="71.34"/>
    <m/>
    <x v="1531"/>
    <d v="2016-02-21T13:48:09"/>
    <n v="1"/>
    <n v="2"/>
    <n v="2016"/>
    <n v="2016"/>
    <n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x v="4"/>
    <n v="16"/>
    <n v="129.16999999999999"/>
    <m/>
    <x v="1532"/>
    <d v="2016-08-19T16:00:50"/>
    <n v="7"/>
    <n v="8"/>
    <n v="2016"/>
    <n v="2016"/>
    <n v="4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1"/>
    <n v="16"/>
    <n v="43.5"/>
    <m/>
    <x v="1533"/>
    <d v="2014-08-16T23:42:00"/>
    <n v="7"/>
    <n v="8"/>
    <n v="2014"/>
    <n v="2014"/>
    <n v="3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x v="18"/>
    <n v="16"/>
    <n v="45.16"/>
    <m/>
    <x v="1534"/>
    <d v="2014-07-06T17:13:56"/>
    <n v="5"/>
    <n v="7"/>
    <n v="2014"/>
    <n v="2014"/>
    <n v="6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x v="23"/>
    <n v="16"/>
    <n v="53.75"/>
    <m/>
    <x v="1535"/>
    <d v="2017-04-08T12:54:05"/>
    <n v="3"/>
    <n v="4"/>
    <n v="2017"/>
    <n v="2017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x v="23"/>
    <n v="16"/>
    <n v="29.17"/>
    <m/>
    <x v="1536"/>
    <d v="2015-03-08T12:57:05"/>
    <n v="2"/>
    <n v="3"/>
    <n v="2015"/>
    <n v="2015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x v="23"/>
    <n v="16"/>
    <n v="91.83"/>
    <m/>
    <x v="1537"/>
    <d v="2016-07-17T00:43:00"/>
    <n v="6"/>
    <n v="7"/>
    <n v="2016"/>
    <n v="2016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x v="23"/>
    <n v="16"/>
    <n v="49.28"/>
    <m/>
    <x v="1538"/>
    <d v="2015-02-11T02:53:41"/>
    <n v="1"/>
    <n v="2"/>
    <n v="2015"/>
    <n v="2015"/>
    <n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x v="24"/>
    <n v="16"/>
    <n v="88.44"/>
    <m/>
    <x v="1539"/>
    <d v="2016-08-14T22:45:43"/>
    <n v="7"/>
    <n v="8"/>
    <n v="2016"/>
    <n v="2016"/>
    <n v="3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1"/>
    <n v="16"/>
    <n v="160"/>
    <m/>
    <x v="1540"/>
    <d v="2015-07-21T06:59:00"/>
    <n v="6"/>
    <n v="7"/>
    <n v="2015"/>
    <n v="2015"/>
    <n v="24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x v="23"/>
    <n v="16"/>
    <n v="66.67"/>
    <m/>
    <x v="1541"/>
    <d v="2016-02-03T18:49:00"/>
    <n v="1"/>
    <n v="2"/>
    <n v="2016"/>
    <n v="2016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x v="4"/>
    <n v="16"/>
    <n v="214.07"/>
    <m/>
    <x v="1542"/>
    <d v="2017-03-16T16:01:01"/>
    <n v="2"/>
    <n v="3"/>
    <n v="2017"/>
    <n v="2017"/>
    <n v="3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x v="23"/>
    <n v="16"/>
    <n v="188.56"/>
    <m/>
    <x v="1543"/>
    <d v="2015-07-19T05:23:11"/>
    <n v="6"/>
    <n v="7"/>
    <n v="2015"/>
    <n v="2015"/>
    <n v="4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1"/>
    <n v="16"/>
    <n v="76.47"/>
    <m/>
    <x v="1544"/>
    <d v="2015-10-06T15:10:22"/>
    <n v="9"/>
    <n v="10"/>
    <n v="2015"/>
    <n v="2015"/>
    <n v="3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x v="23"/>
    <n v="16"/>
    <n v="89.4"/>
    <m/>
    <x v="1545"/>
    <d v="2015-05-09T21:14:18"/>
    <n v="4"/>
    <n v="5"/>
    <n v="2015"/>
    <n v="2015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x v="23"/>
    <n v="16"/>
    <n v="49.51"/>
    <m/>
    <x v="1546"/>
    <d v="2015-10-18T19:36:29"/>
    <n v="9"/>
    <n v="10"/>
    <n v="2015"/>
    <n v="2015"/>
    <n v="3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x v="25"/>
    <n v="16"/>
    <n v="68.42"/>
    <m/>
    <x v="1547"/>
    <d v="2016-03-08T04:59:00"/>
    <n v="2"/>
    <n v="3"/>
    <n v="2016"/>
    <n v="2016"/>
    <n v="2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x v="23"/>
    <n v="17"/>
    <n v="27.5"/>
    <m/>
    <x v="1548"/>
    <d v="2015-03-01T03:00:00"/>
    <n v="1"/>
    <n v="3"/>
    <n v="2015"/>
    <n v="2015"/>
    <n v="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x v="23"/>
    <n v="17"/>
    <n v="82.57"/>
    <m/>
    <x v="1549"/>
    <d v="2014-08-31T19:51:49"/>
    <n v="7"/>
    <n v="8"/>
    <n v="2014"/>
    <n v="2014"/>
    <n v="4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x v="23"/>
    <n v="17"/>
    <n v="29.24"/>
    <m/>
    <x v="1550"/>
    <d v="2014-11-20T16:04:00"/>
    <n v="11"/>
    <n v="11"/>
    <n v="2014"/>
    <n v="2014"/>
    <n v="1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x v="23"/>
    <n v="17"/>
    <n v="33.33"/>
    <m/>
    <x v="1551"/>
    <d v="2015-03-24T03:34:59"/>
    <n v="2"/>
    <n v="3"/>
    <n v="2015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x v="24"/>
    <n v="17"/>
    <n v="66.099999999999994"/>
    <m/>
    <x v="1552"/>
    <d v="2016-05-04T23:00:50"/>
    <n v="4"/>
    <n v="5"/>
    <n v="2016"/>
    <n v="2016"/>
    <n v="3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x v="4"/>
    <n v="17"/>
    <n v="52.41"/>
    <m/>
    <x v="1553"/>
    <d v="2016-09-28T22:24:55"/>
    <n v="8"/>
    <n v="9"/>
    <n v="2016"/>
    <n v="2016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x v="23"/>
    <n v="17"/>
    <n v="315.5"/>
    <m/>
    <x v="1554"/>
    <d v="2015-08-15T18:12:24"/>
    <n v="6"/>
    <n v="8"/>
    <n v="2015"/>
    <n v="2015"/>
    <n v="6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x v="11"/>
    <n v="17"/>
    <n v="16.829999999999998"/>
    <m/>
    <x v="1555"/>
    <d v="2016-03-30T20:10:58"/>
    <n v="1"/>
    <n v="3"/>
    <n v="2016"/>
    <n v="2016"/>
    <n v="6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x v="19"/>
    <n v="17"/>
    <n v="101.8"/>
    <m/>
    <x v="1556"/>
    <d v="2016-02-13T04:42:12"/>
    <n v="1"/>
    <n v="2"/>
    <n v="2016"/>
    <n v="2016"/>
    <n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x v="24"/>
    <n v="17"/>
    <n v="40.83"/>
    <m/>
    <x v="1557"/>
    <d v="2016-10-07T14:00:00"/>
    <n v="9"/>
    <n v="10"/>
    <n v="2016"/>
    <n v="2016"/>
    <n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x v="4"/>
    <n v="17"/>
    <n v="110.29"/>
    <m/>
    <x v="1558"/>
    <d v="2015-08-11T00:12:06"/>
    <n v="6"/>
    <n v="8"/>
    <n v="2015"/>
    <n v="2015"/>
    <n v="4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x v="3"/>
    <n v="17"/>
    <n v="111.41"/>
    <m/>
    <x v="1559"/>
    <d v="2015-08-15T13:22:00"/>
    <n v="7"/>
    <n v="8"/>
    <n v="2015"/>
    <n v="2015"/>
    <n v="3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x v="26"/>
    <n v="18"/>
    <n v="126.48"/>
    <m/>
    <x v="1560"/>
    <d v="2014-07-03T00:42:23"/>
    <n v="6"/>
    <n v="7"/>
    <n v="2014"/>
    <n v="2014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x v="23"/>
    <n v="18"/>
    <n v="44"/>
    <m/>
    <x v="1561"/>
    <d v="2015-01-08T20:58:03"/>
    <n v="12"/>
    <n v="1"/>
    <n v="2014"/>
    <n v="2015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x v="23"/>
    <n v="18"/>
    <n v="41.95"/>
    <m/>
    <x v="1562"/>
    <d v="2014-06-19T15:33:51"/>
    <n v="5"/>
    <n v="6"/>
    <n v="2014"/>
    <n v="2014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2"/>
    <n v="18"/>
    <n v="28.2"/>
    <m/>
    <x v="1563"/>
    <d v="2014-08-23T22:08:38"/>
    <n v="7"/>
    <n v="8"/>
    <n v="2014"/>
    <n v="2014"/>
    <n v="3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1"/>
    <n v="18"/>
    <n v="115.99"/>
    <m/>
    <x v="1564"/>
    <d v="2016-04-01T06:59:00"/>
    <n v="2"/>
    <n v="4"/>
    <n v="2016"/>
    <n v="2016"/>
    <n v="3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x v="23"/>
    <n v="18"/>
    <n v="32.979999999999997"/>
    <m/>
    <x v="1565"/>
    <d v="2016-04-11T11:13:07"/>
    <n v="3"/>
    <n v="4"/>
    <n v="2016"/>
    <n v="2016"/>
    <n v="3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x v="23"/>
    <n v="18"/>
    <n v="81.540000000000006"/>
    <m/>
    <x v="1566"/>
    <d v="2014-08-12T15:51:50"/>
    <n v="7"/>
    <n v="8"/>
    <n v="2014"/>
    <n v="2014"/>
    <n v="3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x v="23"/>
    <n v="18"/>
    <n v="36.590000000000003"/>
    <m/>
    <x v="1567"/>
    <d v="2016-09-07T01:21:53"/>
    <n v="8"/>
    <n v="9"/>
    <n v="2016"/>
    <n v="2016"/>
    <n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x v="12"/>
    <n v="18"/>
    <n v="59.33"/>
    <m/>
    <x v="1568"/>
    <d v="2011-08-06T14:38:56"/>
    <n v="7"/>
    <n v="8"/>
    <n v="2011"/>
    <n v="2011"/>
    <n v="3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x v="4"/>
    <n v="18"/>
    <n v="43.98"/>
    <m/>
    <x v="1569"/>
    <d v="2016-04-22T05:06:14"/>
    <n v="2"/>
    <n v="4"/>
    <n v="2016"/>
    <n v="2016"/>
    <n v="6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x v="23"/>
    <n v="18"/>
    <n v="25.57"/>
    <m/>
    <x v="1570"/>
    <d v="2014-08-12T01:53:58"/>
    <n v="7"/>
    <n v="8"/>
    <n v="2014"/>
    <n v="2014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9"/>
    <n v="18"/>
    <n v="74.209999999999994"/>
    <m/>
    <x v="1571"/>
    <d v="2014-10-04T03:30:00"/>
    <n v="9"/>
    <n v="10"/>
    <n v="2014"/>
    <n v="2014"/>
    <n v="3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x v="23"/>
    <n v="18"/>
    <n v="45"/>
    <m/>
    <x v="1572"/>
    <d v="2014-07-15T22:00:00"/>
    <n v="6"/>
    <n v="7"/>
    <n v="2014"/>
    <n v="2014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x v="23"/>
    <n v="18"/>
    <n v="64.290000000000006"/>
    <m/>
    <x v="1573"/>
    <d v="2014-07-05T14:22:27"/>
    <n v="6"/>
    <n v="7"/>
    <n v="2014"/>
    <n v="2014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x v="6"/>
    <n v="18"/>
    <n v="52.92"/>
    <m/>
    <x v="1574"/>
    <d v="2013-11-22T12:35:13"/>
    <n v="10"/>
    <n v="11"/>
    <n v="2013"/>
    <n v="2013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3"/>
    <n v="18"/>
    <n v="88.89"/>
    <m/>
    <x v="1575"/>
    <d v="2015-08-16T16:13:11"/>
    <n v="7"/>
    <n v="8"/>
    <n v="2015"/>
    <n v="2015"/>
    <n v="4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x v="6"/>
    <n v="18"/>
    <n v="58.18"/>
    <m/>
    <x v="1576"/>
    <d v="2015-02-28T15:10:00"/>
    <n v="1"/>
    <n v="2"/>
    <n v="2015"/>
    <n v="2015"/>
    <n v="3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9"/>
    <n v="18"/>
    <n v="122"/>
    <m/>
    <x v="1577"/>
    <d v="2011-10-09T17:07:13"/>
    <n v="9"/>
    <n v="10"/>
    <n v="2011"/>
    <n v="2011"/>
    <n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x v="20"/>
    <n v="19"/>
    <n v="77.5"/>
    <m/>
    <x v="1578"/>
    <d v="2015-02-22T20:09:13"/>
    <n v="1"/>
    <n v="2"/>
    <n v="2015"/>
    <n v="201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x v="4"/>
    <n v="19"/>
    <n v="155.33000000000001"/>
    <m/>
    <x v="1579"/>
    <d v="2017-01-13T17:04:21"/>
    <n v="11"/>
    <n v="1"/>
    <n v="2016"/>
    <n v="2017"/>
    <n v="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x v="21"/>
    <n v="19"/>
    <n v="95.28"/>
    <m/>
    <x v="1580"/>
    <d v="2016-08-03T01:30:00"/>
    <n v="6"/>
    <n v="8"/>
    <n v="2016"/>
    <n v="2016"/>
    <n v="3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2"/>
    <n v="19"/>
    <n v="47.5"/>
    <m/>
    <x v="1581"/>
    <d v="2012-08-26T21:37:03"/>
    <n v="7"/>
    <n v="8"/>
    <n v="2012"/>
    <n v="201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x v="23"/>
    <n v="19"/>
    <n v="381.6"/>
    <m/>
    <x v="1582"/>
    <d v="2016-02-06T04:59:00"/>
    <n v="1"/>
    <n v="2"/>
    <n v="2016"/>
    <n v="2016"/>
    <n v="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x v="11"/>
    <n v="19"/>
    <n v="358.88"/>
    <m/>
    <x v="1583"/>
    <d v="2015-06-26T04:00:00"/>
    <n v="5"/>
    <n v="6"/>
    <n v="2015"/>
    <n v="2015"/>
    <n v="3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x v="23"/>
    <n v="19"/>
    <n v="64.17"/>
    <m/>
    <x v="1584"/>
    <d v="2015-04-29T14:07:06"/>
    <n v="3"/>
    <n v="4"/>
    <n v="2015"/>
    <n v="2015"/>
    <n v="3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2"/>
    <n v="19"/>
    <n v="55.46"/>
    <m/>
    <x v="1585"/>
    <d v="2013-08-09T12:00:15"/>
    <n v="7"/>
    <n v="8"/>
    <n v="2013"/>
    <n v="2013"/>
    <n v="3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x v="24"/>
    <n v="20"/>
    <n v="25.52"/>
    <m/>
    <x v="1586"/>
    <d v="2016-10-22T22:08:58"/>
    <n v="9"/>
    <n v="10"/>
    <n v="2016"/>
    <n v="2016"/>
    <n v="3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x v="18"/>
    <n v="20"/>
    <n v="55.28"/>
    <m/>
    <x v="1587"/>
    <d v="2014-08-03T11:39:39"/>
    <n v="7"/>
    <n v="8"/>
    <n v="2014"/>
    <n v="2014"/>
    <n v="2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x v="25"/>
    <n v="20"/>
    <n v="58.95"/>
    <m/>
    <x v="1588"/>
    <d v="2016-03-04T23:19:28"/>
    <n v="2"/>
    <n v="3"/>
    <n v="2016"/>
    <n v="2016"/>
    <n v="3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x v="23"/>
    <n v="20"/>
    <n v="500"/>
    <m/>
    <x v="1589"/>
    <d v="2017-02-20T18:00:00"/>
    <n v="12"/>
    <n v="2"/>
    <n v="2016"/>
    <n v="2017"/>
    <n v="6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x v="4"/>
    <n v="20"/>
    <n v="308.75"/>
    <m/>
    <x v="1590"/>
    <d v="2015-12-05T22:28:22"/>
    <n v="11"/>
    <n v="12"/>
    <n v="2015"/>
    <n v="2015"/>
    <n v="3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x v="24"/>
    <n v="20"/>
    <n v="272.58999999999997"/>
    <m/>
    <x v="1591"/>
    <d v="2015-05-11T19:32:31"/>
    <n v="5"/>
    <n v="5"/>
    <n v="2015"/>
    <n v="2015"/>
    <n v="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1"/>
    <n v="20"/>
    <n v="100"/>
    <m/>
    <x v="1592"/>
    <d v="2016-03-04T01:55:55"/>
    <n v="2"/>
    <n v="3"/>
    <n v="2016"/>
    <n v="2016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x v="25"/>
    <n v="20"/>
    <n v="100"/>
    <m/>
    <x v="1593"/>
    <d v="2014-11-23T22:29:09"/>
    <n v="11"/>
    <n v="11"/>
    <n v="2014"/>
    <n v="2014"/>
    <n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x v="23"/>
    <n v="20"/>
    <n v="34"/>
    <m/>
    <x v="1594"/>
    <d v="2015-07-07T19:26:20"/>
    <n v="5"/>
    <n v="7"/>
    <n v="2015"/>
    <n v="2015"/>
    <n v="6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x v="23"/>
    <n v="20"/>
    <n v="100"/>
    <m/>
    <x v="1595"/>
    <d v="2015-05-31T15:28:02"/>
    <n v="5"/>
    <n v="5"/>
    <n v="2015"/>
    <n v="2015"/>
    <n v="3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10"/>
    <n v="20"/>
    <n v="41.83"/>
    <m/>
    <x v="1596"/>
    <d v="2016-03-30T12:36:20"/>
    <n v="3"/>
    <n v="3"/>
    <n v="2016"/>
    <n v="2016"/>
    <n v="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x v="23"/>
    <n v="20"/>
    <n v="100.63"/>
    <m/>
    <x v="1597"/>
    <d v="2016-07-17T10:47:48"/>
    <n v="6"/>
    <n v="7"/>
    <n v="2016"/>
    <n v="2016"/>
    <n v="2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x v="7"/>
    <n v="20"/>
    <n v="21.57"/>
    <m/>
    <x v="1598"/>
    <d v="2011-09-06T20:39:10"/>
    <n v="8"/>
    <n v="9"/>
    <n v="2011"/>
    <n v="2011"/>
    <n v="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x v="23"/>
    <n v="20"/>
    <n v="50.4"/>
    <m/>
    <x v="1599"/>
    <d v="2016-07-04T04:00:00"/>
    <n v="6"/>
    <n v="7"/>
    <n v="2016"/>
    <n v="2016"/>
    <n v="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x v="17"/>
    <n v="20"/>
    <n v="114.82"/>
    <m/>
    <x v="1600"/>
    <d v="2017-04-09T23:47:28"/>
    <n v="3"/>
    <n v="4"/>
    <n v="2017"/>
    <n v="2017"/>
    <n v="2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x v="18"/>
    <n v="20"/>
    <n v="44.94"/>
    <m/>
    <x v="1601"/>
    <d v="2014-10-16T00:00:00"/>
    <n v="9"/>
    <n v="10"/>
    <n v="2014"/>
    <n v="2014"/>
    <n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13"/>
    <n v="20"/>
    <n v="109.07"/>
    <m/>
    <x v="1602"/>
    <d v="2016-11-15T18:13:22"/>
    <n v="11"/>
    <n v="11"/>
    <n v="2016"/>
    <n v="2016"/>
    <n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x v="24"/>
    <n v="20"/>
    <n v="202.23"/>
    <m/>
    <x v="1603"/>
    <d v="2015-12-16T20:18:00"/>
    <n v="11"/>
    <n v="12"/>
    <n v="2015"/>
    <n v="2015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x v="18"/>
    <n v="20"/>
    <n v="83.72"/>
    <m/>
    <x v="1604"/>
    <d v="2016-10-10T14:32:50"/>
    <n v="9"/>
    <n v="10"/>
    <n v="2016"/>
    <n v="2016"/>
    <n v="3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x v="16"/>
    <n v="21"/>
    <n v="20.5"/>
    <m/>
    <x v="1605"/>
    <d v="2016-05-15T16:21:00"/>
    <n v="3"/>
    <n v="5"/>
    <n v="2016"/>
    <n v="2016"/>
    <n v="6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x v="11"/>
    <n v="21"/>
    <n v="82.82"/>
    <m/>
    <x v="1606"/>
    <d v="2014-07-06T05:08:50"/>
    <n v="6"/>
    <n v="7"/>
    <n v="2014"/>
    <n v="2014"/>
    <n v="3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x v="28"/>
    <n v="21"/>
    <n v="25.49"/>
    <m/>
    <x v="1607"/>
    <d v="2017-03-26T20:14:45"/>
    <n v="2"/>
    <n v="3"/>
    <n v="2017"/>
    <n v="2017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x v="23"/>
    <n v="21"/>
    <n v="52.08"/>
    <m/>
    <x v="1608"/>
    <d v="2016-12-12T06:00:00"/>
    <n v="11"/>
    <n v="12"/>
    <n v="2016"/>
    <n v="2016"/>
    <n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x v="23"/>
    <n v="21"/>
    <n v="23.14"/>
    <m/>
    <x v="1609"/>
    <d v="2017-04-04T03:38:41"/>
    <n v="3"/>
    <n v="4"/>
    <n v="2017"/>
    <n v="2017"/>
    <n v="2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x v="21"/>
    <n v="21"/>
    <n v="73.37"/>
    <m/>
    <x v="1610"/>
    <d v="2016-02-09T20:00:00"/>
    <n v="1"/>
    <n v="2"/>
    <n v="2016"/>
    <n v="2016"/>
    <n v="2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x v="6"/>
    <n v="21"/>
    <n v="189.33"/>
    <m/>
    <x v="1611"/>
    <d v="2014-10-01T12:43:13"/>
    <n v="8"/>
    <n v="10"/>
    <n v="2014"/>
    <n v="2014"/>
    <n v="3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1"/>
    <n v="21"/>
    <n v="180.5"/>
    <m/>
    <x v="1612"/>
    <d v="2015-06-22T17:48:15"/>
    <n v="5"/>
    <n v="6"/>
    <n v="2015"/>
    <n v="2015"/>
    <n v="3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x v="23"/>
    <n v="21"/>
    <n v="26.38"/>
    <m/>
    <x v="1613"/>
    <d v="2015-02-06T01:37:14"/>
    <n v="12"/>
    <n v="2"/>
    <n v="2014"/>
    <n v="2015"/>
    <n v="6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x v="19"/>
    <n v="21"/>
    <n v="453.14"/>
    <m/>
    <x v="1614"/>
    <d v="2014-11-30T19:58:01"/>
    <n v="10"/>
    <n v="11"/>
    <n v="2014"/>
    <n v="2014"/>
    <n v="6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15"/>
    <n v="21"/>
    <n v="108.05"/>
    <m/>
    <x v="1615"/>
    <d v="2016-07-27T22:00:00"/>
    <n v="6"/>
    <n v="7"/>
    <n v="2016"/>
    <n v="2016"/>
    <n v="2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x v="17"/>
    <n v="21"/>
    <n v="56.67"/>
    <m/>
    <x v="1616"/>
    <d v="2015-07-20T22:46:32"/>
    <n v="6"/>
    <n v="7"/>
    <n v="2015"/>
    <n v="2015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x v="23"/>
    <n v="21"/>
    <n v="56.05"/>
    <m/>
    <x v="1617"/>
    <d v="2014-06-01T01:44:24"/>
    <n v="5"/>
    <n v="6"/>
    <n v="2014"/>
    <n v="2014"/>
    <n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x v="18"/>
    <n v="21"/>
    <n v="35.799999999999997"/>
    <m/>
    <x v="1618"/>
    <d v="2014-10-23T23:30:40"/>
    <n v="9"/>
    <n v="10"/>
    <n v="2014"/>
    <n v="2014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x v="3"/>
    <n v="21"/>
    <n v="105.93"/>
    <m/>
    <x v="1619"/>
    <d v="2015-10-01T04:59:00"/>
    <n v="8"/>
    <n v="10"/>
    <n v="2015"/>
    <n v="2015"/>
    <n v="3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x v="23"/>
    <n v="21"/>
    <n v="45.79"/>
    <m/>
    <x v="1620"/>
    <d v="2016-10-27T06:40:34"/>
    <n v="9"/>
    <n v="10"/>
    <n v="2016"/>
    <n v="2016"/>
    <n v="3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x v="23"/>
    <n v="21"/>
    <n v="37.5"/>
    <m/>
    <x v="1621"/>
    <d v="2015-11-12T06:59:00"/>
    <n v="10"/>
    <n v="11"/>
    <n v="2015"/>
    <n v="2015"/>
    <n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x v="4"/>
    <n v="22"/>
    <n v="1536.25"/>
    <m/>
    <x v="1622"/>
    <d v="2016-07-06T15:00:58"/>
    <n v="6"/>
    <n v="7"/>
    <n v="2016"/>
    <n v="2016"/>
    <n v="3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x v="23"/>
    <n v="22"/>
    <n v="128.27000000000001"/>
    <m/>
    <x v="1623"/>
    <d v="2014-07-01T06:00:00"/>
    <n v="5"/>
    <n v="7"/>
    <n v="2014"/>
    <n v="2014"/>
    <n v="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2"/>
    <n v="22"/>
    <n v="110.64"/>
    <m/>
    <x v="1624"/>
    <d v="2012-09-28T16:18:54"/>
    <n v="8"/>
    <n v="9"/>
    <n v="2012"/>
    <n v="2012"/>
    <n v="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x v="4"/>
    <n v="22"/>
    <n v="50.3"/>
    <m/>
    <x v="1625"/>
    <d v="2015-01-01T04:59:00"/>
    <n v="12"/>
    <n v="1"/>
    <n v="2014"/>
    <n v="2015"/>
    <n v="3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x v="23"/>
    <n v="22"/>
    <n v="126.5"/>
    <m/>
    <x v="1626"/>
    <d v="2016-01-14T18:16:56"/>
    <n v="12"/>
    <n v="1"/>
    <n v="2015"/>
    <n v="2016"/>
    <n v="30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x v="17"/>
    <n v="22"/>
    <n v="76"/>
    <m/>
    <x v="1627"/>
    <d v="2017-04-07T18:45:38"/>
    <n v="3"/>
    <n v="4"/>
    <n v="2017"/>
    <n v="2017"/>
    <n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x v="23"/>
    <n v="22"/>
    <n v="48.56"/>
    <m/>
    <x v="1628"/>
    <d v="2015-09-16T05:37:27"/>
    <n v="8"/>
    <n v="9"/>
    <n v="2015"/>
    <n v="2015"/>
    <n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2"/>
    <n v="22"/>
    <n v="35.729999999999997"/>
    <m/>
    <x v="1629"/>
    <d v="2012-07-14T23:42:48"/>
    <n v="5"/>
    <n v="7"/>
    <n v="2012"/>
    <n v="2012"/>
    <n v="6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2"/>
    <n v="22"/>
    <n v="66.52"/>
    <m/>
    <x v="1630"/>
    <d v="2013-05-17T12:08:19"/>
    <n v="4"/>
    <n v="5"/>
    <n v="2013"/>
    <n v="2013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x v="23"/>
    <n v="22"/>
    <n v="47.7"/>
    <m/>
    <x v="1631"/>
    <d v="2014-05-11T11:50:52"/>
    <n v="4"/>
    <n v="5"/>
    <n v="2014"/>
    <n v="2014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x v="23"/>
    <n v="22"/>
    <n v="55"/>
    <m/>
    <x v="1632"/>
    <d v="2014-11-15T20:00:00"/>
    <n v="10"/>
    <n v="11"/>
    <n v="2014"/>
    <n v="2014"/>
    <n v="3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x v="18"/>
    <n v="22"/>
    <n v="48.72"/>
    <m/>
    <x v="1633"/>
    <d v="2016-07-24T10:32:46"/>
    <n v="5"/>
    <n v="7"/>
    <n v="2016"/>
    <n v="2016"/>
    <n v="6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x v="4"/>
    <n v="22"/>
    <n v="23.95"/>
    <m/>
    <x v="1634"/>
    <d v="2014-09-13T13:56:40"/>
    <n v="7"/>
    <n v="9"/>
    <n v="2014"/>
    <n v="2014"/>
    <n v="6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x v="23"/>
    <n v="22"/>
    <n v="129.16999999999999"/>
    <m/>
    <x v="1635"/>
    <d v="2015-11-25T23:00:00"/>
    <n v="11"/>
    <n v="11"/>
    <n v="2015"/>
    <n v="2015"/>
    <n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x v="6"/>
    <n v="22"/>
    <n v="24.6"/>
    <m/>
    <x v="1636"/>
    <d v="2017-03-03T13:05:19"/>
    <n v="1"/>
    <n v="3"/>
    <n v="2017"/>
    <n v="2017"/>
    <n v="6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1"/>
    <n v="22"/>
    <n v="56"/>
    <m/>
    <x v="1637"/>
    <d v="2014-10-18T12:07:39"/>
    <n v="9"/>
    <n v="10"/>
    <n v="2014"/>
    <n v="2014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x v="4"/>
    <n v="22"/>
    <n v="157.46"/>
    <m/>
    <x v="1638"/>
    <d v="2016-07-02T04:00:00"/>
    <n v="6"/>
    <n v="7"/>
    <n v="2016"/>
    <n v="2016"/>
    <n v="3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x v="23"/>
    <n v="23"/>
    <n v="18.75"/>
    <m/>
    <x v="1639"/>
    <d v="2017-03-27T16:16:59"/>
    <n v="3"/>
    <n v="3"/>
    <n v="2017"/>
    <n v="2017"/>
    <n v="2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x v="11"/>
    <n v="23"/>
    <n v="56.3"/>
    <m/>
    <x v="1640"/>
    <d v="2016-09-03T14:02:55"/>
    <n v="8"/>
    <n v="9"/>
    <n v="2016"/>
    <n v="2016"/>
    <n v="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x v="24"/>
    <n v="23"/>
    <n v="53.53"/>
    <m/>
    <x v="1641"/>
    <d v="2014-06-01T03:59:00"/>
    <n v="5"/>
    <n v="6"/>
    <n v="2014"/>
    <n v="2014"/>
    <n v="3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x v="4"/>
    <n v="23"/>
    <n v="161.12"/>
    <m/>
    <x v="1642"/>
    <d v="2015-11-21T17:12:15"/>
    <n v="10"/>
    <n v="11"/>
    <n v="2015"/>
    <n v="2015"/>
    <n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2"/>
    <n v="23"/>
    <n v="39.229999999999997"/>
    <m/>
    <x v="1643"/>
    <d v="2012-12-05T09:23:41"/>
    <n v="11"/>
    <n v="12"/>
    <n v="2012"/>
    <n v="2012"/>
    <n v="3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15"/>
    <n v="23"/>
    <n v="65.459999999999994"/>
    <m/>
    <x v="1644"/>
    <d v="2014-07-09T12:34:56"/>
    <n v="6"/>
    <n v="7"/>
    <n v="2014"/>
    <n v="2014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x v="3"/>
    <n v="23"/>
    <n v="16.43"/>
    <m/>
    <x v="1645"/>
    <d v="2015-04-06T15:15:45"/>
    <n v="3"/>
    <n v="4"/>
    <n v="2015"/>
    <n v="2015"/>
    <n v="3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  <m/>
    <x v="1646"/>
    <d v="2015-05-26T03:53:02"/>
    <n v="3"/>
    <n v="5"/>
    <n v="2015"/>
    <n v="2015"/>
    <n v="6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x v="23"/>
    <n v="23"/>
    <n v="96.55"/>
    <m/>
    <x v="1647"/>
    <d v="2015-08-20T17:05:00"/>
    <n v="7"/>
    <n v="8"/>
    <n v="2015"/>
    <n v="2015"/>
    <n v="4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x v="24"/>
    <n v="23"/>
    <n v="130.09"/>
    <m/>
    <x v="1648"/>
    <d v="2016-07-09T01:59:00"/>
    <n v="6"/>
    <n v="7"/>
    <n v="2016"/>
    <n v="2016"/>
    <n v="3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x v="11"/>
    <n v="24"/>
    <n v="305.77999999999997"/>
    <m/>
    <x v="1649"/>
    <d v="2014-08-07T15:56:49"/>
    <n v="7"/>
    <n v="8"/>
    <n v="2014"/>
    <n v="2014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x v="24"/>
    <n v="24"/>
    <n v="23.63"/>
    <m/>
    <x v="1650"/>
    <d v="2017-02-08T09:59:05"/>
    <n v="1"/>
    <n v="2"/>
    <n v="2017"/>
    <n v="2017"/>
    <n v="3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x v="18"/>
    <n v="24"/>
    <n v="51.23"/>
    <m/>
    <x v="1651"/>
    <d v="2015-05-21T22:47:58"/>
    <n v="4"/>
    <n v="5"/>
    <n v="2015"/>
    <n v="2015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x v="6"/>
    <n v="24"/>
    <n v="109.18"/>
    <m/>
    <x v="1652"/>
    <d v="2009-12-01T04:59:00"/>
    <n v="10"/>
    <n v="12"/>
    <n v="2009"/>
    <n v="2009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x v="23"/>
    <n v="24"/>
    <n v="41"/>
    <m/>
    <x v="1653"/>
    <d v="2017-03-06T06:58:27"/>
    <n v="2"/>
    <n v="3"/>
    <n v="2017"/>
    <n v="2017"/>
    <n v="3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x v="23"/>
    <n v="24"/>
    <n v="45.84"/>
    <m/>
    <x v="1654"/>
    <d v="2014-10-26T18:29:26"/>
    <n v="10"/>
    <n v="10"/>
    <n v="2014"/>
    <n v="2014"/>
    <n v="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x v="23"/>
    <n v="24"/>
    <n v="53.13"/>
    <m/>
    <x v="1655"/>
    <d v="2015-11-28T21:22:21"/>
    <n v="10"/>
    <n v="11"/>
    <n v="2015"/>
    <n v="2015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x v="6"/>
    <n v="24"/>
    <n v="34.76"/>
    <m/>
    <x v="1656"/>
    <d v="2013-05-04T14:00:34"/>
    <n v="4"/>
    <n v="5"/>
    <n v="2013"/>
    <n v="2013"/>
    <n v="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x v="23"/>
    <n v="24"/>
    <n v="24.33"/>
    <m/>
    <x v="1657"/>
    <d v="2014-09-28T18:55:56"/>
    <n v="8"/>
    <n v="9"/>
    <n v="2014"/>
    <n v="2014"/>
    <n v="3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1"/>
    <n v="25"/>
    <n v="50"/>
    <m/>
    <x v="1658"/>
    <d v="2015-11-08T12:00:00"/>
    <n v="10"/>
    <n v="11"/>
    <n v="2015"/>
    <n v="2015"/>
    <n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x v="25"/>
    <n v="25"/>
    <n v="41.67"/>
    <m/>
    <x v="1659"/>
    <d v="2015-09-25T23:43:42"/>
    <n v="8"/>
    <n v="9"/>
    <n v="2015"/>
    <n v="2015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x v="24"/>
    <n v="25"/>
    <n v="58.18"/>
    <m/>
    <x v="1660"/>
    <d v="2014-08-28T03:00:10"/>
    <n v="7"/>
    <n v="8"/>
    <n v="2014"/>
    <n v="2014"/>
    <n v="3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5"/>
    <n v="25"/>
    <n v="46.73"/>
    <m/>
    <x v="1661"/>
    <d v="2013-05-01T21:42:37"/>
    <n v="4"/>
    <n v="5"/>
    <n v="2013"/>
    <n v="2013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x v="4"/>
    <n v="25"/>
    <n v="89.6"/>
    <m/>
    <x v="1662"/>
    <d v="2016-11-12T05:00:00"/>
    <n v="10"/>
    <n v="11"/>
    <n v="2016"/>
    <n v="2016"/>
    <n v="3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1"/>
    <n v="25"/>
    <n v="91.82"/>
    <m/>
    <x v="1663"/>
    <d v="2015-10-01T05:00:00"/>
    <n v="9"/>
    <n v="10"/>
    <n v="2015"/>
    <n v="2015"/>
    <n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x v="11"/>
    <n v="25"/>
    <n v="168.39"/>
    <m/>
    <x v="1664"/>
    <d v="2015-04-11T06:00:00"/>
    <n v="3"/>
    <n v="4"/>
    <n v="2015"/>
    <n v="2015"/>
    <n v="2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x v="17"/>
    <n v="25"/>
    <n v="57.73"/>
    <m/>
    <x v="1665"/>
    <d v="2017-04-06T09:20:42"/>
    <n v="3"/>
    <n v="4"/>
    <n v="2017"/>
    <n v="2017"/>
    <n v="3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2"/>
    <n v="25"/>
    <n v="725.03"/>
    <m/>
    <x v="1666"/>
    <d v="2015-12-29T11:46:41"/>
    <n v="11"/>
    <n v="12"/>
    <n v="2015"/>
    <n v="2015"/>
    <n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2"/>
    <n v="26"/>
    <n v="93.67"/>
    <m/>
    <x v="1667"/>
    <d v="2014-08-25T23:28:26"/>
    <n v="7"/>
    <n v="8"/>
    <n v="2014"/>
    <n v="2014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x v="4"/>
    <n v="26"/>
    <n v="133.25"/>
    <m/>
    <x v="1668"/>
    <d v="2016-06-28T09:41:35"/>
    <n v="5"/>
    <n v="6"/>
    <n v="2016"/>
    <n v="2016"/>
    <n v="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x v="23"/>
    <n v="26"/>
    <n v="65.34"/>
    <m/>
    <x v="1669"/>
    <d v="2016-10-02T09:00:00"/>
    <n v="9"/>
    <n v="10"/>
    <n v="2016"/>
    <n v="2016"/>
    <n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x v="18"/>
    <n v="26"/>
    <n v="59.04"/>
    <m/>
    <x v="1670"/>
    <d v="2016-09-15T14:49:05"/>
    <n v="8"/>
    <n v="9"/>
    <n v="2016"/>
    <n v="2016"/>
    <n v="3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x v="4"/>
    <n v="26"/>
    <n v="150.65"/>
    <m/>
    <x v="1671"/>
    <d v="2014-09-17T12:02:11"/>
    <n v="8"/>
    <n v="9"/>
    <n v="2014"/>
    <n v="2014"/>
    <n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x v="4"/>
    <n v="26"/>
    <n v="90.62"/>
    <m/>
    <x v="1672"/>
    <d v="2016-07-21T17:30:00"/>
    <n v="6"/>
    <n v="7"/>
    <n v="2016"/>
    <n v="2016"/>
    <n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9"/>
    <n v="26"/>
    <n v="13"/>
    <m/>
    <x v="1673"/>
    <d v="2013-12-21T20:32:11"/>
    <n v="11"/>
    <n v="12"/>
    <n v="2013"/>
    <n v="2013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x v="17"/>
    <n v="26"/>
    <n v="65.97"/>
    <m/>
    <x v="1674"/>
    <d v="2017-04-01T04:00:00"/>
    <n v="3"/>
    <n v="4"/>
    <n v="2017"/>
    <n v="2017"/>
    <n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1"/>
    <n v="26"/>
    <n v="87.31"/>
    <m/>
    <x v="1675"/>
    <d v="2014-09-15T02:00:03"/>
    <n v="8"/>
    <n v="9"/>
    <n v="2014"/>
    <n v="2014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x v="19"/>
    <n v="26"/>
    <n v="218.33"/>
    <m/>
    <x v="1676"/>
    <d v="2014-08-01T02:50:38"/>
    <n v="6"/>
    <n v="8"/>
    <n v="2014"/>
    <n v="2014"/>
    <n v="4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x v="11"/>
    <n v="26"/>
    <n v="116.56"/>
    <m/>
    <x v="1677"/>
    <d v="2015-08-02T22:00:00"/>
    <n v="7"/>
    <n v="8"/>
    <n v="2015"/>
    <n v="2015"/>
    <n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x v="4"/>
    <n v="27"/>
    <n v="291.33"/>
    <m/>
    <x v="1678"/>
    <d v="2014-07-23T15:54:40"/>
    <n v="6"/>
    <n v="7"/>
    <n v="2014"/>
    <n v="2014"/>
    <n v="3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x v="24"/>
    <n v="27"/>
    <n v="70.11"/>
    <m/>
    <x v="1679"/>
    <d v="2014-10-04T14:17:00"/>
    <n v="9"/>
    <n v="10"/>
    <n v="2014"/>
    <n v="2014"/>
    <n v="3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2"/>
    <n v="27"/>
    <n v="42.16"/>
    <m/>
    <x v="1680"/>
    <d v="2014-08-29T18:45:11"/>
    <n v="7"/>
    <n v="8"/>
    <n v="2014"/>
    <n v="2014"/>
    <n v="3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x v="23"/>
    <n v="27"/>
    <n v="35"/>
    <m/>
    <x v="1681"/>
    <d v="2015-11-05T14:16:15"/>
    <n v="10"/>
    <n v="11"/>
    <n v="2015"/>
    <n v="201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x v="23"/>
    <n v="27"/>
    <n v="51.62"/>
    <m/>
    <x v="1682"/>
    <d v="2015-03-25T18:01:10"/>
    <n v="2"/>
    <n v="3"/>
    <n v="2015"/>
    <n v="2015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3"/>
    <n v="27"/>
    <n v="36.68"/>
    <m/>
    <x v="1683"/>
    <d v="2014-07-13T04:59:00"/>
    <n v="6"/>
    <n v="7"/>
    <n v="2014"/>
    <n v="2014"/>
    <n v="37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x v="23"/>
    <n v="27"/>
    <n v="46.43"/>
    <m/>
    <x v="1684"/>
    <d v="2014-08-30T05:30:00"/>
    <n v="7"/>
    <n v="8"/>
    <n v="2014"/>
    <n v="2014"/>
    <n v="4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2"/>
    <n v="27"/>
    <n v="17.25"/>
    <m/>
    <x v="1685"/>
    <d v="2014-06-27T02:52:54"/>
    <n v="6"/>
    <n v="6"/>
    <n v="2014"/>
    <n v="2014"/>
    <n v="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x v="23"/>
    <n v="27"/>
    <n v="38.71"/>
    <m/>
    <x v="1686"/>
    <d v="2017-02-26T13:05:58"/>
    <n v="1"/>
    <n v="2"/>
    <n v="2017"/>
    <n v="2017"/>
    <n v="3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x v="23"/>
    <n v="27"/>
    <n v="68.099999999999994"/>
    <m/>
    <x v="1687"/>
    <d v="2015-10-29T15:06:47"/>
    <n v="10"/>
    <n v="10"/>
    <n v="2015"/>
    <n v="2015"/>
    <n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x v="3"/>
    <n v="27"/>
    <n v="402.71"/>
    <m/>
    <x v="1688"/>
    <d v="2015-11-15T15:13:09"/>
    <n v="10"/>
    <n v="11"/>
    <n v="2015"/>
    <n v="2015"/>
    <n v="4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x v="23"/>
    <n v="27"/>
    <n v="22.83"/>
    <m/>
    <x v="1689"/>
    <d v="2016-05-15T20:21:13"/>
    <n v="4"/>
    <n v="5"/>
    <n v="2016"/>
    <n v="2016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x v="26"/>
    <n v="28"/>
    <n v="167.15"/>
    <m/>
    <x v="1690"/>
    <d v="2014-10-29T22:45:00"/>
    <n v="9"/>
    <n v="10"/>
    <n v="2014"/>
    <n v="2014"/>
    <n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x v="0"/>
    <n v="28"/>
    <n v="55.95"/>
    <m/>
    <x v="1691"/>
    <d v="2015-04-13T17:17:52"/>
    <n v="2"/>
    <n v="4"/>
    <n v="2015"/>
    <n v="2015"/>
    <n v="6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x v="4"/>
    <n v="28"/>
    <n v="55.3"/>
    <m/>
    <x v="1692"/>
    <d v="2015-01-12T20:47:52"/>
    <n v="11"/>
    <n v="1"/>
    <n v="2014"/>
    <n v="2015"/>
    <n v="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2"/>
    <n v="28"/>
    <n v="35"/>
    <m/>
    <x v="1693"/>
    <d v="2012-06-16T03:10:00"/>
    <n v="5"/>
    <n v="6"/>
    <n v="2012"/>
    <n v="2012"/>
    <n v="3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x v="4"/>
    <n v="28"/>
    <n v="58.42"/>
    <m/>
    <x v="1694"/>
    <d v="2016-01-17T18:01:01"/>
    <n v="12"/>
    <n v="1"/>
    <n v="2015"/>
    <n v="2016"/>
    <n v="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x v="23"/>
    <n v="28"/>
    <n v="51"/>
    <m/>
    <x v="1695"/>
    <d v="2014-06-05T22:31:40"/>
    <n v="5"/>
    <n v="6"/>
    <n v="2014"/>
    <n v="2014"/>
    <n v="3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9"/>
    <n v="28"/>
    <n v="370.95"/>
    <m/>
    <x v="1696"/>
    <d v="2016-12-23T07:59:00"/>
    <n v="11"/>
    <n v="12"/>
    <n v="2016"/>
    <n v="2016"/>
    <n v="3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x v="11"/>
    <n v="28"/>
    <n v="84.9"/>
    <m/>
    <x v="1697"/>
    <d v="2014-11-22T05:59:00"/>
    <n v="10"/>
    <n v="11"/>
    <n v="2014"/>
    <n v="2014"/>
    <n v="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x v="9"/>
    <n v="28"/>
    <n v="26.6"/>
    <m/>
    <x v="1698"/>
    <d v="2014-12-05T18:30:29"/>
    <n v="11"/>
    <n v="12"/>
    <n v="2014"/>
    <n v="2014"/>
    <n v="3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x v="23"/>
    <n v="28"/>
    <n v="61"/>
    <m/>
    <x v="1699"/>
    <d v="2015-05-25T21:38:16"/>
    <n v="3"/>
    <n v="5"/>
    <n v="2015"/>
    <n v="2015"/>
    <n v="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x v="4"/>
    <n v="28"/>
    <n v="19.239999999999998"/>
    <m/>
    <x v="1700"/>
    <d v="2016-02-11T17:05:53"/>
    <n v="1"/>
    <n v="2"/>
    <n v="2016"/>
    <n v="2016"/>
    <n v="38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x v="3"/>
    <n v="29"/>
    <n v="60"/>
    <m/>
    <x v="1701"/>
    <d v="2014-12-11T16:31:10"/>
    <n v="11"/>
    <n v="12"/>
    <n v="2014"/>
    <n v="201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x v="23"/>
    <n v="29"/>
    <n v="14.33"/>
    <m/>
    <x v="1702"/>
    <d v="2016-07-21T15:02:31"/>
    <n v="5"/>
    <n v="7"/>
    <n v="2016"/>
    <n v="2016"/>
    <n v="6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x v="23"/>
    <n v="29"/>
    <n v="44.31"/>
    <m/>
    <x v="1703"/>
    <d v="2014-06-30T17:28:00"/>
    <n v="5"/>
    <n v="6"/>
    <n v="2014"/>
    <n v="2014"/>
    <n v="41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9"/>
    <n v="29"/>
    <n v="34.22"/>
    <m/>
    <x v="1704"/>
    <d v="2015-03-12T11:07:43"/>
    <n v="2"/>
    <n v="3"/>
    <n v="2015"/>
    <n v="2015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x v="14"/>
    <n v="29"/>
    <n v="26.27"/>
    <m/>
    <x v="1705"/>
    <d v="2014-09-17T05:06:39"/>
    <n v="7"/>
    <n v="9"/>
    <n v="2014"/>
    <n v="2014"/>
    <n v="6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x v="16"/>
    <n v="29"/>
    <n v="44.48"/>
    <m/>
    <x v="1706"/>
    <d v="2016-04-03T16:25:41"/>
    <n v="3"/>
    <n v="4"/>
    <n v="2016"/>
    <n v="2016"/>
    <n v="3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2"/>
    <n v="29"/>
    <n v="40.61"/>
    <m/>
    <x v="1707"/>
    <d v="2012-05-15T17:16:27"/>
    <n v="5"/>
    <n v="5"/>
    <n v="2012"/>
    <n v="2012"/>
    <n v="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x v="4"/>
    <n v="29"/>
    <n v="85"/>
    <m/>
    <x v="1708"/>
    <d v="2016-06-19T08:10:00"/>
    <n v="5"/>
    <n v="6"/>
    <n v="2016"/>
    <n v="2016"/>
    <n v="3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x v="12"/>
    <n v="29"/>
    <n v="61.04"/>
    <m/>
    <x v="1709"/>
    <d v="2011-09-28T17:30:08"/>
    <n v="7"/>
    <n v="9"/>
    <n v="2011"/>
    <n v="2011"/>
    <n v="6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9"/>
    <n v="29"/>
    <n v="43.98"/>
    <m/>
    <x v="1710"/>
    <d v="2016-01-14T04:00:11"/>
    <n v="12"/>
    <n v="1"/>
    <n v="2015"/>
    <n v="201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x v="4"/>
    <n v="30"/>
    <n v="171.79"/>
    <m/>
    <x v="1711"/>
    <d v="2016-08-23T20:54:00"/>
    <n v="7"/>
    <n v="8"/>
    <n v="2016"/>
    <n v="2016"/>
    <n v="3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x v="4"/>
    <n v="30"/>
    <n v="134.55000000000001"/>
    <m/>
    <x v="1712"/>
    <d v="2015-12-17T05:59:00"/>
    <n v="11"/>
    <n v="12"/>
    <n v="2015"/>
    <n v="2015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x v="24"/>
    <n v="30"/>
    <n v="237"/>
    <m/>
    <x v="1713"/>
    <d v="2015-02-03T02:00:00"/>
    <n v="1"/>
    <n v="2"/>
    <n v="2015"/>
    <n v="2015"/>
    <n v="32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1"/>
    <n v="30"/>
    <n v="93.25"/>
    <m/>
    <x v="1714"/>
    <d v="2015-01-29T20:21:04"/>
    <n v="11"/>
    <n v="1"/>
    <n v="2014"/>
    <n v="2015"/>
    <n v="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x v="25"/>
    <n v="30"/>
    <n v="50.56"/>
    <m/>
    <x v="1715"/>
    <d v="2015-04-03T21:48:59"/>
    <n v="3"/>
    <n v="4"/>
    <n v="2015"/>
    <n v="2015"/>
    <n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x v="6"/>
    <n v="30"/>
    <n v="50.67"/>
    <m/>
    <x v="1716"/>
    <d v="2014-05-04T06:00:00"/>
    <n v="4"/>
    <n v="5"/>
    <n v="2014"/>
    <n v="2014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9"/>
    <n v="30"/>
    <n v="51.29"/>
    <m/>
    <x v="1717"/>
    <d v="2013-11-27T06:41:54"/>
    <n v="10"/>
    <n v="11"/>
    <n v="2013"/>
    <n v="2013"/>
    <n v="3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x v="4"/>
    <n v="31"/>
    <n v="191.25"/>
    <m/>
    <x v="1718"/>
    <d v="2015-01-01T00:03:35"/>
    <n v="11"/>
    <n v="1"/>
    <n v="2014"/>
    <n v="2015"/>
    <n v="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x v="6"/>
    <n v="31"/>
    <n v="21.47"/>
    <m/>
    <x v="1719"/>
    <d v="2012-05-29T19:55:05"/>
    <n v="5"/>
    <n v="5"/>
    <n v="2012"/>
    <n v="2012"/>
    <n v="2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x v="18"/>
    <n v="31"/>
    <n v="71.87"/>
    <m/>
    <x v="1720"/>
    <d v="2015-02-14T01:43:02"/>
    <n v="1"/>
    <n v="2"/>
    <n v="2015"/>
    <n v="2015"/>
    <n v="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x v="4"/>
    <n v="31"/>
    <n v="124.92"/>
    <m/>
    <x v="1721"/>
    <d v="2016-11-24T18:26:27"/>
    <n v="10"/>
    <n v="11"/>
    <n v="2016"/>
    <n v="2016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5"/>
    <n v="31"/>
    <n v="47.11"/>
    <m/>
    <x v="1722"/>
    <d v="2013-10-02T13:27:54"/>
    <n v="9"/>
    <n v="10"/>
    <n v="2013"/>
    <n v="2013"/>
    <n v="2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x v="25"/>
    <n v="31"/>
    <n v="66.14"/>
    <m/>
    <x v="1723"/>
    <d v="2015-01-01T16:48:55"/>
    <n v="12"/>
    <n v="1"/>
    <n v="2014"/>
    <n v="2015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x v="6"/>
    <n v="31"/>
    <n v="231.75"/>
    <m/>
    <x v="1724"/>
    <d v="2011-12-12T05:06:16"/>
    <n v="10"/>
    <n v="12"/>
    <n v="2011"/>
    <n v="2011"/>
    <n v="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x v="4"/>
    <n v="31"/>
    <n v="102.02"/>
    <m/>
    <x v="1725"/>
    <d v="2016-03-03T17:01:54"/>
    <n v="2"/>
    <n v="3"/>
    <n v="2016"/>
    <n v="2016"/>
    <n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x v="17"/>
    <n v="31"/>
    <n v="80.13"/>
    <m/>
    <x v="1726"/>
    <d v="2017-04-10T20:15:00"/>
    <n v="3"/>
    <n v="4"/>
    <n v="2017"/>
    <n v="2017"/>
    <n v="3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x v="23"/>
    <n v="31"/>
    <n v="1250"/>
    <m/>
    <x v="1727"/>
    <d v="2015-07-18T03:00:00"/>
    <n v="5"/>
    <n v="7"/>
    <n v="2015"/>
    <n v="2015"/>
    <n v="5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x v="23"/>
    <n v="32"/>
    <n v="60.67"/>
    <m/>
    <x v="1728"/>
    <d v="2015-06-08T00:23:53"/>
    <n v="4"/>
    <n v="6"/>
    <n v="2015"/>
    <n v="2015"/>
    <n v="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3"/>
    <n v="32"/>
    <n v="115.55"/>
    <m/>
    <x v="1729"/>
    <d v="2015-11-26T06:03:36"/>
    <n v="10"/>
    <n v="11"/>
    <n v="2015"/>
    <n v="2015"/>
    <n v="3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x v="23"/>
    <n v="32"/>
    <n v="26.67"/>
    <m/>
    <x v="1730"/>
    <d v="2015-09-24T14:10:48"/>
    <n v="9"/>
    <n v="9"/>
    <n v="2015"/>
    <n v="2015"/>
    <n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x v="23"/>
    <n v="32"/>
    <n v="29.09"/>
    <m/>
    <x v="1731"/>
    <d v="2016-06-02T13:07:28"/>
    <n v="5"/>
    <n v="6"/>
    <n v="2016"/>
    <n v="2016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x v="4"/>
    <n v="32"/>
    <n v="800.7"/>
    <m/>
    <x v="1732"/>
    <d v="2016-11-30T20:15:19"/>
    <n v="10"/>
    <n v="11"/>
    <n v="2016"/>
    <n v="2016"/>
    <n v="3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x v="23"/>
    <n v="32"/>
    <n v="40.06"/>
    <m/>
    <x v="1733"/>
    <d v="2014-08-02T14:00:00"/>
    <n v="6"/>
    <n v="8"/>
    <n v="2014"/>
    <n v="2014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x v="23"/>
    <n v="32"/>
    <n v="33.74"/>
    <m/>
    <x v="1734"/>
    <d v="2016-02-20T21:05:00"/>
    <n v="1"/>
    <n v="2"/>
    <n v="2016"/>
    <n v="2016"/>
    <n v="2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x v="23"/>
    <n v="33"/>
    <n v="26"/>
    <m/>
    <x v="1735"/>
    <d v="2015-03-14T00:50:01"/>
    <n v="2"/>
    <n v="3"/>
    <n v="2015"/>
    <n v="2015"/>
    <n v="3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x v="23"/>
    <n v="33"/>
    <n v="37.14"/>
    <m/>
    <x v="1736"/>
    <d v="2015-03-23T04:59:00"/>
    <n v="2"/>
    <n v="3"/>
    <n v="2015"/>
    <n v="2015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2"/>
    <n v="33"/>
    <n v="88.8"/>
    <m/>
    <x v="1737"/>
    <d v="2014-11-21T10:47:15"/>
    <n v="9"/>
    <n v="11"/>
    <n v="2014"/>
    <n v="2014"/>
    <n v="6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x v="23"/>
    <n v="33"/>
    <n v="50.88"/>
    <m/>
    <x v="1738"/>
    <d v="2015-08-17T16:00:00"/>
    <n v="7"/>
    <n v="8"/>
    <n v="2015"/>
    <n v="2015"/>
    <n v="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x v="26"/>
    <n v="33"/>
    <n v="70.62"/>
    <m/>
    <x v="1739"/>
    <d v="2015-12-28T06:00:00"/>
    <n v="12"/>
    <n v="12"/>
    <n v="2015"/>
    <n v="2015"/>
    <n v="2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1"/>
    <n v="33"/>
    <n v="30.85"/>
    <m/>
    <x v="1740"/>
    <d v="2015-04-13T19:00:00"/>
    <n v="3"/>
    <n v="4"/>
    <n v="2015"/>
    <n v="2015"/>
    <n v="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x v="17"/>
    <n v="33"/>
    <n v="264.26"/>
    <m/>
    <x v="1741"/>
    <d v="2017-04-03T01:00:00"/>
    <n v="3"/>
    <n v="4"/>
    <n v="2017"/>
    <n v="2017"/>
    <n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x v="21"/>
    <n v="34"/>
    <n v="223.58"/>
    <m/>
    <x v="1742"/>
    <d v="2016-12-21T07:59:00"/>
    <n v="11"/>
    <n v="12"/>
    <n v="2016"/>
    <n v="2016"/>
    <n v="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x v="23"/>
    <n v="34"/>
    <n v="63"/>
    <m/>
    <x v="1743"/>
    <d v="2016-05-01T14:18:38"/>
    <n v="4"/>
    <n v="5"/>
    <n v="2016"/>
    <n v="2016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34"/>
    <n v="75.75"/>
    <m/>
    <x v="1744"/>
    <d v="2016-02-21T22:36:37"/>
    <n v="1"/>
    <n v="2"/>
    <n v="2016"/>
    <n v="2016"/>
    <n v="3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x v="17"/>
    <n v="34"/>
    <n v="137.25"/>
    <m/>
    <x v="1745"/>
    <d v="2014-06-27T22:04:24"/>
    <n v="5"/>
    <n v="6"/>
    <n v="2014"/>
    <n v="2014"/>
    <n v="2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x v="4"/>
    <n v="34"/>
    <n v="99.97"/>
    <m/>
    <x v="1746"/>
    <d v="2016-12-14T12:01:08"/>
    <n v="11"/>
    <n v="12"/>
    <n v="2016"/>
    <n v="2016"/>
    <n v="4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x v="3"/>
    <n v="34"/>
    <n v="121.43"/>
    <m/>
    <x v="1747"/>
    <d v="2014-12-05T00:03:01"/>
    <n v="11"/>
    <n v="12"/>
    <n v="2014"/>
    <n v="2014"/>
    <n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x v="14"/>
    <n v="34"/>
    <n v="28.33"/>
    <m/>
    <x v="1748"/>
    <d v="2015-11-03T04:15:59"/>
    <n v="10"/>
    <n v="11"/>
    <n v="2015"/>
    <n v="2015"/>
    <n v="30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x v="23"/>
    <n v="34"/>
    <n v="35.5"/>
    <m/>
    <x v="1749"/>
    <d v="2015-07-17T10:32:59"/>
    <n v="6"/>
    <n v="7"/>
    <n v="2015"/>
    <n v="2015"/>
    <n v="3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x v="23"/>
    <n v="34"/>
    <n v="33.08"/>
    <m/>
    <x v="1750"/>
    <d v="2015-02-28T12:00:00"/>
    <n v="1"/>
    <n v="2"/>
    <n v="2015"/>
    <n v="2015"/>
    <n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x v="24"/>
    <n v="34"/>
    <n v="132.35"/>
    <m/>
    <x v="1751"/>
    <d v="2017-04-05T18:14:37"/>
    <n v="3"/>
    <n v="4"/>
    <n v="2017"/>
    <n v="2017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x v="4"/>
    <n v="35"/>
    <n v="95.91"/>
    <m/>
    <x v="1752"/>
    <d v="2015-12-29T20:00:00"/>
    <n v="12"/>
    <n v="12"/>
    <n v="2015"/>
    <n v="2015"/>
    <n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x v="4"/>
    <n v="35"/>
    <n v="153.88999999999999"/>
    <m/>
    <x v="1753"/>
    <d v="2014-09-04T06:59:00"/>
    <n v="8"/>
    <n v="9"/>
    <n v="2014"/>
    <n v="2014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x v="23"/>
    <n v="35"/>
    <n v="84.28"/>
    <m/>
    <x v="1754"/>
    <d v="2014-05-20T06:59:00"/>
    <n v="4"/>
    <n v="5"/>
    <n v="2014"/>
    <n v="2014"/>
    <n v="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x v="23"/>
    <n v="35"/>
    <n v="17.5"/>
    <m/>
    <x v="1755"/>
    <d v="2015-02-14T11:27:00"/>
    <n v="1"/>
    <n v="2"/>
    <n v="2015"/>
    <n v="2015"/>
    <n v="3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x v="18"/>
    <n v="35"/>
    <n v="104.85"/>
    <m/>
    <x v="1756"/>
    <d v="2015-11-14T17:16:44"/>
    <n v="10"/>
    <n v="11"/>
    <n v="2015"/>
    <n v="2015"/>
    <n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x v="25"/>
    <n v="35"/>
    <n v="56.84"/>
    <m/>
    <x v="1757"/>
    <d v="2016-11-19T01:00:00"/>
    <n v="10"/>
    <n v="11"/>
    <n v="2016"/>
    <n v="2016"/>
    <n v="4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x v="4"/>
    <n v="35"/>
    <n v="119.39"/>
    <m/>
    <x v="1758"/>
    <d v="2015-04-30T19:23:47"/>
    <n v="3"/>
    <n v="4"/>
    <n v="2015"/>
    <n v="2015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9"/>
    <n v="36"/>
    <n v="100.23"/>
    <m/>
    <x v="1759"/>
    <d v="2015-01-19T08:30:00"/>
    <n v="11"/>
    <n v="1"/>
    <n v="2014"/>
    <n v="2015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x v="23"/>
    <n v="36"/>
    <n v="137.08000000000001"/>
    <m/>
    <x v="1760"/>
    <d v="2015-11-02T16:50:00"/>
    <n v="10"/>
    <n v="11"/>
    <n v="2015"/>
    <n v="2015"/>
    <n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1"/>
    <n v="36"/>
    <n v="373.5"/>
    <m/>
    <x v="1761"/>
    <d v="2014-11-26T20:26:50"/>
    <n v="10"/>
    <n v="11"/>
    <n v="2014"/>
    <n v="2014"/>
    <n v="3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5"/>
    <n v="36"/>
    <n v="57.3"/>
    <m/>
    <x v="1762"/>
    <d v="2014-10-19T13:01:24"/>
    <n v="9"/>
    <n v="10"/>
    <n v="2014"/>
    <n v="2014"/>
    <n v="3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x v="18"/>
    <n v="36"/>
    <n v="104.89"/>
    <m/>
    <x v="1763"/>
    <d v="2016-09-02T16:36:20"/>
    <n v="8"/>
    <n v="9"/>
    <n v="2016"/>
    <n v="2016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x v="23"/>
    <n v="36"/>
    <n v="33.67"/>
    <m/>
    <x v="1764"/>
    <d v="2015-05-10T22:59:00"/>
    <n v="4"/>
    <n v="5"/>
    <n v="2015"/>
    <n v="2015"/>
    <n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x v="18"/>
    <n v="36"/>
    <n v="67.14"/>
    <m/>
    <x v="1765"/>
    <d v="2015-10-02T18:00:00"/>
    <n v="8"/>
    <n v="10"/>
    <n v="2015"/>
    <n v="2015"/>
    <n v="3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x v="25"/>
    <n v="36"/>
    <n v="127.6"/>
    <m/>
    <x v="1766"/>
    <d v="2016-04-20T21:11:16"/>
    <n v="3"/>
    <n v="4"/>
    <n v="2016"/>
    <n v="2016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x v="23"/>
    <n v="37"/>
    <n v="46.93"/>
    <m/>
    <x v="1767"/>
    <d v="2015-06-27T18:27:06"/>
    <n v="5"/>
    <n v="6"/>
    <n v="2015"/>
    <n v="2015"/>
    <n v="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x v="23"/>
    <n v="37"/>
    <n v="91.25"/>
    <m/>
    <x v="1768"/>
    <d v="2014-10-22T04:59:00"/>
    <n v="9"/>
    <n v="10"/>
    <n v="2014"/>
    <n v="2014"/>
    <n v="4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x v="3"/>
    <n v="37"/>
    <n v="64.36"/>
    <m/>
    <x v="1769"/>
    <d v="2014-10-19T16:26:12"/>
    <n v="9"/>
    <n v="10"/>
    <n v="2014"/>
    <n v="2014"/>
    <n v="3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x v="23"/>
    <n v="37"/>
    <n v="147.4"/>
    <m/>
    <x v="1770"/>
    <d v="2014-10-21T21:11:27"/>
    <n v="9"/>
    <n v="10"/>
    <n v="2014"/>
    <n v="2014"/>
    <n v="3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x v="7"/>
    <n v="37"/>
    <n v="35"/>
    <m/>
    <x v="1771"/>
    <d v="2011-05-28T02:22:42"/>
    <n v="4"/>
    <n v="5"/>
    <n v="2011"/>
    <n v="2011"/>
    <n v="4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x v="23"/>
    <n v="37"/>
    <n v="83.14"/>
    <m/>
    <x v="1772"/>
    <d v="2014-11-26T20:29:37"/>
    <n v="10"/>
    <n v="11"/>
    <n v="2014"/>
    <n v="2014"/>
    <n v="3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x v="23"/>
    <n v="38"/>
    <n v="56.25"/>
    <m/>
    <x v="1773"/>
    <d v="2015-04-10T05:00:00"/>
    <n v="3"/>
    <n v="4"/>
    <n v="2015"/>
    <n v="2015"/>
    <n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x v="23"/>
    <n v="38"/>
    <n v="86.62"/>
    <m/>
    <x v="1774"/>
    <d v="2014-10-13T21:05:16"/>
    <n v="8"/>
    <n v="10"/>
    <n v="2014"/>
    <n v="2014"/>
    <n v="6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x v="23"/>
    <n v="38"/>
    <n v="11.62"/>
    <m/>
    <x v="1775"/>
    <d v="2014-05-16T22:11:30"/>
    <n v="5"/>
    <n v="5"/>
    <n v="2014"/>
    <n v="2014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x v="23"/>
    <n v="38"/>
    <n v="32.36"/>
    <m/>
    <x v="1776"/>
    <d v="2017-03-01T19:00:00"/>
    <n v="2"/>
    <n v="3"/>
    <n v="2017"/>
    <n v="2017"/>
    <n v="2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x v="23"/>
    <n v="38"/>
    <n v="81.569999999999993"/>
    <m/>
    <x v="1777"/>
    <d v="2014-08-29T20:43:05"/>
    <n v="7"/>
    <n v="8"/>
    <n v="2014"/>
    <n v="2014"/>
    <n v="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x v="23"/>
    <n v="38"/>
    <n v="119.13"/>
    <m/>
    <x v="1778"/>
    <d v="2015-01-28T19:37:11"/>
    <n v="12"/>
    <n v="1"/>
    <n v="2014"/>
    <n v="2015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x v="6"/>
    <n v="38"/>
    <n v="69"/>
    <m/>
    <x v="1779"/>
    <d v="2010-06-25T21:32:00"/>
    <n v="5"/>
    <n v="6"/>
    <n v="2010"/>
    <n v="2010"/>
    <n v="42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x v="4"/>
    <n v="38"/>
    <n v="158.63999999999999"/>
    <m/>
    <x v="1780"/>
    <d v="2016-06-04T15:41:12"/>
    <n v="4"/>
    <n v="6"/>
    <n v="2016"/>
    <n v="2016"/>
    <n v="4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9"/>
    <n v="39"/>
    <n v="40.479999999999997"/>
    <m/>
    <x v="1781"/>
    <d v="2013-11-26T06:30:59"/>
    <n v="10"/>
    <n v="11"/>
    <n v="2013"/>
    <n v="2013"/>
    <n v="3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x v="18"/>
    <n v="39"/>
    <n v="133.9"/>
    <m/>
    <x v="1782"/>
    <d v="2016-10-14T16:00:00"/>
    <n v="9"/>
    <n v="10"/>
    <n v="2016"/>
    <n v="2016"/>
    <n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x v="4"/>
    <n v="39"/>
    <n v="113.63"/>
    <m/>
    <x v="1783"/>
    <d v="2015-01-19T04:11:05"/>
    <n v="12"/>
    <n v="1"/>
    <n v="2014"/>
    <n v="2015"/>
    <n v="3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x v="11"/>
    <n v="39"/>
    <n v="83.57"/>
    <m/>
    <x v="1784"/>
    <d v="2015-09-23T20:10:01"/>
    <n v="8"/>
    <n v="9"/>
    <n v="2015"/>
    <n v="2015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x v="24"/>
    <n v="39"/>
    <n v="69.53"/>
    <m/>
    <x v="1785"/>
    <d v="2016-08-23T08:10:18"/>
    <n v="7"/>
    <n v="8"/>
    <n v="2016"/>
    <n v="2016"/>
    <n v="5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39"/>
    <n v="64.53"/>
    <m/>
    <x v="1786"/>
    <d v="2017-04-04T05:15:01"/>
    <n v="3"/>
    <n v="4"/>
    <n v="2017"/>
    <n v="2017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x v="7"/>
    <n v="39"/>
    <n v="147.81"/>
    <m/>
    <x v="1787"/>
    <d v="2016-06-05T23:33:30"/>
    <n v="5"/>
    <n v="6"/>
    <n v="2016"/>
    <n v="2016"/>
    <n v="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2"/>
    <n v="39"/>
    <n v="393.59"/>
    <m/>
    <x v="1788"/>
    <d v="2015-02-19T21:19:43"/>
    <n v="1"/>
    <n v="2"/>
    <n v="2015"/>
    <n v="2015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x v="27"/>
    <n v="39"/>
    <n v="117.49"/>
    <m/>
    <x v="1789"/>
    <d v="2015-10-31T22:45:00"/>
    <n v="9"/>
    <n v="10"/>
    <n v="2015"/>
    <n v="2015"/>
    <n v="4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x v="4"/>
    <n v="39"/>
    <n v="788.53"/>
    <m/>
    <x v="1790"/>
    <d v="2015-01-14T04:00:00"/>
    <n v="12"/>
    <n v="1"/>
    <n v="2014"/>
    <n v="2015"/>
    <n v="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10"/>
    <n v="40"/>
    <n v="253.21"/>
    <m/>
    <x v="1791"/>
    <d v="2016-04-23T19:40:21"/>
    <n v="3"/>
    <n v="4"/>
    <n v="2016"/>
    <n v="2016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x v="4"/>
    <n v="40"/>
    <n v="152.41"/>
    <m/>
    <x v="1792"/>
    <d v="2017-03-13T03:40:05"/>
    <n v="1"/>
    <n v="3"/>
    <n v="2017"/>
    <n v="2017"/>
    <n v="6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x v="18"/>
    <n v="40"/>
    <n v="78.44"/>
    <m/>
    <x v="1793"/>
    <d v="2016-07-02T14:25:10"/>
    <n v="5"/>
    <n v="7"/>
    <n v="2016"/>
    <n v="2016"/>
    <n v="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x v="18"/>
    <n v="40"/>
    <n v="60.24"/>
    <m/>
    <x v="1794"/>
    <d v="2015-01-31T03:25:00"/>
    <n v="12"/>
    <n v="1"/>
    <n v="2014"/>
    <n v="2015"/>
    <n v="3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x v="4"/>
    <n v="40"/>
    <n v="99.86"/>
    <m/>
    <x v="1795"/>
    <d v="2016-11-18T15:43:32"/>
    <n v="10"/>
    <n v="11"/>
    <n v="2016"/>
    <n v="2016"/>
    <n v="3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1"/>
    <n v="40"/>
    <n v="25.71"/>
    <m/>
    <x v="1796"/>
    <d v="2015-03-24T00:08:46"/>
    <n v="3"/>
    <n v="3"/>
    <n v="2015"/>
    <n v="2015"/>
    <n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x v="7"/>
    <n v="40"/>
    <n v="44.44"/>
    <m/>
    <x v="1797"/>
    <d v="2015-08-28T04:00:00"/>
    <n v="8"/>
    <n v="8"/>
    <n v="2015"/>
    <n v="2015"/>
    <n v="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x v="7"/>
    <n v="40"/>
    <n v="83.38"/>
    <m/>
    <x v="1798"/>
    <d v="2016-03-02T22:27:15"/>
    <n v="1"/>
    <n v="3"/>
    <n v="2016"/>
    <n v="2016"/>
    <n v="6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1"/>
    <n v="40"/>
    <n v="80.2"/>
    <m/>
    <x v="1799"/>
    <d v="2015-06-21T00:50:59"/>
    <n v="5"/>
    <n v="6"/>
    <n v="2015"/>
    <n v="2015"/>
    <n v="4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x v="4"/>
    <n v="40"/>
    <n v="162.91999999999999"/>
    <m/>
    <x v="1800"/>
    <d v="2015-11-06T01:00:00"/>
    <n v="10"/>
    <n v="11"/>
    <n v="2015"/>
    <n v="2015"/>
    <n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x v="7"/>
    <n v="41"/>
    <n v="143.82"/>
    <m/>
    <x v="1801"/>
    <d v="2010-08-01T04:00:00"/>
    <n v="5"/>
    <n v="8"/>
    <n v="2010"/>
    <n v="2010"/>
    <n v="8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x v="6"/>
    <n v="41"/>
    <n v="28.58"/>
    <m/>
    <x v="1802"/>
    <d v="2013-02-04T11:55:27"/>
    <n v="1"/>
    <n v="2"/>
    <n v="2013"/>
    <n v="2013"/>
    <n v="3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x v="7"/>
    <n v="41"/>
    <n v="29.29"/>
    <m/>
    <x v="1803"/>
    <d v="2016-09-15T20:53:33"/>
    <n v="8"/>
    <n v="9"/>
    <n v="2016"/>
    <n v="2016"/>
    <n v="2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9"/>
    <n v="41"/>
    <n v="23.57"/>
    <m/>
    <x v="1804"/>
    <d v="2012-04-04T16:46:15"/>
    <n v="3"/>
    <n v="4"/>
    <n v="2012"/>
    <n v="2012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x v="11"/>
    <n v="41"/>
    <n v="84.06"/>
    <m/>
    <x v="1805"/>
    <d v="2015-01-19T02:39:50"/>
    <n v="12"/>
    <n v="1"/>
    <n v="2014"/>
    <n v="2015"/>
    <n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5"/>
    <n v="41"/>
    <n v="31.85"/>
    <m/>
    <x v="1806"/>
    <d v="2013-12-26T23:54:54"/>
    <n v="11"/>
    <n v="12"/>
    <n v="2013"/>
    <n v="2013"/>
    <n v="3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15"/>
    <n v="41"/>
    <n v="47.77"/>
    <m/>
    <x v="1807"/>
    <d v="2016-04-08T18:31:22"/>
    <n v="3"/>
    <n v="4"/>
    <n v="2016"/>
    <n v="201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x v="18"/>
    <n v="41"/>
    <n v="120.77"/>
    <m/>
    <x v="1808"/>
    <d v="2017-02-11T16:20:30"/>
    <n v="1"/>
    <n v="2"/>
    <n v="2017"/>
    <n v="2017"/>
    <n v="3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x v="23"/>
    <n v="41"/>
    <n v="81.319999999999993"/>
    <m/>
    <x v="1809"/>
    <d v="2014-06-03T06:59:00"/>
    <n v="5"/>
    <n v="6"/>
    <n v="2014"/>
    <n v="2014"/>
    <n v="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x v="6"/>
    <n v="42"/>
    <n v="34.18"/>
    <m/>
    <x v="1810"/>
    <d v="2013-10-16T09:59:00"/>
    <n v="9"/>
    <n v="10"/>
    <n v="2013"/>
    <n v="2013"/>
    <n v="2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x v="23"/>
    <n v="42"/>
    <n v="29.79"/>
    <m/>
    <x v="1811"/>
    <d v="2015-05-07T17:11:59"/>
    <n v="4"/>
    <n v="5"/>
    <n v="2015"/>
    <n v="2015"/>
    <n v="2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1"/>
    <n v="42"/>
    <n v="77.11"/>
    <m/>
    <x v="1812"/>
    <d v="2015-10-10T21:00:00"/>
    <n v="9"/>
    <n v="10"/>
    <n v="2015"/>
    <n v="2015"/>
    <n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x v="23"/>
    <n v="42"/>
    <n v="105.03"/>
    <m/>
    <x v="1813"/>
    <d v="2016-10-05T19:50:54"/>
    <n v="9"/>
    <n v="10"/>
    <n v="2016"/>
    <n v="2016"/>
    <n v="3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x v="4"/>
    <n v="42"/>
    <n v="364.35"/>
    <m/>
    <x v="1814"/>
    <d v="2017-02-20T19:00:00"/>
    <n v="1"/>
    <n v="2"/>
    <n v="2017"/>
    <n v="2017"/>
    <n v="4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x v="24"/>
    <n v="42"/>
    <n v="79.87"/>
    <m/>
    <x v="1815"/>
    <d v="2014-10-19T05:00:00"/>
    <n v="8"/>
    <n v="10"/>
    <n v="2014"/>
    <n v="2014"/>
    <n v="55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x v="19"/>
    <n v="42"/>
    <n v="83.43"/>
    <m/>
    <x v="1816"/>
    <d v="2015-03-01T15:21:16"/>
    <n v="1"/>
    <n v="3"/>
    <n v="2015"/>
    <n v="2015"/>
    <n v="3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x v="17"/>
    <n v="43"/>
    <n v="34.020000000000003"/>
    <m/>
    <x v="1817"/>
    <d v="2016-04-21T04:00:00"/>
    <n v="3"/>
    <n v="4"/>
    <n v="2016"/>
    <n v="2016"/>
    <n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x v="27"/>
    <n v="43"/>
    <n v="215.96"/>
    <m/>
    <x v="1818"/>
    <d v="2016-06-23T16:06:23"/>
    <n v="5"/>
    <n v="6"/>
    <n v="2016"/>
    <n v="2016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10"/>
    <n v="43"/>
    <n v="58.08"/>
    <m/>
    <x v="1819"/>
    <d v="2014-05-04T17:11:40"/>
    <n v="4"/>
    <n v="5"/>
    <n v="2014"/>
    <n v="2014"/>
    <n v="3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x v="27"/>
    <n v="43"/>
    <n v="40.98"/>
    <m/>
    <x v="1820"/>
    <d v="2015-10-21T23:00:00"/>
    <n v="9"/>
    <n v="10"/>
    <n v="2015"/>
    <n v="2015"/>
    <n v="2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x v="4"/>
    <n v="43"/>
    <n v="89.19"/>
    <m/>
    <x v="1821"/>
    <d v="2015-08-20T20:00:39"/>
    <n v="7"/>
    <n v="8"/>
    <n v="2015"/>
    <n v="2015"/>
    <n v="4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x v="23"/>
    <n v="44"/>
    <n v="57.17"/>
    <m/>
    <x v="1822"/>
    <d v="2015-10-04T15:45:46"/>
    <n v="8"/>
    <n v="10"/>
    <n v="2015"/>
    <n v="2015"/>
    <n v="6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x v="17"/>
    <n v="44"/>
    <n v="253.14"/>
    <m/>
    <x v="1823"/>
    <d v="2017-04-09T11:49:54"/>
    <n v="3"/>
    <n v="4"/>
    <n v="2017"/>
    <n v="2017"/>
    <n v="3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x v="4"/>
    <n v="44"/>
    <n v="174.95"/>
    <m/>
    <x v="1824"/>
    <d v="2016-12-14T15:00:23"/>
    <n v="11"/>
    <n v="12"/>
    <n v="2016"/>
    <n v="2016"/>
    <n v="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1"/>
    <n v="45"/>
    <n v="185.83"/>
    <m/>
    <x v="1825"/>
    <d v="2015-09-19T03:50:17"/>
    <n v="8"/>
    <n v="9"/>
    <n v="2015"/>
    <n v="2015"/>
    <n v="3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x v="14"/>
    <n v="45"/>
    <n v="56.42"/>
    <m/>
    <x v="1826"/>
    <d v="2016-07-04T03:40:24"/>
    <n v="6"/>
    <n v="7"/>
    <n v="2016"/>
    <n v="2016"/>
    <n v="3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x v="18"/>
    <n v="46"/>
    <n v="58.62"/>
    <m/>
    <x v="1827"/>
    <d v="2014-08-03T15:48:04"/>
    <n v="7"/>
    <n v="8"/>
    <n v="2014"/>
    <n v="2014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x v="4"/>
    <n v="46"/>
    <n v="164"/>
    <m/>
    <x v="1828"/>
    <d v="2017-01-23T04:59:00"/>
    <n v="12"/>
    <n v="1"/>
    <n v="2016"/>
    <n v="2017"/>
    <n v="3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x v="18"/>
    <n v="46"/>
    <n v="88.31"/>
    <m/>
    <x v="1829"/>
    <d v="2014-11-29T14:59:00"/>
    <n v="10"/>
    <n v="11"/>
    <n v="2014"/>
    <n v="2014"/>
    <n v="4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x v="4"/>
    <n v="46"/>
    <n v="136.46"/>
    <m/>
    <x v="1830"/>
    <d v="2017-03-14T14:02:35"/>
    <n v="1"/>
    <n v="3"/>
    <n v="2017"/>
    <n v="2017"/>
    <n v="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4"/>
    <n v="46"/>
    <n v="34.130000000000003"/>
    <m/>
    <x v="1831"/>
    <d v="2017-04-07T17:35:34"/>
    <n v="3"/>
    <n v="4"/>
    <n v="2017"/>
    <n v="2017"/>
    <n v="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x v="25"/>
    <n v="46"/>
    <n v="70.83"/>
    <m/>
    <x v="1832"/>
    <d v="2015-04-23T05:40:07"/>
    <n v="2"/>
    <n v="4"/>
    <n v="2015"/>
    <n v="2015"/>
    <n v="6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x v="4"/>
    <n v="46"/>
    <n v="20.34"/>
    <m/>
    <x v="1833"/>
    <d v="2016-02-03T12:33:09"/>
    <n v="1"/>
    <n v="2"/>
    <n v="2016"/>
    <n v="2016"/>
    <n v="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x v="27"/>
    <n v="47"/>
    <n v="34.1"/>
    <m/>
    <x v="1834"/>
    <d v="2017-01-27T18:29:51"/>
    <n v="11"/>
    <n v="1"/>
    <n v="2016"/>
    <n v="2017"/>
    <n v="60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x v="4"/>
    <n v="47"/>
    <n v="1272.73"/>
    <m/>
    <x v="1835"/>
    <d v="2017-02-09T07:16:47"/>
    <n v="1"/>
    <n v="2"/>
    <n v="2017"/>
    <n v="2017"/>
    <n v="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x v="23"/>
    <n v="47"/>
    <n v="166.06"/>
    <m/>
    <x v="1836"/>
    <d v="2014-07-01T22:30:00"/>
    <n v="6"/>
    <n v="7"/>
    <n v="2014"/>
    <n v="2014"/>
    <n v="17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x v="4"/>
    <n v="47"/>
    <n v="53.25"/>
    <m/>
    <x v="1837"/>
    <d v="2015-02-04T23:22:29"/>
    <n v="1"/>
    <n v="2"/>
    <n v="2015"/>
    <n v="201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x v="27"/>
    <n v="47"/>
    <n v="29.63"/>
    <m/>
    <x v="1838"/>
    <d v="2015-05-19T21:00:49"/>
    <n v="4"/>
    <n v="5"/>
    <n v="2015"/>
    <n v="2015"/>
    <n v="3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x v="18"/>
    <n v="48"/>
    <n v="31.21"/>
    <m/>
    <x v="1839"/>
    <d v="2014-12-15T13:12:57"/>
    <n v="11"/>
    <n v="12"/>
    <n v="2014"/>
    <n v="2014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x v="23"/>
    <n v="48"/>
    <n v="62"/>
    <m/>
    <x v="1840"/>
    <d v="2014-08-01T07:00:00"/>
    <n v="7"/>
    <n v="8"/>
    <n v="2014"/>
    <n v="2014"/>
    <n v="2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x v="17"/>
    <n v="48"/>
    <n v="159.33000000000001"/>
    <m/>
    <x v="1841"/>
    <d v="2017-03-26T23:59:00"/>
    <n v="2"/>
    <n v="3"/>
    <n v="2017"/>
    <n v="2017"/>
    <n v="3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x v="28"/>
    <n v="48"/>
    <n v="30"/>
    <m/>
    <x v="1842"/>
    <d v="2017-03-20T18:07:27"/>
    <n v="3"/>
    <n v="3"/>
    <n v="2017"/>
    <n v="2017"/>
    <n v="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x v="18"/>
    <n v="48"/>
    <n v="94.28"/>
    <m/>
    <x v="1843"/>
    <d v="2015-06-27T21:59:00"/>
    <n v="6"/>
    <n v="6"/>
    <n v="2015"/>
    <n v="2015"/>
    <n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x v="23"/>
    <n v="49"/>
    <n v="47.26"/>
    <m/>
    <x v="1844"/>
    <d v="2016-11-14T12:14:02"/>
    <n v="10"/>
    <n v="11"/>
    <n v="2016"/>
    <n v="2016"/>
    <n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x v="18"/>
    <n v="49"/>
    <n v="42.16"/>
    <m/>
    <x v="1845"/>
    <d v="2015-02-28T07:32:16"/>
    <n v="1"/>
    <n v="2"/>
    <n v="2015"/>
    <n v="2015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x v="14"/>
    <n v="49"/>
    <n v="132.19"/>
    <m/>
    <x v="1846"/>
    <d v="2014-10-01T03:59:00"/>
    <n v="9"/>
    <n v="10"/>
    <n v="2014"/>
    <n v="2014"/>
    <n v="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x v="4"/>
    <n v="49"/>
    <n v="176.36"/>
    <m/>
    <x v="1847"/>
    <d v="2017-03-03T13:51:19"/>
    <n v="2"/>
    <n v="3"/>
    <n v="2017"/>
    <n v="2017"/>
    <n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x v="23"/>
    <n v="50"/>
    <n v="60"/>
    <m/>
    <x v="1848"/>
    <d v="2016-01-29T23:34:00"/>
    <n v="1"/>
    <n v="1"/>
    <n v="2016"/>
    <n v="2016"/>
    <n v="2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2"/>
    <n v="50"/>
    <n v="51.22"/>
    <m/>
    <x v="1849"/>
    <d v="2013-01-29T04:44:32"/>
    <n v="11"/>
    <n v="1"/>
    <n v="2012"/>
    <n v="2013"/>
    <n v="60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x v="26"/>
    <n v="50"/>
    <n v="117.56"/>
    <m/>
    <x v="1850"/>
    <d v="2016-05-22T14:59:34"/>
    <n v="4"/>
    <n v="5"/>
    <n v="2016"/>
    <n v="2016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1"/>
    <n v="51"/>
    <n v="117.68"/>
    <m/>
    <x v="1851"/>
    <d v="2016-08-04T14:00:03"/>
    <n v="7"/>
    <n v="8"/>
    <n v="2016"/>
    <n v="2016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x v="12"/>
    <n v="51"/>
    <n v="74.62"/>
    <m/>
    <x v="1852"/>
    <d v="2014-11-03T05:59:00"/>
    <n v="10"/>
    <n v="11"/>
    <n v="2014"/>
    <n v="2014"/>
    <n v="2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x v="25"/>
    <n v="51"/>
    <n v="147.88"/>
    <m/>
    <x v="1853"/>
    <d v="2014-09-23T03:59:00"/>
    <n v="8"/>
    <n v="9"/>
    <n v="2014"/>
    <n v="2014"/>
    <n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5"/>
    <n v="51"/>
    <n v="63.12"/>
    <m/>
    <x v="1854"/>
    <d v="2015-10-11T05:00:00"/>
    <n v="9"/>
    <n v="10"/>
    <n v="2015"/>
    <n v="2015"/>
    <n v="3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x v="23"/>
    <n v="52"/>
    <n v="32.25"/>
    <m/>
    <x v="1855"/>
    <d v="2017-04-16T20:00:00"/>
    <n v="3"/>
    <n v="4"/>
    <n v="2017"/>
    <n v="2017"/>
    <n v="4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2"/>
    <n v="52"/>
    <n v="17.329999999999998"/>
    <m/>
    <x v="1856"/>
    <d v="2015-04-08T18:58:47"/>
    <n v="3"/>
    <n v="4"/>
    <n v="2015"/>
    <n v="2015"/>
    <n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x v="25"/>
    <n v="52"/>
    <n v="49.21"/>
    <m/>
    <x v="1857"/>
    <d v="2014-09-06T21:00:00"/>
    <n v="8"/>
    <n v="9"/>
    <n v="2014"/>
    <n v="2014"/>
    <n v="3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x v="18"/>
    <n v="52"/>
    <n v="94.19"/>
    <m/>
    <x v="1858"/>
    <d v="2017-01-30T06:59:00"/>
    <n v="12"/>
    <n v="1"/>
    <n v="2016"/>
    <n v="2017"/>
    <n v="6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x v="27"/>
    <n v="53"/>
    <n v="2928.93"/>
    <m/>
    <x v="1859"/>
    <d v="2017-02-10T06:28:53"/>
    <n v="1"/>
    <n v="2"/>
    <n v="2017"/>
    <n v="2017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x v="25"/>
    <n v="53"/>
    <n v="44.76"/>
    <m/>
    <x v="1860"/>
    <d v="2016-02-02T14:58:48"/>
    <n v="1"/>
    <n v="2"/>
    <n v="2016"/>
    <n v="2016"/>
    <n v="3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x v="23"/>
    <n v="53"/>
    <n v="88.33"/>
    <m/>
    <x v="1861"/>
    <d v="2016-07-03T19:59:00"/>
    <n v="6"/>
    <n v="7"/>
    <n v="2016"/>
    <n v="2016"/>
    <n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x v="25"/>
    <n v="55"/>
    <n v="109.04"/>
    <m/>
    <x v="1862"/>
    <d v="2015-12-14T05:59:00"/>
    <n v="10"/>
    <n v="12"/>
    <n v="2015"/>
    <n v="2015"/>
    <n v="5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1"/>
    <n v="56"/>
    <n v="331.54"/>
    <m/>
    <x v="1863"/>
    <d v="2015-04-22T22:00:37"/>
    <n v="3"/>
    <n v="4"/>
    <n v="2015"/>
    <n v="2015"/>
    <n v="5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x v="4"/>
    <n v="56"/>
    <n v="790.84"/>
    <m/>
    <x v="1864"/>
    <d v="2016-02-25T07:25:01"/>
    <n v="1"/>
    <n v="2"/>
    <n v="2016"/>
    <n v="2016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x v="18"/>
    <n v="57"/>
    <n v="150.5"/>
    <m/>
    <x v="1865"/>
    <d v="2014-10-14T18:43:14"/>
    <n v="9"/>
    <n v="10"/>
    <n v="2014"/>
    <n v="2014"/>
    <n v="3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x v="23"/>
    <n v="57"/>
    <n v="59.58"/>
    <m/>
    <x v="1866"/>
    <d v="2015-03-28T22:07:06"/>
    <n v="2"/>
    <n v="3"/>
    <n v="2015"/>
    <n v="2015"/>
    <n v="3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x v="24"/>
    <n v="57"/>
    <n v="43"/>
    <m/>
    <x v="1867"/>
    <d v="2015-04-01T12:22:05"/>
    <n v="3"/>
    <n v="4"/>
    <n v="2015"/>
    <n v="2015"/>
    <n v="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x v="4"/>
    <n v="58"/>
    <n v="343.15"/>
    <m/>
    <x v="1868"/>
    <d v="2016-12-08T04:59:00"/>
    <n v="11"/>
    <n v="12"/>
    <n v="2016"/>
    <n v="2016"/>
    <n v="3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x v="24"/>
    <n v="58"/>
    <n v="58"/>
    <m/>
    <x v="1869"/>
    <d v="2016-11-09T23:22:12"/>
    <n v="11"/>
    <n v="11"/>
    <n v="2016"/>
    <n v="2016"/>
    <n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1"/>
    <n v="58"/>
    <n v="54.29"/>
    <m/>
    <x v="1870"/>
    <d v="2015-02-08T19:38:49"/>
    <n v="1"/>
    <n v="2"/>
    <n v="2015"/>
    <n v="2015"/>
    <n v="2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x v="4"/>
    <n v="59"/>
    <n v="153.43"/>
    <m/>
    <x v="1871"/>
    <d v="2015-11-19T05:03:21"/>
    <n v="10"/>
    <n v="11"/>
    <n v="2015"/>
    <n v="2015"/>
    <n v="4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x v="25"/>
    <n v="59"/>
    <n v="53.08"/>
    <m/>
    <x v="1872"/>
    <d v="2015-02-12T14:15:42"/>
    <n v="1"/>
    <n v="2"/>
    <n v="2015"/>
    <n v="2015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x v="27"/>
    <n v="59"/>
    <n v="70.599999999999994"/>
    <m/>
    <x v="1873"/>
    <d v="2015-06-04T05:26:00"/>
    <n v="5"/>
    <n v="6"/>
    <n v="2015"/>
    <n v="2015"/>
    <n v="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x v="18"/>
    <n v="59"/>
    <n v="72.17"/>
    <m/>
    <x v="1874"/>
    <d v="2014-08-13T23:31:52"/>
    <n v="7"/>
    <n v="8"/>
    <n v="2014"/>
    <n v="2014"/>
    <n v="3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x v="24"/>
    <n v="60"/>
    <n v="65"/>
    <m/>
    <x v="1875"/>
    <d v="2015-06-16T17:47:29"/>
    <n v="5"/>
    <n v="6"/>
    <n v="2015"/>
    <n v="201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x v="25"/>
    <n v="60"/>
    <n v="174"/>
    <m/>
    <x v="1876"/>
    <d v="2014-12-16T22:32:09"/>
    <n v="11"/>
    <n v="12"/>
    <n v="2014"/>
    <n v="2014"/>
    <n v="2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x v="24"/>
    <n v="60"/>
    <n v="61.31"/>
    <m/>
    <x v="1877"/>
    <d v="2015-04-21T05:59:00"/>
    <n v="4"/>
    <n v="4"/>
    <n v="2015"/>
    <n v="2015"/>
    <n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1"/>
    <n v="60"/>
    <n v="3000"/>
    <m/>
    <x v="1878"/>
    <d v="2017-01-16T01:49:22"/>
    <n v="12"/>
    <n v="1"/>
    <n v="2016"/>
    <n v="2017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x v="23"/>
    <n v="60"/>
    <n v="60"/>
    <m/>
    <x v="1879"/>
    <d v="2015-12-01T05:59:00"/>
    <n v="10"/>
    <n v="12"/>
    <n v="2015"/>
    <n v="2015"/>
    <n v="3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x v="23"/>
    <n v="61"/>
    <n v="179.12"/>
    <m/>
    <x v="1880"/>
    <d v="2015-09-28T02:49:10"/>
    <n v="8"/>
    <n v="9"/>
    <n v="2015"/>
    <n v="2015"/>
    <n v="4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x v="23"/>
    <n v="61"/>
    <n v="203.67"/>
    <m/>
    <x v="1881"/>
    <d v="2016-03-16T08:33:10"/>
    <n v="2"/>
    <n v="3"/>
    <n v="2016"/>
    <n v="2016"/>
    <n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x v="18"/>
    <n v="61"/>
    <n v="109.94"/>
    <m/>
    <x v="1882"/>
    <d v="2015-08-10T06:59:00"/>
    <n v="7"/>
    <n v="8"/>
    <n v="2015"/>
    <n v="2015"/>
    <n v="3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x v="23"/>
    <n v="62"/>
    <n v="486.43"/>
    <m/>
    <x v="1883"/>
    <d v="2014-08-09T05:37:12"/>
    <n v="7"/>
    <n v="8"/>
    <n v="2014"/>
    <n v="2014"/>
    <n v="3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9"/>
    <n v="63"/>
    <n v="48.28"/>
    <m/>
    <x v="1884"/>
    <d v="2014-09-11T09:04:10"/>
    <n v="7"/>
    <n v="9"/>
    <n v="2014"/>
    <n v="2014"/>
    <n v="5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x v="26"/>
    <n v="63"/>
    <n v="128.62"/>
    <m/>
    <x v="1885"/>
    <d v="2016-07-05T04:59:00"/>
    <n v="6"/>
    <n v="7"/>
    <n v="2016"/>
    <n v="2016"/>
    <n v="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2"/>
    <n v="64"/>
    <n v="40"/>
    <m/>
    <x v="1886"/>
    <d v="2015-05-13T16:53:35"/>
    <n v="4"/>
    <n v="5"/>
    <n v="2015"/>
    <n v="2015"/>
    <n v="3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x v="25"/>
    <n v="65"/>
    <n v="14.44"/>
    <m/>
    <x v="1887"/>
    <d v="2015-06-10T09:58:22"/>
    <n v="5"/>
    <n v="6"/>
    <n v="2015"/>
    <n v="2015"/>
    <n v="2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x v="17"/>
    <n v="65"/>
    <n v="118.36"/>
    <m/>
    <x v="1888"/>
    <d v="2015-02-16T03:21:13"/>
    <n v="1"/>
    <n v="2"/>
    <n v="2015"/>
    <n v="2015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x v="18"/>
    <n v="65"/>
    <n v="170.63"/>
    <m/>
    <x v="1889"/>
    <d v="2014-10-24T23:26:00"/>
    <n v="9"/>
    <n v="10"/>
    <n v="2014"/>
    <n v="2014"/>
    <n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x v="4"/>
    <n v="65"/>
    <n v="201.6"/>
    <m/>
    <x v="1890"/>
    <d v="2014-12-04T10:58:54"/>
    <n v="11"/>
    <n v="12"/>
    <n v="2014"/>
    <n v="2014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x v="24"/>
    <n v="67"/>
    <n v="99.76"/>
    <m/>
    <x v="1891"/>
    <d v="2015-09-30T18:00:00"/>
    <n v="9"/>
    <n v="9"/>
    <n v="2015"/>
    <n v="2015"/>
    <n v="2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x v="23"/>
    <n v="67"/>
    <n v="63.13"/>
    <m/>
    <x v="1892"/>
    <d v="2015-06-26T13:25:00"/>
    <n v="5"/>
    <n v="6"/>
    <n v="2015"/>
    <n v="2015"/>
    <n v="3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x v="6"/>
    <n v="68"/>
    <n v="46.59"/>
    <m/>
    <x v="1893"/>
    <d v="2013-12-19T18:56:00"/>
    <n v="11"/>
    <n v="12"/>
    <n v="2013"/>
    <n v="2013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x v="18"/>
    <n v="68"/>
    <n v="48.25"/>
    <m/>
    <x v="1894"/>
    <d v="2016-12-15T13:39:49"/>
    <n v="11"/>
    <n v="12"/>
    <n v="2016"/>
    <n v="2016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x v="24"/>
    <n v="68"/>
    <n v="244.8"/>
    <m/>
    <x v="1895"/>
    <d v="2016-07-09T23:49:58"/>
    <n v="6"/>
    <n v="7"/>
    <n v="2016"/>
    <n v="2016"/>
    <n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x v="17"/>
    <n v="68"/>
    <n v="122.14"/>
    <m/>
    <x v="1896"/>
    <d v="2015-10-21T15:01:14"/>
    <n v="9"/>
    <n v="10"/>
    <n v="2015"/>
    <n v="2015"/>
    <n v="3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x v="23"/>
    <n v="70"/>
    <n v="63.56"/>
    <m/>
    <x v="1897"/>
    <d v="2015-02-01T02:54:00"/>
    <n v="12"/>
    <n v="2"/>
    <n v="2014"/>
    <n v="2015"/>
    <n v="4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5"/>
    <n v="70"/>
    <n v="39"/>
    <m/>
    <x v="1898"/>
    <d v="2014-02-23T18:43:38"/>
    <n v="1"/>
    <n v="2"/>
    <n v="2014"/>
    <n v="2014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x v="4"/>
    <n v="70"/>
    <n v="382.39"/>
    <m/>
    <x v="1899"/>
    <d v="2016-10-01T14:58:37"/>
    <n v="8"/>
    <n v="10"/>
    <n v="2016"/>
    <n v="2016"/>
    <n v="3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x v="23"/>
    <n v="71"/>
    <n v="106.97"/>
    <m/>
    <x v="1900"/>
    <d v="2015-04-02T01:00:00"/>
    <n v="2"/>
    <n v="4"/>
    <n v="2015"/>
    <n v="2015"/>
    <n v="4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10"/>
    <n v="72"/>
    <n v="49.12"/>
    <m/>
    <x v="1901"/>
    <d v="2014-11-20T19:48:21"/>
    <n v="10"/>
    <n v="11"/>
    <n v="2014"/>
    <n v="2014"/>
    <n v="4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x v="4"/>
    <n v="73"/>
    <n v="405.5"/>
    <m/>
    <x v="1902"/>
    <d v="2015-10-15T02:30:53"/>
    <n v="9"/>
    <n v="10"/>
    <n v="2015"/>
    <n v="2015"/>
    <n v="3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x v="7"/>
    <n v="75"/>
    <n v="35.71"/>
    <m/>
    <x v="1903"/>
    <d v="2016-12-30T22:35:11"/>
    <n v="12"/>
    <n v="12"/>
    <n v="2016"/>
    <n v="2016"/>
    <n v="2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x v="4"/>
    <n v="75"/>
    <n v="932.31"/>
    <m/>
    <x v="1904"/>
    <d v="2015-10-30T14:59:43"/>
    <n v="9"/>
    <n v="10"/>
    <n v="2015"/>
    <n v="2015"/>
    <n v="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x v="23"/>
    <n v="75"/>
    <n v="251.33"/>
    <m/>
    <x v="1905"/>
    <d v="2017-03-19T06:00:00"/>
    <n v="3"/>
    <n v="3"/>
    <n v="2017"/>
    <n v="2017"/>
    <n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x v="23"/>
    <n v="78"/>
    <n v="105.54"/>
    <m/>
    <x v="1906"/>
    <d v="2016-05-09T04:00:00"/>
    <n v="4"/>
    <n v="5"/>
    <n v="2016"/>
    <n v="2016"/>
    <n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x v="4"/>
    <n v="79"/>
    <n v="117.7"/>
    <m/>
    <x v="1907"/>
    <d v="2017-01-01T15:55:27"/>
    <n v="11"/>
    <n v="1"/>
    <n v="2016"/>
    <n v="2017"/>
    <n v="4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x v="16"/>
    <n v="79"/>
    <n v="131.66999999999999"/>
    <m/>
    <x v="1908"/>
    <d v="2016-12-25T11:00:00"/>
    <n v="12"/>
    <n v="12"/>
    <n v="2016"/>
    <n v="2016"/>
    <n v="22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x v="4"/>
    <n v="82"/>
    <n v="216.34"/>
    <m/>
    <x v="1909"/>
    <d v="2016-02-18T17:00:27"/>
    <n v="1"/>
    <n v="2"/>
    <n v="2016"/>
    <n v="2016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x v="4"/>
    <n v="82"/>
    <n v="120.39"/>
    <m/>
    <x v="1910"/>
    <d v="2013-11-22T16:00:00"/>
    <n v="10"/>
    <n v="11"/>
    <n v="2013"/>
    <n v="2013"/>
    <n v="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x v="4"/>
    <n v="83"/>
    <n v="301.94"/>
    <m/>
    <x v="1911"/>
    <d v="2016-06-20T18:59:00"/>
    <n v="5"/>
    <n v="6"/>
    <n v="2016"/>
    <n v="2016"/>
    <n v="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x v="4"/>
    <n v="85"/>
    <n v="379.23"/>
    <m/>
    <x v="1912"/>
    <d v="2014-12-17T20:43:48"/>
    <n v="11"/>
    <n v="12"/>
    <n v="2014"/>
    <n v="2014"/>
    <n v="3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x v="23"/>
    <n v="86"/>
    <n v="248.5"/>
    <m/>
    <x v="1913"/>
    <d v="2016-07-11T15:09:20"/>
    <n v="6"/>
    <n v="7"/>
    <n v="2016"/>
    <n v="2016"/>
    <n v="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x v="25"/>
    <n v="90"/>
    <n v="145.41"/>
    <m/>
    <x v="1914"/>
    <d v="2015-04-20T21:09:25"/>
    <n v="3"/>
    <n v="4"/>
    <n v="2015"/>
    <n v="2015"/>
    <n v="3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x v="8"/>
    <n v="95"/>
    <n v="47.5"/>
    <m/>
    <x v="1915"/>
    <d v="2016-07-12T19:22:21"/>
    <n v="7"/>
    <n v="7"/>
    <n v="2016"/>
    <n v="2016"/>
    <n v="7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x v="29"/>
    <n v="100"/>
    <n v="13"/>
    <m/>
    <x v="1916"/>
    <d v="2016-01-25T19:00:34"/>
    <n v="1"/>
    <n v="1"/>
    <n v="2016"/>
    <n v="2016"/>
    <n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x v="29"/>
    <n v="100"/>
    <n v="105.26"/>
    <m/>
    <x v="1917"/>
    <d v="2014-10-05T13:39:14"/>
    <n v="9"/>
    <n v="10"/>
    <n v="2014"/>
    <n v="2014"/>
    <n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x v="29"/>
    <n v="100"/>
    <n v="133.33000000000001"/>
    <m/>
    <x v="1918"/>
    <d v="2014-10-07T02:22:17"/>
    <n v="8"/>
    <n v="10"/>
    <n v="2014"/>
    <n v="2014"/>
    <n v="45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x v="29"/>
    <n v="100"/>
    <n v="137.93"/>
    <m/>
    <x v="1919"/>
    <d v="2015-10-24T04:14:05"/>
    <n v="9"/>
    <n v="10"/>
    <n v="2015"/>
    <n v="2015"/>
    <n v="30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x v="29"/>
    <n v="100"/>
    <n v="27.27"/>
    <m/>
    <x v="1920"/>
    <d v="2015-01-30T17:00:00"/>
    <n v="12"/>
    <n v="1"/>
    <n v="2014"/>
    <n v="2015"/>
    <n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x v="30"/>
    <n v="100"/>
    <n v="50"/>
    <m/>
    <x v="1921"/>
    <d v="2011-05-03T03:59:00"/>
    <n v="2"/>
    <n v="5"/>
    <n v="2011"/>
    <n v="2011"/>
    <n v="7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x v="30"/>
    <n v="100"/>
    <n v="71.430000000000007"/>
    <m/>
    <x v="1922"/>
    <d v="2011-05-15T18:11:26"/>
    <n v="4"/>
    <n v="5"/>
    <n v="2011"/>
    <n v="2011"/>
    <n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x v="30"/>
    <n v="100"/>
    <n v="192.31"/>
    <m/>
    <x v="1923"/>
    <d v="2012-11-04T19:04:46"/>
    <n v="10"/>
    <n v="11"/>
    <n v="2012"/>
    <n v="2012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x v="30"/>
    <n v="100"/>
    <n v="100"/>
    <m/>
    <x v="1924"/>
    <d v="2013-01-24T18:38:30"/>
    <n v="12"/>
    <n v="1"/>
    <n v="2012"/>
    <n v="2013"/>
    <n v="2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  <m/>
    <x v="1925"/>
    <d v="2015-07-12T22:06:12"/>
    <n v="7"/>
    <n v="7"/>
    <n v="2015"/>
    <n v="2015"/>
    <n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x v="31"/>
    <n v="100"/>
    <n v="100"/>
    <m/>
    <x v="1926"/>
    <d v="2010-07-19T16:00:00"/>
    <n v="6"/>
    <n v="7"/>
    <n v="2010"/>
    <n v="2010"/>
    <n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x v="31"/>
    <n v="100"/>
    <n v="71.430000000000007"/>
    <m/>
    <x v="1927"/>
    <d v="2015-05-08T00:52:52"/>
    <n v="4"/>
    <n v="5"/>
    <n v="2015"/>
    <n v="2015"/>
    <n v="2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x v="23"/>
    <n v="100"/>
    <n v="1000"/>
    <m/>
    <x v="1928"/>
    <d v="2014-09-13T09:37:21"/>
    <n v="7"/>
    <n v="9"/>
    <n v="2014"/>
    <n v="2014"/>
    <n v="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x v="23"/>
    <n v="100"/>
    <n v="129.03"/>
    <m/>
    <x v="1929"/>
    <d v="2016-12-17T06:59:00"/>
    <n v="11"/>
    <n v="12"/>
    <n v="2016"/>
    <n v="2016"/>
    <n v="4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x v="32"/>
    <n v="100"/>
    <n v="50"/>
    <m/>
    <x v="1930"/>
    <d v="2012-08-25T18:11:42"/>
    <n v="7"/>
    <n v="8"/>
    <n v="2012"/>
    <n v="2012"/>
    <n v="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x v="32"/>
    <n v="100"/>
    <n v="305.56"/>
    <m/>
    <x v="1931"/>
    <d v="2011-07-23T03:59:00"/>
    <n v="7"/>
    <n v="7"/>
    <n v="2011"/>
    <n v="2011"/>
    <n v="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x v="32"/>
    <n v="100"/>
    <n v="104.65"/>
    <m/>
    <x v="1932"/>
    <d v="2014-12-22T04:59:00"/>
    <n v="11"/>
    <n v="12"/>
    <n v="2014"/>
    <n v="2014"/>
    <n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x v="32"/>
    <n v="100"/>
    <n v="224.13"/>
    <m/>
    <x v="1933"/>
    <d v="2015-05-04T04:01:00"/>
    <n v="3"/>
    <n v="5"/>
    <n v="2015"/>
    <n v="2015"/>
    <n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x v="33"/>
    <n v="100"/>
    <n v="10"/>
    <m/>
    <x v="1934"/>
    <d v="2015-07-10T19:09:36"/>
    <n v="6"/>
    <n v="7"/>
    <n v="2015"/>
    <n v="2015"/>
    <n v="3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x v="33"/>
    <n v="100"/>
    <n v="18.75"/>
    <m/>
    <x v="1935"/>
    <d v="2015-04-14T19:00:33"/>
    <n v="3"/>
    <n v="4"/>
    <n v="2015"/>
    <n v="2015"/>
    <n v="3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x v="33"/>
    <n v="100"/>
    <n v="30"/>
    <m/>
    <x v="1936"/>
    <d v="2015-02-16T19:58:29"/>
    <n v="1"/>
    <n v="2"/>
    <n v="2015"/>
    <n v="2015"/>
    <n v="30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x v="33"/>
    <n v="100"/>
    <n v="50"/>
    <m/>
    <x v="1937"/>
    <d v="2015-11-25T14:57:11"/>
    <n v="10"/>
    <n v="11"/>
    <n v="2015"/>
    <n v="2015"/>
    <n v="4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x v="23"/>
    <n v="100"/>
    <n v="50"/>
    <m/>
    <x v="1938"/>
    <d v="2016-12-01T02:23:31"/>
    <n v="11"/>
    <n v="12"/>
    <n v="2016"/>
    <n v="2016"/>
    <n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x v="34"/>
    <n v="100"/>
    <n v="40"/>
    <m/>
    <x v="1939"/>
    <d v="2016-02-15T07:59:00"/>
    <n v="1"/>
    <n v="2"/>
    <n v="2016"/>
    <n v="2016"/>
    <n v="1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x v="32"/>
    <n v="100"/>
    <n v="172.41"/>
    <m/>
    <x v="1940"/>
    <d v="2012-01-16T05:00:00"/>
    <n v="12"/>
    <n v="1"/>
    <n v="2011"/>
    <n v="2012"/>
    <n v="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x v="32"/>
    <n v="100"/>
    <n v="94.74"/>
    <m/>
    <x v="1941"/>
    <d v="2012-03-03T15:39:25"/>
    <n v="2"/>
    <n v="3"/>
    <n v="2012"/>
    <n v="2012"/>
    <n v="3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x v="35"/>
    <n v="100"/>
    <n v="42.86"/>
    <m/>
    <x v="1942"/>
    <d v="2011-06-14T00:35:27"/>
    <n v="5"/>
    <n v="6"/>
    <n v="2011"/>
    <n v="2011"/>
    <n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x v="17"/>
    <n v="100"/>
    <n v="171.43"/>
    <m/>
    <x v="1943"/>
    <d v="2017-03-16T21:37:10"/>
    <n v="2"/>
    <n v="3"/>
    <n v="2017"/>
    <n v="2017"/>
    <n v="3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x v="32"/>
    <n v="100"/>
    <n v="27.27"/>
    <m/>
    <x v="1944"/>
    <d v="2014-01-31T19:01:00"/>
    <n v="12"/>
    <n v="1"/>
    <n v="2013"/>
    <n v="2014"/>
    <n v="3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x v="32"/>
    <n v="100"/>
    <n v="52.63"/>
    <m/>
    <x v="1945"/>
    <d v="2016-06-17T04:55:00"/>
    <n v="6"/>
    <n v="6"/>
    <n v="2016"/>
    <n v="2016"/>
    <n v="1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x v="32"/>
    <n v="100"/>
    <n v="136.36000000000001"/>
    <m/>
    <x v="1946"/>
    <d v="2014-09-12T18:26:53"/>
    <n v="8"/>
    <n v="9"/>
    <n v="2014"/>
    <n v="2014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x v="7"/>
    <n v="100"/>
    <n v="113.64"/>
    <m/>
    <x v="1947"/>
    <d v="2011-10-02T17:36:13"/>
    <n v="8"/>
    <n v="10"/>
    <n v="2011"/>
    <n v="2011"/>
    <n v="6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x v="7"/>
    <n v="100"/>
    <n v="78.95"/>
    <m/>
    <x v="1948"/>
    <d v="2011-12-01T15:02:15"/>
    <n v="10"/>
    <n v="12"/>
    <n v="2011"/>
    <n v="2011"/>
    <n v="6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x v="7"/>
    <n v="100"/>
    <n v="27.27"/>
    <m/>
    <x v="1949"/>
    <d v="2013-04-15T22:16:33"/>
    <n v="4"/>
    <n v="4"/>
    <n v="2013"/>
    <n v="2013"/>
    <n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x v="32"/>
    <n v="100"/>
    <n v="21.86"/>
    <m/>
    <x v="1950"/>
    <d v="2017-03-02T16:49:11"/>
    <n v="2"/>
    <n v="3"/>
    <n v="2017"/>
    <n v="2017"/>
    <n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x v="32"/>
    <n v="100"/>
    <n v="76.92"/>
    <m/>
    <x v="1951"/>
    <d v="2015-04-18T13:55:20"/>
    <n v="3"/>
    <n v="4"/>
    <n v="2015"/>
    <n v="2015"/>
    <n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x v="36"/>
    <n v="100"/>
    <n v="285.70999999999998"/>
    <m/>
    <x v="1952"/>
    <d v="2013-11-16T05:39:33"/>
    <n v="10"/>
    <n v="11"/>
    <n v="2013"/>
    <n v="2013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x v="7"/>
    <n v="100"/>
    <n v="48.08"/>
    <m/>
    <x v="1953"/>
    <d v="2013-05-09T02:27:33"/>
    <n v="4"/>
    <n v="5"/>
    <n v="2013"/>
    <n v="2013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x v="7"/>
    <n v="100"/>
    <n v="42.55"/>
    <m/>
    <x v="1954"/>
    <d v="2012-11-10T18:57:49"/>
    <n v="10"/>
    <n v="11"/>
    <n v="2012"/>
    <n v="2012"/>
    <n v="3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x v="7"/>
    <n v="100"/>
    <n v="250"/>
    <m/>
    <x v="1955"/>
    <d v="2015-10-10T22:28:04"/>
    <n v="8"/>
    <n v="10"/>
    <n v="2015"/>
    <n v="2015"/>
    <n v="6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x v="7"/>
    <n v="100"/>
    <n v="600"/>
    <m/>
    <x v="1956"/>
    <d v="2013-03-29T22:54:52"/>
    <n v="2"/>
    <n v="3"/>
    <n v="2013"/>
    <n v="2013"/>
    <n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x v="37"/>
    <n v="100"/>
    <n v="185.19"/>
    <m/>
    <x v="1957"/>
    <d v="2016-04-22T14:52:00"/>
    <n v="3"/>
    <n v="4"/>
    <n v="2016"/>
    <n v="2016"/>
    <n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x v="37"/>
    <n v="100"/>
    <n v="135.41999999999999"/>
    <m/>
    <x v="1958"/>
    <d v="2015-04-20T04:50:00"/>
    <n v="3"/>
    <n v="4"/>
    <n v="2015"/>
    <n v="2015"/>
    <n v="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x v="21"/>
    <n v="100"/>
    <n v="136.9"/>
    <m/>
    <x v="1959"/>
    <d v="2015-03-09T21:49:21"/>
    <n v="2"/>
    <n v="3"/>
    <n v="2015"/>
    <n v="2015"/>
    <n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x v="23"/>
    <n v="100"/>
    <n v="28.57"/>
    <m/>
    <x v="1960"/>
    <d v="2014-09-23T22:08:55"/>
    <n v="8"/>
    <n v="9"/>
    <n v="2014"/>
    <n v="2014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x v="23"/>
    <n v="100"/>
    <n v="63.83"/>
    <m/>
    <x v="1961"/>
    <d v="2015-03-27T15:24:52"/>
    <n v="2"/>
    <n v="3"/>
    <n v="2015"/>
    <n v="2015"/>
    <n v="30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x v="23"/>
    <n v="100"/>
    <n v="272.73"/>
    <m/>
    <x v="1962"/>
    <d v="2014-05-12T03:59:00"/>
    <n v="4"/>
    <n v="5"/>
    <n v="2014"/>
    <n v="2014"/>
    <n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x v="23"/>
    <n v="100"/>
    <n v="40.479999999999997"/>
    <m/>
    <x v="1963"/>
    <d v="2015-12-09T22:48:04"/>
    <n v="10"/>
    <n v="12"/>
    <n v="2015"/>
    <n v="2015"/>
    <n v="4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x v="25"/>
    <n v="100"/>
    <n v="83.33"/>
    <m/>
    <x v="1964"/>
    <d v="2015-05-18T20:58:47"/>
    <n v="4"/>
    <n v="5"/>
    <n v="2015"/>
    <n v="2015"/>
    <n v="4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x v="25"/>
    <n v="100"/>
    <n v="30"/>
    <m/>
    <x v="1965"/>
    <d v="2015-01-24T03:00:00"/>
    <n v="1"/>
    <n v="1"/>
    <n v="2015"/>
    <n v="2015"/>
    <n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x v="25"/>
    <n v="100"/>
    <n v="41.67"/>
    <m/>
    <x v="1966"/>
    <d v="2016-03-04T23:57:26"/>
    <n v="2"/>
    <n v="3"/>
    <n v="2016"/>
    <n v="2016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x v="24"/>
    <n v="100"/>
    <n v="35.71"/>
    <m/>
    <x v="1967"/>
    <d v="2016-06-20T08:41:21"/>
    <n v="5"/>
    <n v="6"/>
    <n v="2016"/>
    <n v="2016"/>
    <n v="3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x v="24"/>
    <n v="100"/>
    <n v="370.37"/>
    <m/>
    <x v="1968"/>
    <d v="2016-01-07T13:47:00"/>
    <n v="12"/>
    <n v="1"/>
    <n v="2015"/>
    <n v="2016"/>
    <n v="3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x v="24"/>
    <n v="100"/>
    <n v="62.5"/>
    <m/>
    <x v="1969"/>
    <d v="2017-01-31T18:00:00"/>
    <n v="1"/>
    <n v="1"/>
    <n v="2017"/>
    <n v="2017"/>
    <n v="1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x v="24"/>
    <n v="100"/>
    <n v="51.72"/>
    <m/>
    <x v="1970"/>
    <d v="2016-10-14T21:10:47"/>
    <n v="8"/>
    <n v="10"/>
    <n v="2016"/>
    <n v="2016"/>
    <n v="6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x v="23"/>
    <n v="100"/>
    <n v="41.67"/>
    <m/>
    <x v="1971"/>
    <d v="2014-07-16T23:27:21"/>
    <n v="7"/>
    <n v="7"/>
    <n v="2014"/>
    <n v="2014"/>
    <n v="7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x v="23"/>
    <n v="100"/>
    <n v="73.53"/>
    <m/>
    <x v="1972"/>
    <d v="2015-11-28T18:00:28"/>
    <n v="11"/>
    <n v="11"/>
    <n v="2015"/>
    <n v="2015"/>
    <n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x v="23"/>
    <n v="100"/>
    <n v="72.290000000000006"/>
    <m/>
    <x v="1973"/>
    <d v="2014-07-19T20:38:50"/>
    <n v="6"/>
    <n v="7"/>
    <n v="2014"/>
    <n v="2014"/>
    <n v="3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x v="23"/>
    <n v="100"/>
    <n v="27.78"/>
    <m/>
    <x v="1974"/>
    <d v="2016-04-05T08:34:06"/>
    <n v="3"/>
    <n v="4"/>
    <n v="2016"/>
    <n v="2016"/>
    <n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x v="23"/>
    <n v="100"/>
    <n v="119.64"/>
    <m/>
    <x v="1975"/>
    <d v="2016-06-12T17:00:00"/>
    <n v="5"/>
    <n v="6"/>
    <n v="2016"/>
    <n v="2016"/>
    <n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x v="23"/>
    <n v="100"/>
    <n v="176.47"/>
    <m/>
    <x v="1976"/>
    <d v="2014-05-18T14:39:33"/>
    <n v="5"/>
    <n v="5"/>
    <n v="2014"/>
    <n v="2014"/>
    <n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x v="23"/>
    <n v="100"/>
    <n v="133.33000000000001"/>
    <m/>
    <x v="1977"/>
    <d v="2014-12-10T20:49:12"/>
    <n v="11"/>
    <n v="12"/>
    <n v="2014"/>
    <n v="2014"/>
    <n v="30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x v="23"/>
    <n v="100"/>
    <n v="41.67"/>
    <m/>
    <x v="1978"/>
    <d v="2016-05-06T20:17:35"/>
    <n v="3"/>
    <n v="5"/>
    <n v="2016"/>
    <n v="2016"/>
    <n v="5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x v="23"/>
    <n v="100"/>
    <n v="117.65"/>
    <m/>
    <x v="1979"/>
    <d v="2015-06-25T11:05:24"/>
    <n v="5"/>
    <n v="6"/>
    <n v="2015"/>
    <n v="2015"/>
    <n v="3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x v="23"/>
    <n v="100"/>
    <n v="115.38"/>
    <m/>
    <x v="1980"/>
    <d v="2014-09-27T23:01:02"/>
    <n v="8"/>
    <n v="9"/>
    <n v="2014"/>
    <n v="2014"/>
    <n v="30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x v="23"/>
    <n v="100"/>
    <n v="22.22"/>
    <m/>
    <x v="1981"/>
    <d v="2016-04-17T23:30:00"/>
    <n v="4"/>
    <n v="4"/>
    <n v="2016"/>
    <n v="2016"/>
    <n v="1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x v="23"/>
    <n v="100"/>
    <n v="51.72"/>
    <m/>
    <x v="1982"/>
    <d v="2014-07-02T15:29:12"/>
    <n v="6"/>
    <n v="7"/>
    <n v="2014"/>
    <n v="201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x v="23"/>
    <n v="100"/>
    <n v="95.24"/>
    <m/>
    <x v="1983"/>
    <d v="2014-08-18T17:32:33"/>
    <n v="7"/>
    <n v="8"/>
    <n v="2014"/>
    <n v="2014"/>
    <n v="3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x v="23"/>
    <n v="100"/>
    <n v="31.25"/>
    <m/>
    <x v="1984"/>
    <d v="2015-05-30T20:11:12"/>
    <n v="4"/>
    <n v="5"/>
    <n v="2015"/>
    <n v="2015"/>
    <n v="30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x v="23"/>
    <n v="100"/>
    <n v="64.52"/>
    <m/>
    <x v="1985"/>
    <d v="2015-10-23T12:43:56"/>
    <n v="9"/>
    <n v="10"/>
    <n v="2015"/>
    <n v="2015"/>
    <n v="2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x v="23"/>
    <n v="100"/>
    <n v="148.47999999999999"/>
    <m/>
    <x v="1986"/>
    <d v="2015-03-20T20:27:00"/>
    <n v="2"/>
    <n v="3"/>
    <n v="2015"/>
    <n v="2015"/>
    <n v="2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x v="23"/>
    <n v="100"/>
    <n v="51.72"/>
    <m/>
    <x v="1987"/>
    <d v="2014-08-17T05:11:00"/>
    <n v="7"/>
    <n v="8"/>
    <n v="2014"/>
    <n v="2014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x v="23"/>
    <n v="100"/>
    <n v="30.77"/>
    <m/>
    <x v="1988"/>
    <d v="2016-11-26T06:00:00"/>
    <n v="11"/>
    <n v="11"/>
    <n v="2016"/>
    <n v="2016"/>
    <n v="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x v="23"/>
    <n v="100"/>
    <n v="125"/>
    <m/>
    <x v="1989"/>
    <d v="2015-11-19T18:58:11"/>
    <n v="10"/>
    <n v="11"/>
    <n v="2015"/>
    <n v="2015"/>
    <n v="30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x v="23"/>
    <n v="100"/>
    <n v="58.82"/>
    <m/>
    <x v="1990"/>
    <d v="2015-04-23T11:53:12"/>
    <n v="2"/>
    <n v="4"/>
    <n v="2015"/>
    <n v="2015"/>
    <n v="6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x v="23"/>
    <n v="100"/>
    <n v="227.27"/>
    <m/>
    <x v="1991"/>
    <d v="2014-09-08T03:00:00"/>
    <n v="8"/>
    <n v="9"/>
    <n v="2014"/>
    <n v="2014"/>
    <n v="3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x v="23"/>
    <n v="100"/>
    <n v="307.69"/>
    <m/>
    <x v="1992"/>
    <d v="2014-07-04T11:00:00"/>
    <n v="6"/>
    <n v="7"/>
    <n v="2014"/>
    <n v="2014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x v="23"/>
    <n v="100"/>
    <n v="41.03"/>
    <m/>
    <x v="1993"/>
    <d v="2015-09-15T10:06:00"/>
    <n v="8"/>
    <n v="9"/>
    <n v="2015"/>
    <n v="2015"/>
    <n v="28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x v="23"/>
    <n v="100"/>
    <n v="125"/>
    <m/>
    <x v="1994"/>
    <d v="2016-04-10T20:00:00"/>
    <n v="3"/>
    <n v="4"/>
    <n v="2016"/>
    <n v="2016"/>
    <n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x v="23"/>
    <n v="100"/>
    <n v="104.17"/>
    <m/>
    <x v="1995"/>
    <d v="2015-03-07T19:57:37"/>
    <n v="2"/>
    <n v="3"/>
    <n v="2015"/>
    <n v="2015"/>
    <n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x v="23"/>
    <n v="100"/>
    <n v="38.65"/>
    <m/>
    <x v="1996"/>
    <d v="2014-06-28T14:05:24"/>
    <n v="5"/>
    <n v="6"/>
    <n v="2014"/>
    <n v="2014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x v="23"/>
    <n v="100"/>
    <n v="171.43"/>
    <m/>
    <x v="1997"/>
    <d v="2016-11-17T11:36:34"/>
    <n v="10"/>
    <n v="11"/>
    <n v="2016"/>
    <n v="2016"/>
    <n v="3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x v="23"/>
    <n v="100"/>
    <n v="55.56"/>
    <m/>
    <x v="1998"/>
    <d v="2015-06-21T13:41:22"/>
    <n v="5"/>
    <n v="6"/>
    <n v="2015"/>
    <n v="2015"/>
    <n v="3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x v="23"/>
    <n v="100"/>
    <n v="20"/>
    <m/>
    <x v="1999"/>
    <d v="2016-12-05T14:10:54"/>
    <n v="10"/>
    <n v="12"/>
    <n v="2016"/>
    <n v="2016"/>
    <n v="6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x v="23"/>
    <n v="100"/>
    <n v="35.71"/>
    <m/>
    <x v="2000"/>
    <d v="2016-03-31T17:17:36"/>
    <n v="3"/>
    <n v="3"/>
    <n v="2016"/>
    <n v="2016"/>
    <n v="3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x v="23"/>
    <n v="100"/>
    <n v="33.33"/>
    <m/>
    <x v="2001"/>
    <d v="2014-07-30T11:18:30"/>
    <n v="7"/>
    <n v="7"/>
    <n v="2014"/>
    <n v="2014"/>
    <n v="14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x v="23"/>
    <n v="100"/>
    <n v="29.63"/>
    <m/>
    <x v="2002"/>
    <d v="2016-06-17T14:00:00"/>
    <n v="5"/>
    <n v="6"/>
    <n v="2016"/>
    <n v="2016"/>
    <n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x v="23"/>
    <n v="100"/>
    <n v="62.5"/>
    <m/>
    <x v="2003"/>
    <d v="2014-06-28T14:09:34"/>
    <n v="5"/>
    <n v="6"/>
    <n v="2014"/>
    <n v="2014"/>
    <n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x v="23"/>
    <n v="100"/>
    <n v="68.97"/>
    <m/>
    <x v="2004"/>
    <d v="2016-05-21T03:59:00"/>
    <n v="3"/>
    <n v="5"/>
    <n v="2016"/>
    <n v="2016"/>
    <n v="5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x v="23"/>
    <n v="100"/>
    <n v="29.41"/>
    <m/>
    <x v="2005"/>
    <d v="2016-02-02T11:29:44"/>
    <n v="1"/>
    <n v="2"/>
    <n v="2016"/>
    <n v="2016"/>
    <n v="2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x v="23"/>
    <n v="100"/>
    <n v="11.36"/>
    <m/>
    <x v="2006"/>
    <d v="2014-12-23T21:08:45"/>
    <n v="11"/>
    <n v="12"/>
    <n v="2014"/>
    <n v="2014"/>
    <n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x v="23"/>
    <n v="100"/>
    <n v="31.58"/>
    <m/>
    <x v="2007"/>
    <d v="2014-07-24T07:00:00"/>
    <n v="7"/>
    <n v="7"/>
    <n v="2014"/>
    <n v="2014"/>
    <n v="2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x v="23"/>
    <n v="100"/>
    <n v="145.16"/>
    <m/>
    <x v="2008"/>
    <d v="2016-09-03T20:57:09"/>
    <n v="7"/>
    <n v="9"/>
    <n v="2016"/>
    <n v="2016"/>
    <n v="6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x v="25"/>
    <n v="100"/>
    <n v="166.67"/>
    <m/>
    <x v="2009"/>
    <d v="2015-08-10T23:00:00"/>
    <n v="6"/>
    <n v="8"/>
    <n v="2015"/>
    <n v="2015"/>
    <n v="5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x v="25"/>
    <n v="100"/>
    <n v="64.94"/>
    <m/>
    <x v="2010"/>
    <d v="2015-04-01T17:00:26"/>
    <n v="3"/>
    <n v="4"/>
    <n v="2015"/>
    <n v="2015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x v="25"/>
    <n v="100"/>
    <n v="55.56"/>
    <m/>
    <x v="2011"/>
    <d v="2016-05-29T00:36:00"/>
    <n v="5"/>
    <n v="5"/>
    <n v="2016"/>
    <n v="2016"/>
    <n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x v="25"/>
    <n v="100"/>
    <n v="73.33"/>
    <m/>
    <x v="2012"/>
    <d v="2016-04-15T14:21:19"/>
    <n v="3"/>
    <n v="4"/>
    <n v="2016"/>
    <n v="2016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x v="25"/>
    <n v="100"/>
    <n v="100"/>
    <m/>
    <x v="2013"/>
    <d v="2015-06-13T22:20:10"/>
    <n v="5"/>
    <n v="6"/>
    <n v="2015"/>
    <n v="2015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x v="25"/>
    <n v="100"/>
    <n v="100"/>
    <m/>
    <x v="2014"/>
    <d v="2015-04-09T19:00:55"/>
    <n v="3"/>
    <n v="4"/>
    <n v="2015"/>
    <n v="2015"/>
    <n v="1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x v="23"/>
    <n v="100"/>
    <n v="41.67"/>
    <m/>
    <x v="2015"/>
    <d v="2015-04-25T09:53:39"/>
    <n v="2"/>
    <n v="4"/>
    <n v="2015"/>
    <n v="2015"/>
    <n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x v="23"/>
    <n v="100"/>
    <n v="178.57"/>
    <m/>
    <x v="2016"/>
    <d v="2014-12-31T13:39:47"/>
    <n v="11"/>
    <n v="12"/>
    <n v="2014"/>
    <n v="2014"/>
    <n v="6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x v="23"/>
    <n v="100"/>
    <n v="37.78"/>
    <m/>
    <x v="2017"/>
    <d v="2014-10-26T00:43:00"/>
    <n v="9"/>
    <n v="10"/>
    <n v="2014"/>
    <n v="2014"/>
    <n v="44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x v="23"/>
    <n v="100"/>
    <n v="50"/>
    <m/>
    <x v="2018"/>
    <d v="2015-08-20T23:00:00"/>
    <n v="7"/>
    <n v="8"/>
    <n v="2015"/>
    <n v="2015"/>
    <n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x v="7"/>
    <n v="100"/>
    <n v="131.58000000000001"/>
    <m/>
    <x v="2019"/>
    <d v="2010-10-11T00:16:16"/>
    <n v="8"/>
    <n v="10"/>
    <n v="2010"/>
    <n v="2010"/>
    <n v="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x v="36"/>
    <n v="100"/>
    <n v="57.38"/>
    <m/>
    <x v="2020"/>
    <d v="2016-03-31T08:46:56"/>
    <n v="2"/>
    <n v="3"/>
    <n v="2016"/>
    <n v="2016"/>
    <n v="34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x v="23"/>
    <n v="100"/>
    <n v="93.76"/>
    <m/>
    <x v="2021"/>
    <d v="2015-11-21T03:00:00"/>
    <n v="10"/>
    <n v="11"/>
    <n v="2015"/>
    <n v="2015"/>
    <n v="3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x v="30"/>
    <n v="100"/>
    <n v="40.01"/>
    <m/>
    <x v="2022"/>
    <d v="2011-10-09T19:41:01"/>
    <n v="9"/>
    <n v="10"/>
    <n v="2011"/>
    <n v="2011"/>
    <n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x v="23"/>
    <n v="100"/>
    <n v="421.11"/>
    <m/>
    <x v="2023"/>
    <d v="2015-04-25T15:49:54"/>
    <n v="2"/>
    <n v="4"/>
    <n v="2015"/>
    <n v="2015"/>
    <n v="60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x v="23"/>
    <n v="100"/>
    <n v="40.549999999999997"/>
    <m/>
    <x v="2024"/>
    <d v="2016-04-30T17:36:17"/>
    <n v="3"/>
    <n v="4"/>
    <n v="2016"/>
    <n v="2016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x v="32"/>
    <n v="100"/>
    <n v="178.61"/>
    <m/>
    <x v="2025"/>
    <d v="2012-04-27T16:00:46"/>
    <n v="3"/>
    <n v="4"/>
    <n v="2012"/>
    <n v="2012"/>
    <n v="30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x v="32"/>
    <n v="100"/>
    <n v="66.69"/>
    <m/>
    <x v="2026"/>
    <d v="2012-01-28T04:04:19"/>
    <n v="11"/>
    <n v="1"/>
    <n v="2011"/>
    <n v="2012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x v="23"/>
    <n v="100"/>
    <n v="179.28"/>
    <m/>
    <x v="2027"/>
    <d v="2014-05-05T06:38:31"/>
    <n v="4"/>
    <n v="5"/>
    <n v="2014"/>
    <n v="2014"/>
    <n v="34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x v="23"/>
    <n v="100"/>
    <n v="61"/>
    <m/>
    <x v="2028"/>
    <d v="2016-11-11T22:00:00"/>
    <n v="10"/>
    <n v="11"/>
    <n v="2016"/>
    <n v="2016"/>
    <n v="21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x v="34"/>
    <n v="100"/>
    <n v="127.33"/>
    <m/>
    <x v="2029"/>
    <d v="2015-01-15T10:54:00"/>
    <n v="12"/>
    <n v="1"/>
    <n v="2014"/>
    <n v="2015"/>
    <n v="3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x v="29"/>
    <n v="100"/>
    <n v="291.79000000000002"/>
    <m/>
    <x v="2030"/>
    <d v="2016-04-15T21:00:00"/>
    <n v="4"/>
    <n v="4"/>
    <n v="2016"/>
    <n v="2016"/>
    <n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x v="23"/>
    <n v="100"/>
    <n v="57.17"/>
    <m/>
    <x v="2031"/>
    <d v="2015-07-11T14:30:00"/>
    <n v="6"/>
    <n v="7"/>
    <n v="2015"/>
    <n v="2015"/>
    <n v="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x v="23"/>
    <n v="100"/>
    <n v="81.67"/>
    <m/>
    <x v="2032"/>
    <d v="2016-05-17T21:27:59"/>
    <n v="3"/>
    <n v="5"/>
    <n v="2016"/>
    <n v="2016"/>
    <n v="6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x v="7"/>
    <n v="100"/>
    <n v="39.49"/>
    <m/>
    <x v="2033"/>
    <d v="2012-05-27T01:59:57"/>
    <n v="4"/>
    <n v="5"/>
    <n v="2012"/>
    <n v="2012"/>
    <n v="30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x v="23"/>
    <n v="100"/>
    <n v="68.53"/>
    <m/>
    <x v="2034"/>
    <d v="2014-10-20T08:00:34"/>
    <n v="9"/>
    <n v="10"/>
    <n v="2014"/>
    <n v="2014"/>
    <n v="30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x v="32"/>
    <n v="100"/>
    <n v="75.05"/>
    <m/>
    <x v="2035"/>
    <d v="2014-01-08T02:08:00"/>
    <n v="12"/>
    <n v="1"/>
    <n v="2013"/>
    <n v="2014"/>
    <n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x v="32"/>
    <n v="100"/>
    <n v="107.21"/>
    <m/>
    <x v="2036"/>
    <d v="2013-09-06T03:59:00"/>
    <n v="8"/>
    <n v="9"/>
    <n v="2013"/>
    <n v="2013"/>
    <n v="29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x v="23"/>
    <n v="100"/>
    <n v="125.09"/>
    <m/>
    <x v="2037"/>
    <d v="2015-07-27T22:59:00"/>
    <n v="7"/>
    <n v="7"/>
    <n v="2015"/>
    <n v="2015"/>
    <n v="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x v="32"/>
    <n v="100"/>
    <n v="50.04"/>
    <m/>
    <x v="2038"/>
    <d v="2014-07-28T01:00:00"/>
    <n v="7"/>
    <n v="7"/>
    <n v="2014"/>
    <n v="2014"/>
    <n v="2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x v="23"/>
    <n v="100"/>
    <n v="209.84"/>
    <m/>
    <x v="2039"/>
    <d v="2015-10-06T22:17:05"/>
    <n v="9"/>
    <n v="10"/>
    <n v="2015"/>
    <n v="2015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x v="23"/>
    <n v="100"/>
    <n v="93.98"/>
    <m/>
    <x v="2040"/>
    <d v="2014-08-08T13:54:00"/>
    <n v="7"/>
    <n v="8"/>
    <n v="2014"/>
    <n v="2014"/>
    <n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x v="23"/>
    <n v="100"/>
    <n v="47.67"/>
    <m/>
    <x v="2041"/>
    <d v="2014-09-28T03:23:00"/>
    <n v="8"/>
    <n v="9"/>
    <n v="2014"/>
    <n v="2014"/>
    <n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x v="32"/>
    <n v="100"/>
    <n v="40.04"/>
    <m/>
    <x v="2042"/>
    <d v="2012-06-26T18:00:00"/>
    <n v="6"/>
    <n v="6"/>
    <n v="2012"/>
    <n v="2012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x v="7"/>
    <n v="100"/>
    <n v="40.04"/>
    <m/>
    <x v="2043"/>
    <d v="2011-08-01T18:46:23"/>
    <n v="6"/>
    <n v="8"/>
    <n v="2011"/>
    <n v="2011"/>
    <n v="4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x v="37"/>
    <n v="100"/>
    <n v="143"/>
    <m/>
    <x v="2044"/>
    <d v="2015-03-06T22:49:34"/>
    <n v="2"/>
    <n v="3"/>
    <n v="2015"/>
    <n v="2015"/>
    <n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x v="23"/>
    <n v="100"/>
    <n v="168.25"/>
    <m/>
    <x v="2045"/>
    <d v="2015-03-22T22:35:47"/>
    <n v="2"/>
    <n v="3"/>
    <n v="2015"/>
    <n v="2015"/>
    <n v="3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x v="23"/>
    <n v="100"/>
    <n v="127.81"/>
    <m/>
    <x v="2046"/>
    <d v="2015-07-26T18:19:19"/>
    <n v="6"/>
    <n v="7"/>
    <n v="2015"/>
    <n v="2015"/>
    <n v="4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x v="32"/>
    <n v="100"/>
    <n v="65.87"/>
    <m/>
    <x v="2047"/>
    <d v="2016-06-06T06:01:07"/>
    <n v="5"/>
    <n v="6"/>
    <n v="2016"/>
    <n v="2016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x v="38"/>
    <n v="100"/>
    <n v="43.91"/>
    <m/>
    <x v="2048"/>
    <d v="2015-09-04T19:00:10"/>
    <n v="8"/>
    <n v="9"/>
    <n v="2015"/>
    <n v="2015"/>
    <n v="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x v="23"/>
    <n v="100"/>
    <n v="70.88"/>
    <m/>
    <x v="2049"/>
    <d v="2014-11-27T03:00:00"/>
    <n v="10"/>
    <n v="11"/>
    <n v="2014"/>
    <n v="2014"/>
    <n v="2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x v="23"/>
    <n v="100"/>
    <n v="121.36"/>
    <m/>
    <x v="2050"/>
    <d v="2015-01-11T20:53:30"/>
    <n v="12"/>
    <n v="1"/>
    <n v="2014"/>
    <n v="2015"/>
    <n v="2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x v="29"/>
    <n v="100"/>
    <n v="606.82000000000005"/>
    <m/>
    <x v="2051"/>
    <d v="2015-09-14T21:00:00"/>
    <n v="8"/>
    <n v="9"/>
    <n v="2015"/>
    <n v="2015"/>
    <n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x v="32"/>
    <n v="100"/>
    <n v="35.770000000000003"/>
    <m/>
    <x v="2052"/>
    <d v="2011-10-01T03:00:00"/>
    <n v="9"/>
    <n v="10"/>
    <n v="2011"/>
    <n v="2011"/>
    <n v="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x v="23"/>
    <n v="100"/>
    <n v="74.53"/>
    <m/>
    <x v="2053"/>
    <d v="2014-08-31T15:47:58"/>
    <n v="8"/>
    <n v="8"/>
    <n v="2014"/>
    <n v="2014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x v="32"/>
    <n v="100"/>
    <n v="417.33"/>
    <m/>
    <x v="2054"/>
    <d v="2014-05-09T22:00:00"/>
    <n v="4"/>
    <n v="5"/>
    <n v="2014"/>
    <n v="2014"/>
    <n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x v="31"/>
    <n v="100"/>
    <n v="46.23"/>
    <m/>
    <x v="2055"/>
    <d v="2015-08-10T22:49:51"/>
    <n v="7"/>
    <n v="8"/>
    <n v="2015"/>
    <n v="2015"/>
    <n v="1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x v="32"/>
    <n v="100"/>
    <n v="46.95"/>
    <m/>
    <x v="2056"/>
    <d v="2011-10-14T23:00:00"/>
    <n v="9"/>
    <n v="10"/>
    <n v="2011"/>
    <n v="2011"/>
    <n v="4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x v="29"/>
    <n v="100"/>
    <n v="80.16"/>
    <m/>
    <x v="2057"/>
    <d v="2015-09-13T18:11:52"/>
    <n v="7"/>
    <n v="9"/>
    <n v="2015"/>
    <n v="2015"/>
    <n v="60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x v="23"/>
    <n v="100"/>
    <n v="117.88"/>
    <m/>
    <x v="2058"/>
    <d v="2016-05-16T10:26:05"/>
    <n v="4"/>
    <n v="5"/>
    <n v="2016"/>
    <n v="2016"/>
    <n v="24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x v="23"/>
    <n v="100"/>
    <n v="62.63"/>
    <m/>
    <x v="2059"/>
    <d v="2016-08-31T20:46:11"/>
    <n v="8"/>
    <n v="8"/>
    <n v="2016"/>
    <n v="2016"/>
    <n v="2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x v="29"/>
    <n v="100"/>
    <n v="171.84"/>
    <m/>
    <x v="2060"/>
    <d v="2014-06-16T05:30:00"/>
    <n v="5"/>
    <n v="6"/>
    <n v="2014"/>
    <n v="2014"/>
    <n v="4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x v="23"/>
    <n v="100"/>
    <n v="65.38"/>
    <m/>
    <x v="2061"/>
    <d v="2015-08-22T20:18:55"/>
    <n v="7"/>
    <n v="8"/>
    <n v="2015"/>
    <n v="2015"/>
    <n v="3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x v="23"/>
    <n v="100"/>
    <n v="200.49"/>
    <m/>
    <x v="2062"/>
    <d v="2014-06-27T05:14:15"/>
    <n v="5"/>
    <n v="6"/>
    <n v="2014"/>
    <n v="2014"/>
    <n v="3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x v="29"/>
    <n v="100"/>
    <n v="320.45"/>
    <m/>
    <x v="2063"/>
    <d v="2016-05-13T03:59:00"/>
    <n v="4"/>
    <n v="5"/>
    <n v="2016"/>
    <n v="2016"/>
    <n v="42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x v="31"/>
    <n v="100"/>
    <n v="202.42"/>
    <m/>
    <x v="2064"/>
    <d v="2013-04-08T04:33:00"/>
    <n v="3"/>
    <n v="4"/>
    <n v="2013"/>
    <n v="201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x v="34"/>
    <n v="100"/>
    <n v="45.57"/>
    <m/>
    <x v="2065"/>
    <d v="2014-08-10T20:19:26"/>
    <n v="7"/>
    <n v="8"/>
    <n v="2014"/>
    <n v="2014"/>
    <n v="3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x v="37"/>
    <n v="100"/>
    <n v="169.92"/>
    <m/>
    <x v="2066"/>
    <d v="2015-02-02T21:39:12"/>
    <n v="12"/>
    <n v="2"/>
    <n v="2014"/>
    <n v="2015"/>
    <n v="6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x v="23"/>
    <n v="100"/>
    <n v="66.83"/>
    <m/>
    <x v="2067"/>
    <d v="2015-07-18T16:00:00"/>
    <n v="6"/>
    <n v="7"/>
    <n v="2015"/>
    <n v="2015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x v="25"/>
    <n v="100"/>
    <n v="143.21"/>
    <m/>
    <x v="2068"/>
    <d v="2015-04-09T04:00:00"/>
    <n v="3"/>
    <n v="4"/>
    <n v="2015"/>
    <n v="2015"/>
    <n v="28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x v="23"/>
    <n v="100"/>
    <n v="134.15"/>
    <m/>
    <x v="2069"/>
    <d v="2014-06-17T03:00:00"/>
    <n v="5"/>
    <n v="6"/>
    <n v="2014"/>
    <n v="2014"/>
    <n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x v="23"/>
    <n v="100"/>
    <n v="48.44"/>
    <m/>
    <x v="2070"/>
    <d v="2016-06-20T23:00:00"/>
    <n v="5"/>
    <n v="6"/>
    <n v="2016"/>
    <n v="2016"/>
    <n v="3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x v="32"/>
    <n v="100"/>
    <n v="81.739999999999995"/>
    <m/>
    <x v="2071"/>
    <d v="2015-03-16T16:35:52"/>
    <n v="2"/>
    <n v="3"/>
    <n v="2015"/>
    <n v="2015"/>
    <n v="30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x v="23"/>
    <n v="100"/>
    <n v="92.84"/>
    <m/>
    <x v="2072"/>
    <d v="2015-02-23T11:55:03"/>
    <n v="1"/>
    <n v="2"/>
    <n v="2015"/>
    <n v="2015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x v="23"/>
    <n v="100"/>
    <n v="150.41999999999999"/>
    <m/>
    <x v="2073"/>
    <d v="2015-02-09T04:30:00"/>
    <n v="1"/>
    <n v="2"/>
    <n v="2015"/>
    <n v="2015"/>
    <n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x v="25"/>
    <n v="100"/>
    <n v="35.1"/>
    <m/>
    <x v="2074"/>
    <d v="2015-07-11T03:59:00"/>
    <n v="6"/>
    <n v="7"/>
    <n v="2015"/>
    <n v="2015"/>
    <n v="2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x v="23"/>
    <n v="100"/>
    <n v="69.819999999999993"/>
    <m/>
    <x v="2075"/>
    <d v="2016-04-30T03:59:00"/>
    <n v="4"/>
    <n v="4"/>
    <n v="2016"/>
    <n v="2016"/>
    <n v="2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x v="24"/>
    <n v="100"/>
    <n v="45.59"/>
    <m/>
    <x v="2076"/>
    <d v="2016-02-20T20:07:47"/>
    <n v="1"/>
    <n v="2"/>
    <n v="2016"/>
    <n v="2016"/>
    <n v="30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x v="23"/>
    <n v="100"/>
    <n v="110.23"/>
    <m/>
    <x v="2077"/>
    <d v="2014-07-16T11:49:36"/>
    <n v="6"/>
    <n v="7"/>
    <n v="2014"/>
    <n v="2014"/>
    <n v="4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x v="7"/>
    <n v="100"/>
    <n v="42.8"/>
    <m/>
    <x v="2078"/>
    <d v="2011-07-05T00:31:06"/>
    <n v="5"/>
    <n v="7"/>
    <n v="2011"/>
    <n v="2011"/>
    <n v="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x v="23"/>
    <n v="100"/>
    <n v="79.62"/>
    <m/>
    <x v="2079"/>
    <d v="2014-08-03T23:00:00"/>
    <n v="7"/>
    <n v="8"/>
    <n v="2014"/>
    <n v="2014"/>
    <n v="2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x v="37"/>
    <n v="100"/>
    <n v="100.33"/>
    <m/>
    <x v="2080"/>
    <d v="2012-06-28T20:16:11"/>
    <n v="5"/>
    <n v="6"/>
    <n v="2012"/>
    <n v="2012"/>
    <n v="3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x v="32"/>
    <n v="100"/>
    <n v="37.630000000000003"/>
    <m/>
    <x v="2081"/>
    <d v="2012-10-17T20:17:39"/>
    <n v="9"/>
    <n v="10"/>
    <n v="2012"/>
    <n v="2012"/>
    <n v="3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x v="7"/>
    <n v="100"/>
    <n v="188.13"/>
    <m/>
    <x v="2082"/>
    <d v="2012-03-08T02:43:55"/>
    <n v="2"/>
    <n v="3"/>
    <n v="2012"/>
    <n v="2012"/>
    <n v="30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x v="23"/>
    <n v="100"/>
    <n v="38.590000000000003"/>
    <m/>
    <x v="2083"/>
    <d v="2015-06-04T12:59:53"/>
    <n v="5"/>
    <n v="6"/>
    <n v="2015"/>
    <n v="2015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x v="35"/>
    <n v="100"/>
    <n v="156.77000000000001"/>
    <m/>
    <x v="2084"/>
    <d v="2012-12-13T22:17:32"/>
    <n v="11"/>
    <n v="12"/>
    <n v="2012"/>
    <n v="2012"/>
    <n v="3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x v="29"/>
    <n v="100"/>
    <n v="169.61"/>
    <m/>
    <x v="2085"/>
    <d v="2015-12-16T23:08:04"/>
    <n v="11"/>
    <n v="12"/>
    <n v="2015"/>
    <n v="2015"/>
    <n v="3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x v="34"/>
    <n v="100"/>
    <n v="143.36000000000001"/>
    <m/>
    <x v="2086"/>
    <d v="2015-12-13T15:01:52"/>
    <n v="11"/>
    <n v="12"/>
    <n v="2015"/>
    <n v="2015"/>
    <n v="3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x v="7"/>
    <n v="100"/>
    <n v="52.82"/>
    <m/>
    <x v="2087"/>
    <d v="2014-05-28T04:59:00"/>
    <n v="4"/>
    <n v="5"/>
    <n v="2014"/>
    <n v="2014"/>
    <n v="2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x v="23"/>
    <n v="100"/>
    <n v="262.11"/>
    <m/>
    <x v="2088"/>
    <d v="2015-09-10T03:59:00"/>
    <n v="8"/>
    <n v="9"/>
    <n v="2015"/>
    <n v="2015"/>
    <n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x v="24"/>
    <n v="100"/>
    <n v="115.08"/>
    <m/>
    <x v="2089"/>
    <d v="2016-08-24T06:41:21"/>
    <n v="7"/>
    <n v="8"/>
    <n v="2016"/>
    <n v="2016"/>
    <n v="30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x v="31"/>
    <n v="100"/>
    <n v="169.85"/>
    <m/>
    <x v="2090"/>
    <d v="2016-04-29T18:44:25"/>
    <n v="3"/>
    <n v="4"/>
    <n v="2016"/>
    <n v="2016"/>
    <n v="3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x v="23"/>
    <n v="100"/>
    <n v="98.31"/>
    <m/>
    <x v="2091"/>
    <d v="2015-10-02T23:00:00"/>
    <n v="9"/>
    <n v="10"/>
    <n v="2015"/>
    <n v="2015"/>
    <n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x v="23"/>
    <n v="100"/>
    <n v="550.04"/>
    <m/>
    <x v="2092"/>
    <d v="2014-10-05T07:00:45"/>
    <n v="9"/>
    <n v="10"/>
    <n v="2014"/>
    <n v="2014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x v="23"/>
    <n v="100"/>
    <n v="34.92"/>
    <m/>
    <x v="2093"/>
    <d v="2017-02-01T23:31:00"/>
    <n v="12"/>
    <n v="2"/>
    <n v="2016"/>
    <n v="2017"/>
    <n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x v="30"/>
    <n v="100"/>
    <n v="31.38"/>
    <m/>
    <x v="2094"/>
    <d v="2011-07-12T07:08:19"/>
    <n v="6"/>
    <n v="7"/>
    <n v="2011"/>
    <n v="2011"/>
    <n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x v="37"/>
    <n v="100"/>
    <n v="74.069999999999993"/>
    <m/>
    <x v="2095"/>
    <d v="2015-08-15T03:59:00"/>
    <n v="7"/>
    <n v="8"/>
    <n v="2015"/>
    <n v="2015"/>
    <n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x v="23"/>
    <n v="100"/>
    <n v="103.35"/>
    <m/>
    <x v="2096"/>
    <d v="2014-09-10T20:09:34"/>
    <n v="8"/>
    <n v="9"/>
    <n v="2014"/>
    <n v="2014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x v="23"/>
    <n v="100"/>
    <n v="31.38"/>
    <m/>
    <x v="2097"/>
    <d v="2015-04-11T19:22:39"/>
    <n v="3"/>
    <n v="4"/>
    <n v="2015"/>
    <n v="201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x v="23"/>
    <n v="100"/>
    <n v="118.13"/>
    <m/>
    <x v="2098"/>
    <d v="2014-08-28T22:53:34"/>
    <n v="7"/>
    <n v="8"/>
    <n v="2014"/>
    <n v="2014"/>
    <n v="4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x v="18"/>
    <n v="100"/>
    <n v="89.93"/>
    <m/>
    <x v="2099"/>
    <d v="2016-08-27T03:59:00"/>
    <n v="8"/>
    <n v="8"/>
    <n v="2016"/>
    <n v="2016"/>
    <n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x v="32"/>
    <n v="100"/>
    <n v="126.81"/>
    <m/>
    <x v="2100"/>
    <d v="2012-10-29T07:21:24"/>
    <n v="10"/>
    <n v="10"/>
    <n v="2012"/>
    <n v="2012"/>
    <n v="2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x v="31"/>
    <n v="100"/>
    <n v="110.07"/>
    <m/>
    <x v="2101"/>
    <d v="2013-06-29T20:13:07"/>
    <n v="4"/>
    <n v="6"/>
    <n v="2013"/>
    <n v="2013"/>
    <n v="6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x v="32"/>
    <n v="100"/>
    <n v="41.85"/>
    <m/>
    <x v="2102"/>
    <d v="2013-11-07T21:58:03"/>
    <n v="10"/>
    <n v="11"/>
    <n v="2013"/>
    <n v="2013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x v="23"/>
    <n v="100"/>
    <n v="65.87"/>
    <m/>
    <x v="2103"/>
    <d v="2016-08-10T04:00:00"/>
    <n v="7"/>
    <n v="8"/>
    <n v="2016"/>
    <n v="2016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x v="25"/>
    <n v="100"/>
    <n v="215.25"/>
    <m/>
    <x v="2104"/>
    <d v="2015-02-10T07:59:00"/>
    <n v="1"/>
    <n v="2"/>
    <n v="2015"/>
    <n v="2015"/>
    <n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x v="23"/>
    <n v="100"/>
    <n v="67.650000000000006"/>
    <m/>
    <x v="2105"/>
    <d v="2015-07-16T17:24:36"/>
    <n v="6"/>
    <n v="7"/>
    <n v="2015"/>
    <n v="2015"/>
    <n v="3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x v="23"/>
    <n v="100"/>
    <n v="110.5"/>
    <m/>
    <x v="2106"/>
    <d v="2014-08-17T15:35:24"/>
    <n v="6"/>
    <n v="8"/>
    <n v="2014"/>
    <n v="2014"/>
    <n v="6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x v="31"/>
    <n v="100"/>
    <n v="93.02"/>
    <m/>
    <x v="2107"/>
    <d v="2012-02-24T20:33:58"/>
    <n v="1"/>
    <n v="2"/>
    <n v="2012"/>
    <n v="2012"/>
    <n v="3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x v="4"/>
    <n v="100"/>
    <n v="107.64"/>
    <m/>
    <x v="2108"/>
    <d v="2016-12-01T17:34:10"/>
    <n v="11"/>
    <n v="12"/>
    <n v="2016"/>
    <n v="2016"/>
    <n v="3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x v="32"/>
    <n v="100"/>
    <n v="190.9"/>
    <m/>
    <x v="2109"/>
    <d v="2014-01-11T21:02:25"/>
    <n v="12"/>
    <n v="1"/>
    <n v="2013"/>
    <n v="201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x v="23"/>
    <n v="100"/>
    <n v="122.54"/>
    <m/>
    <x v="2110"/>
    <d v="2015-01-08T16:31:36"/>
    <n v="12"/>
    <n v="1"/>
    <n v="2014"/>
    <n v="2015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x v="30"/>
    <n v="100"/>
    <n v="167.49"/>
    <m/>
    <x v="2111"/>
    <d v="2010-06-09T19:00:00"/>
    <n v="3"/>
    <n v="6"/>
    <n v="2010"/>
    <n v="2010"/>
    <n v="9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x v="29"/>
    <n v="101"/>
    <n v="158.68"/>
    <m/>
    <x v="2112"/>
    <d v="2014-06-25T01:37:59"/>
    <n v="5"/>
    <n v="6"/>
    <n v="2014"/>
    <n v="2014"/>
    <n v="35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x v="30"/>
    <n v="101"/>
    <n v="186.11"/>
    <m/>
    <x v="2113"/>
    <d v="2012-04-02T18:38:21"/>
    <n v="3"/>
    <n v="4"/>
    <n v="2012"/>
    <n v="2012"/>
    <n v="1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x v="32"/>
    <n v="101"/>
    <n v="62.81"/>
    <m/>
    <x v="2114"/>
    <d v="2011-06-02T05:59:00"/>
    <n v="4"/>
    <n v="6"/>
    <n v="2011"/>
    <n v="2011"/>
    <n v="38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x v="24"/>
    <n v="101"/>
    <n v="37.22"/>
    <m/>
    <x v="2115"/>
    <d v="2016-03-04T06:03:17"/>
    <n v="1"/>
    <n v="3"/>
    <n v="2016"/>
    <n v="2016"/>
    <n v="60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x v="23"/>
    <n v="101"/>
    <n v="59.12"/>
    <m/>
    <x v="2116"/>
    <d v="2015-10-05T16:00:00"/>
    <n v="8"/>
    <n v="10"/>
    <n v="2015"/>
    <n v="2015"/>
    <n v="46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x v="23"/>
    <n v="101"/>
    <n v="18.27"/>
    <m/>
    <x v="2117"/>
    <d v="2015-04-29T23:00:00"/>
    <n v="4"/>
    <n v="4"/>
    <n v="2015"/>
    <n v="2015"/>
    <n v="22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x v="23"/>
    <n v="101"/>
    <n v="60.91"/>
    <m/>
    <x v="2118"/>
    <d v="2015-08-05T08:43:27"/>
    <n v="7"/>
    <n v="8"/>
    <n v="2015"/>
    <n v="2015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x v="4"/>
    <n v="101"/>
    <n v="239.35"/>
    <m/>
    <x v="2119"/>
    <d v="2014-12-13T00:25:11"/>
    <n v="11"/>
    <n v="12"/>
    <n v="2014"/>
    <n v="2014"/>
    <n v="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x v="23"/>
    <n v="101"/>
    <n v="60.33"/>
    <m/>
    <x v="2120"/>
    <d v="2014-07-02T14:54:06"/>
    <n v="6"/>
    <n v="7"/>
    <n v="2014"/>
    <n v="2014"/>
    <n v="2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x v="4"/>
    <n v="101"/>
    <n v="143.66999999999999"/>
    <m/>
    <x v="2121"/>
    <d v="2015-08-23T14:14:55"/>
    <n v="7"/>
    <n v="8"/>
    <n v="2015"/>
    <n v="2015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x v="23"/>
    <n v="101"/>
    <n v="88.74"/>
    <m/>
    <x v="2122"/>
    <d v="2017-02-16T23:00:00"/>
    <n v="1"/>
    <n v="2"/>
    <n v="2017"/>
    <n v="2017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x v="24"/>
    <n v="101"/>
    <n v="234.67"/>
    <m/>
    <x v="2123"/>
    <d v="2015-08-14T20:18:53"/>
    <n v="6"/>
    <n v="8"/>
    <n v="2015"/>
    <n v="2015"/>
    <n v="6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x v="35"/>
    <n v="101"/>
    <n v="47.19"/>
    <m/>
    <x v="2124"/>
    <d v="2014-05-23T16:25:55"/>
    <n v="4"/>
    <n v="5"/>
    <n v="2014"/>
    <n v="2014"/>
    <n v="4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x v="32"/>
    <n v="101"/>
    <n v="52.95"/>
    <m/>
    <x v="2125"/>
    <d v="2012-03-14T03:59:00"/>
    <n v="2"/>
    <n v="3"/>
    <n v="2012"/>
    <n v="2012"/>
    <n v="3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x v="23"/>
    <n v="101"/>
    <n v="182.91"/>
    <m/>
    <x v="2126"/>
    <d v="2016-12-28T22:00:33"/>
    <n v="11"/>
    <n v="12"/>
    <n v="2016"/>
    <n v="201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x v="23"/>
    <n v="101"/>
    <n v="55.33"/>
    <m/>
    <x v="2127"/>
    <d v="2016-02-02T16:38:00"/>
    <n v="1"/>
    <n v="2"/>
    <n v="2016"/>
    <n v="2016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x v="32"/>
    <n v="101"/>
    <n v="97.99"/>
    <m/>
    <x v="2128"/>
    <d v="2012-01-21T08:13:00"/>
    <n v="11"/>
    <n v="1"/>
    <n v="2011"/>
    <n v="2012"/>
    <n v="6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x v="31"/>
    <n v="101"/>
    <n v="104.26"/>
    <m/>
    <x v="2129"/>
    <d v="2011-12-18T00:59:00"/>
    <n v="11"/>
    <n v="12"/>
    <n v="2011"/>
    <n v="2011"/>
    <n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x v="39"/>
    <n v="101"/>
    <n v="35"/>
    <m/>
    <x v="2130"/>
    <d v="2009-11-23T05:59:00"/>
    <n v="10"/>
    <n v="11"/>
    <n v="2009"/>
    <n v="2009"/>
    <n v="3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x v="31"/>
    <n v="101"/>
    <n v="216.75"/>
    <m/>
    <x v="2131"/>
    <d v="2015-07-23T06:46:37"/>
    <n v="6"/>
    <n v="7"/>
    <n v="2015"/>
    <n v="2015"/>
    <n v="3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x v="31"/>
    <n v="101"/>
    <n v="141.75"/>
    <m/>
    <x v="2132"/>
    <d v="2015-05-01T03:59:00"/>
    <n v="3"/>
    <n v="5"/>
    <n v="2015"/>
    <n v="2015"/>
    <n v="3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x v="23"/>
    <n v="101"/>
    <n v="25.16"/>
    <m/>
    <x v="2133"/>
    <d v="2016-07-05T01:11:47"/>
    <n v="6"/>
    <n v="7"/>
    <n v="2016"/>
    <n v="2016"/>
    <n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x v="23"/>
    <n v="101"/>
    <n v="145.87"/>
    <m/>
    <x v="2134"/>
    <d v="2016-10-13T18:00:27"/>
    <n v="9"/>
    <n v="10"/>
    <n v="2016"/>
    <n v="2016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x v="32"/>
    <n v="101"/>
    <n v="83.89"/>
    <m/>
    <x v="2135"/>
    <d v="2011-03-03T07:49:21"/>
    <n v="1"/>
    <n v="3"/>
    <n v="2011"/>
    <n v="2011"/>
    <n v="50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x v="29"/>
    <n v="101"/>
    <n v="41.94"/>
    <m/>
    <x v="2136"/>
    <d v="2014-11-04T18:33:42"/>
    <n v="10"/>
    <n v="11"/>
    <n v="2014"/>
    <n v="2014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x v="35"/>
    <n v="101"/>
    <n v="64.709999999999994"/>
    <m/>
    <x v="2137"/>
    <d v="2013-11-24T12:49:53"/>
    <n v="10"/>
    <n v="11"/>
    <n v="2013"/>
    <n v="2013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x v="23"/>
    <n v="101"/>
    <n v="35.950000000000003"/>
    <m/>
    <x v="2138"/>
    <d v="2015-09-11T18:19:55"/>
    <n v="8"/>
    <n v="9"/>
    <n v="2015"/>
    <n v="2015"/>
    <n v="2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x v="23"/>
    <n v="101"/>
    <n v="75.5"/>
    <m/>
    <x v="2139"/>
    <d v="2014-07-02T03:59:00"/>
    <n v="5"/>
    <n v="7"/>
    <n v="2014"/>
    <n v="2014"/>
    <n v="4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x v="35"/>
    <n v="101"/>
    <n v="26.15"/>
    <m/>
    <x v="2140"/>
    <d v="2016-08-01T13:03:34"/>
    <n v="7"/>
    <n v="8"/>
    <n v="2016"/>
    <n v="2016"/>
    <n v="3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x v="18"/>
    <n v="101"/>
    <n v="135.66999999999999"/>
    <m/>
    <x v="2141"/>
    <d v="2015-03-19T14:05:20"/>
    <n v="2"/>
    <n v="3"/>
    <n v="2015"/>
    <n v="2015"/>
    <n v="3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x v="32"/>
    <n v="101"/>
    <n v="137.31"/>
    <m/>
    <x v="2142"/>
    <d v="2011-08-01T07:00:00"/>
    <n v="7"/>
    <n v="8"/>
    <n v="2011"/>
    <n v="2011"/>
    <n v="9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x v="7"/>
    <n v="101"/>
    <n v="115.09"/>
    <m/>
    <x v="2143"/>
    <d v="2011-12-14T04:59:00"/>
    <n v="11"/>
    <n v="12"/>
    <n v="2011"/>
    <n v="2011"/>
    <n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x v="7"/>
    <n v="101"/>
    <n v="53.47"/>
    <m/>
    <x v="2144"/>
    <d v="2011-01-01T04:59:00"/>
    <n v="11"/>
    <n v="1"/>
    <n v="2010"/>
    <n v="2011"/>
    <n v="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x v="23"/>
    <n v="101"/>
    <n v="25.69"/>
    <m/>
    <x v="2145"/>
    <d v="2014-08-06T21:32:00"/>
    <n v="7"/>
    <n v="8"/>
    <n v="2014"/>
    <n v="2014"/>
    <n v="3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x v="24"/>
    <n v="101"/>
    <n v="103.17"/>
    <m/>
    <x v="2146"/>
    <d v="2015-07-20T22:00:00"/>
    <n v="6"/>
    <n v="7"/>
    <n v="2015"/>
    <n v="2015"/>
    <n v="4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x v="23"/>
    <n v="101"/>
    <n v="33.57"/>
    <m/>
    <x v="2147"/>
    <d v="2014-07-31T16:45:59"/>
    <n v="7"/>
    <n v="7"/>
    <n v="2014"/>
    <n v="2014"/>
    <n v="30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x v="24"/>
    <n v="101"/>
    <n v="53.95"/>
    <m/>
    <x v="2148"/>
    <d v="2014-06-20T22:01:00"/>
    <n v="5"/>
    <n v="6"/>
    <n v="2014"/>
    <n v="2014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x v="31"/>
    <n v="101"/>
    <n v="215.86"/>
    <m/>
    <x v="2149"/>
    <d v="2012-02-15T15:37:15"/>
    <n v="1"/>
    <n v="2"/>
    <n v="2012"/>
    <n v="2012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x v="23"/>
    <n v="101"/>
    <n v="76.650000000000006"/>
    <m/>
    <x v="2150"/>
    <d v="2016-08-01T22:59:00"/>
    <n v="7"/>
    <n v="8"/>
    <n v="2016"/>
    <n v="2016"/>
    <n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x v="35"/>
    <n v="101"/>
    <n v="100.75"/>
    <m/>
    <x v="2151"/>
    <d v="2011-04-26T06:59:00"/>
    <n v="3"/>
    <n v="4"/>
    <n v="2011"/>
    <n v="2011"/>
    <n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x v="7"/>
    <n v="101"/>
    <n v="91.59"/>
    <m/>
    <x v="2152"/>
    <d v="2012-08-16T03:07:25"/>
    <n v="7"/>
    <n v="8"/>
    <n v="2012"/>
    <n v="2012"/>
    <n v="30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x v="23"/>
    <n v="101"/>
    <n v="95.95"/>
    <m/>
    <x v="2153"/>
    <d v="2015-09-06T13:47:00"/>
    <n v="8"/>
    <n v="9"/>
    <n v="2015"/>
    <n v="2015"/>
    <n v="26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x v="23"/>
    <n v="101"/>
    <n v="310"/>
    <m/>
    <x v="2154"/>
    <d v="2015-05-09T20:47:29"/>
    <n v="4"/>
    <n v="5"/>
    <n v="2015"/>
    <n v="2015"/>
    <n v="3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x v="23"/>
    <n v="101"/>
    <n v="61.06"/>
    <m/>
    <x v="2155"/>
    <d v="2016-10-20T04:55:00"/>
    <n v="9"/>
    <n v="10"/>
    <n v="2016"/>
    <n v="2016"/>
    <n v="31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x v="23"/>
    <n v="101"/>
    <n v="131.13999999999999"/>
    <m/>
    <x v="2156"/>
    <d v="2015-09-29T03:59:00"/>
    <n v="9"/>
    <n v="9"/>
    <n v="2015"/>
    <n v="2015"/>
    <n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x v="28"/>
    <n v="101"/>
    <n v="125.99"/>
    <m/>
    <x v="2157"/>
    <d v="2017-01-03T04:17:00"/>
    <n v="11"/>
    <n v="1"/>
    <n v="2016"/>
    <n v="2017"/>
    <n v="34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x v="23"/>
    <n v="101"/>
    <n v="60.48"/>
    <m/>
    <x v="2158"/>
    <d v="2015-04-04T20:19:17"/>
    <n v="3"/>
    <n v="4"/>
    <n v="2015"/>
    <n v="2015"/>
    <n v="3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x v="23"/>
    <n v="101"/>
    <n v="35.49"/>
    <m/>
    <x v="2159"/>
    <d v="2015-06-19T01:00:16"/>
    <n v="5"/>
    <n v="6"/>
    <n v="2015"/>
    <n v="2015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x v="23"/>
    <n v="101"/>
    <n v="63"/>
    <m/>
    <x v="2160"/>
    <d v="2014-10-15T14:26:56"/>
    <n v="9"/>
    <n v="10"/>
    <n v="2014"/>
    <n v="2014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x v="23"/>
    <n v="101"/>
    <n v="114.55"/>
    <m/>
    <x v="2161"/>
    <d v="2014-11-05T23:28:04"/>
    <n v="10"/>
    <n v="11"/>
    <n v="2014"/>
    <n v="2014"/>
    <n v="2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x v="31"/>
    <n v="101"/>
    <n v="95.7"/>
    <m/>
    <x v="2162"/>
    <d v="2013-12-11T16:14:43"/>
    <n v="11"/>
    <n v="12"/>
    <n v="2013"/>
    <n v="2013"/>
    <n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x v="37"/>
    <n v="101"/>
    <n v="88.44"/>
    <m/>
    <x v="2163"/>
    <d v="2012-07-08T12:29:29"/>
    <n v="6"/>
    <n v="7"/>
    <n v="2012"/>
    <n v="2012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x v="23"/>
    <n v="101"/>
    <n v="1008.24"/>
    <m/>
    <x v="2164"/>
    <d v="2015-05-22T17:03:29"/>
    <n v="4"/>
    <n v="5"/>
    <n v="2015"/>
    <n v="2015"/>
    <n v="30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x v="23"/>
    <n v="101"/>
    <n v="256.37"/>
    <m/>
    <x v="2165"/>
    <d v="2017-03-12T21:00:00"/>
    <n v="2"/>
    <n v="3"/>
    <n v="2017"/>
    <n v="2017"/>
    <n v="3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x v="28"/>
    <n v="101"/>
    <n v="271.51"/>
    <m/>
    <x v="2166"/>
    <d v="2017-03-11T04:50:08"/>
    <n v="2"/>
    <n v="3"/>
    <n v="2017"/>
    <n v="2017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x v="37"/>
    <n v="101"/>
    <n v="43.7"/>
    <m/>
    <x v="2167"/>
    <d v="2015-10-08T03:59:00"/>
    <n v="8"/>
    <n v="10"/>
    <n v="2015"/>
    <n v="2015"/>
    <n v="5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x v="23"/>
    <n v="101"/>
    <n v="63.83"/>
    <m/>
    <x v="2168"/>
    <d v="2017-02-17T16:05:00"/>
    <n v="1"/>
    <n v="2"/>
    <n v="2017"/>
    <n v="2017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x v="32"/>
    <n v="101"/>
    <n v="63.03"/>
    <m/>
    <x v="2169"/>
    <d v="2012-05-09T02:00:04"/>
    <n v="3"/>
    <n v="5"/>
    <n v="2012"/>
    <n v="2012"/>
    <n v="6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x v="23"/>
    <n v="101"/>
    <n v="88.25"/>
    <m/>
    <x v="2170"/>
    <d v="2014-07-21T03:59:00"/>
    <n v="6"/>
    <n v="7"/>
    <n v="2014"/>
    <n v="2014"/>
    <n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x v="18"/>
    <n v="101"/>
    <n v="211.48"/>
    <m/>
    <x v="2171"/>
    <d v="2015-06-13T12:09:11"/>
    <n v="5"/>
    <n v="6"/>
    <n v="2015"/>
    <n v="2015"/>
    <n v="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x v="23"/>
    <n v="101"/>
    <n v="72.05"/>
    <m/>
    <x v="2172"/>
    <d v="2014-05-23T20:01:47"/>
    <n v="4"/>
    <n v="5"/>
    <n v="2014"/>
    <n v="2014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x v="24"/>
    <n v="101"/>
    <n v="162.71"/>
    <m/>
    <x v="2173"/>
    <d v="2016-08-27T22:53:29"/>
    <n v="7"/>
    <n v="8"/>
    <n v="2016"/>
    <n v="2016"/>
    <n v="45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x v="7"/>
    <n v="101"/>
    <n v="116.96"/>
    <m/>
    <x v="2174"/>
    <d v="2014-01-01T23:08:56"/>
    <n v="11"/>
    <n v="1"/>
    <n v="2013"/>
    <n v="2014"/>
    <n v="49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x v="25"/>
    <n v="101"/>
    <n v="90.54"/>
    <m/>
    <x v="2175"/>
    <d v="2016-08-29T17:00:00"/>
    <n v="7"/>
    <n v="8"/>
    <n v="2016"/>
    <n v="2016"/>
    <n v="5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x v="23"/>
    <n v="101"/>
    <n v="46.77"/>
    <m/>
    <x v="2176"/>
    <d v="2012-01-31T17:00:00"/>
    <n v="12"/>
    <n v="1"/>
    <n v="2011"/>
    <n v="2012"/>
    <n v="5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x v="7"/>
    <n v="101"/>
    <n v="41.73"/>
    <m/>
    <x v="2177"/>
    <d v="2012-07-10T23:48:00"/>
    <n v="6"/>
    <n v="7"/>
    <n v="2012"/>
    <n v="2012"/>
    <n v="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x v="31"/>
    <n v="101"/>
    <n v="90.62"/>
    <m/>
    <x v="2178"/>
    <d v="2011-09-08T03:00:00"/>
    <n v="8"/>
    <n v="9"/>
    <n v="2011"/>
    <n v="2011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x v="7"/>
    <n v="101"/>
    <n v="526.46"/>
    <m/>
    <x v="2179"/>
    <d v="2012-10-02T18:40:03"/>
    <n v="8"/>
    <n v="10"/>
    <n v="2012"/>
    <n v="2012"/>
    <n v="48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x v="25"/>
    <n v="101"/>
    <n v="162.77000000000001"/>
    <m/>
    <x v="2180"/>
    <d v="2015-05-07T14:01:04"/>
    <n v="4"/>
    <n v="5"/>
    <n v="2015"/>
    <n v="2015"/>
    <n v="3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x v="32"/>
    <n v="101"/>
    <n v="45.88"/>
    <m/>
    <x v="2181"/>
    <d v="2014-06-17T17:41:22"/>
    <n v="5"/>
    <n v="6"/>
    <n v="2014"/>
    <n v="2014"/>
    <n v="3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x v="32"/>
    <n v="101"/>
    <n v="109.71"/>
    <m/>
    <x v="2182"/>
    <d v="2013-10-07T01:21:58"/>
    <n v="9"/>
    <n v="10"/>
    <n v="2013"/>
    <n v="2013"/>
    <n v="3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x v="29"/>
    <n v="101"/>
    <n v="147.71"/>
    <m/>
    <x v="2183"/>
    <d v="2014-07-13T13:59:00"/>
    <n v="6"/>
    <n v="7"/>
    <n v="2014"/>
    <n v="2014"/>
    <n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x v="23"/>
    <n v="101"/>
    <n v="78.52"/>
    <m/>
    <x v="2184"/>
    <d v="2016-06-14T21:43:00"/>
    <n v="5"/>
    <n v="6"/>
    <n v="2016"/>
    <n v="2016"/>
    <n v="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x v="29"/>
    <n v="101"/>
    <n v="194.23"/>
    <m/>
    <x v="2185"/>
    <d v="2015-12-25T17:07:01"/>
    <n v="11"/>
    <n v="12"/>
    <n v="2015"/>
    <n v="2015"/>
    <n v="3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x v="23"/>
    <n v="101"/>
    <n v="65.16"/>
    <m/>
    <x v="2186"/>
    <d v="2016-12-31T16:59:00"/>
    <n v="12"/>
    <n v="12"/>
    <n v="2016"/>
    <n v="2016"/>
    <n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x v="32"/>
    <n v="101"/>
    <n v="53.16"/>
    <m/>
    <x v="2187"/>
    <d v="2014-02-17T22:10:17"/>
    <n v="1"/>
    <n v="2"/>
    <n v="2014"/>
    <n v="2014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x v="23"/>
    <n v="101"/>
    <n v="33.99"/>
    <m/>
    <x v="2188"/>
    <d v="2011-01-25T04:00:00"/>
    <n v="10"/>
    <n v="1"/>
    <n v="2010"/>
    <n v="2011"/>
    <n v="9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x v="23"/>
    <n v="101"/>
    <n v="98.54"/>
    <m/>
    <x v="2189"/>
    <d v="2014-07-19T05:00:00"/>
    <n v="7"/>
    <n v="7"/>
    <n v="2014"/>
    <n v="2014"/>
    <n v="1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x v="23"/>
    <n v="101"/>
    <n v="66.45"/>
    <m/>
    <x v="2190"/>
    <d v="2016-06-22T01:05:57"/>
    <n v="5"/>
    <n v="6"/>
    <n v="2016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x v="23"/>
    <n v="101"/>
    <n v="96.19"/>
    <m/>
    <x v="2191"/>
    <d v="2014-08-01T10:01:50"/>
    <n v="7"/>
    <n v="8"/>
    <n v="2014"/>
    <n v="2014"/>
    <n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x v="23"/>
    <n v="101"/>
    <n v="84.17"/>
    <m/>
    <x v="2192"/>
    <d v="2015-08-19T17:03:40"/>
    <n v="7"/>
    <n v="8"/>
    <n v="2015"/>
    <n v="2015"/>
    <n v="3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x v="23"/>
    <n v="101"/>
    <n v="64.47"/>
    <m/>
    <x v="2193"/>
    <d v="2015-03-20T15:07:12"/>
    <n v="2"/>
    <n v="3"/>
    <n v="2015"/>
    <n v="2015"/>
    <n v="3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x v="23"/>
    <n v="101"/>
    <n v="51.79"/>
    <m/>
    <x v="2194"/>
    <d v="2016-07-20T12:02:11"/>
    <n v="6"/>
    <n v="7"/>
    <n v="2016"/>
    <n v="2016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x v="23"/>
    <n v="101"/>
    <n v="36.07"/>
    <m/>
    <x v="2195"/>
    <d v="2015-06-03T15:04:10"/>
    <n v="5"/>
    <n v="6"/>
    <n v="2015"/>
    <n v="2015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x v="32"/>
    <n v="101"/>
    <n v="87.83"/>
    <m/>
    <x v="2196"/>
    <d v="2011-03-24T01:40:38"/>
    <n v="12"/>
    <n v="3"/>
    <n v="2010"/>
    <n v="2011"/>
    <n v="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x v="7"/>
    <n v="101"/>
    <n v="38.85"/>
    <m/>
    <x v="2197"/>
    <d v="2012-05-23T15:29:04"/>
    <n v="4"/>
    <n v="5"/>
    <n v="2012"/>
    <n v="2012"/>
    <n v="3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x v="21"/>
    <n v="101"/>
    <n v="270.57"/>
    <m/>
    <x v="2198"/>
    <d v="2012-09-21T19:38:14"/>
    <n v="8"/>
    <n v="9"/>
    <n v="2012"/>
    <n v="2012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x v="25"/>
    <n v="101"/>
    <n v="55.5"/>
    <m/>
    <x v="2199"/>
    <d v="2014-05-05T12:36:26"/>
    <n v="4"/>
    <n v="5"/>
    <n v="2014"/>
    <n v="2014"/>
    <n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x v="39"/>
    <n v="101"/>
    <n v="41.74"/>
    <m/>
    <x v="2200"/>
    <d v="2015-11-25T15:49:11"/>
    <n v="10"/>
    <n v="11"/>
    <n v="2015"/>
    <n v="2015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x v="18"/>
    <n v="101"/>
    <n v="39.92"/>
    <m/>
    <x v="2201"/>
    <d v="2014-07-19T09:14:38"/>
    <n v="6"/>
    <n v="7"/>
    <n v="2014"/>
    <n v="2014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x v="31"/>
    <n v="101"/>
    <n v="125.79"/>
    <m/>
    <x v="2202"/>
    <d v="2013-12-22T05:00:00"/>
    <n v="11"/>
    <n v="12"/>
    <n v="2013"/>
    <n v="2013"/>
    <n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x v="23"/>
    <n v="101"/>
    <n v="104.99"/>
    <m/>
    <x v="2203"/>
    <d v="2015-03-20T16:56:00"/>
    <n v="2"/>
    <n v="3"/>
    <n v="2015"/>
    <n v="2015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x v="32"/>
    <n v="101"/>
    <n v="42.11"/>
    <m/>
    <x v="2204"/>
    <d v="2013-08-27T16:31:29"/>
    <n v="6"/>
    <n v="8"/>
    <n v="2013"/>
    <n v="2013"/>
    <n v="6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x v="18"/>
    <n v="101"/>
    <n v="168.5"/>
    <m/>
    <x v="2205"/>
    <d v="2016-06-09T20:47:41"/>
    <n v="5"/>
    <n v="6"/>
    <n v="2016"/>
    <n v="2016"/>
    <n v="1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x v="23"/>
    <n v="101"/>
    <n v="93.61"/>
    <m/>
    <x v="2206"/>
    <d v="2014-07-23T11:00:00"/>
    <n v="6"/>
    <n v="7"/>
    <n v="2014"/>
    <n v="2014"/>
    <n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x v="25"/>
    <n v="101"/>
    <n v="267.64999999999998"/>
    <m/>
    <x v="2207"/>
    <d v="2014-06-11T19:33:18"/>
    <n v="5"/>
    <n v="6"/>
    <n v="2014"/>
    <n v="2014"/>
    <n v="3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x v="23"/>
    <n v="101"/>
    <n v="131.91"/>
    <m/>
    <x v="2208"/>
    <d v="2014-08-25T20:45:08"/>
    <n v="8"/>
    <n v="8"/>
    <n v="2014"/>
    <n v="2014"/>
    <n v="1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x v="36"/>
    <n v="101"/>
    <n v="51.3"/>
    <m/>
    <x v="2209"/>
    <d v="2013-07-27T01:27:16"/>
    <n v="6"/>
    <n v="7"/>
    <n v="2013"/>
    <n v="201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x v="28"/>
    <n v="101"/>
    <n v="123.35"/>
    <m/>
    <x v="2210"/>
    <d v="2014-06-29T21:31:24"/>
    <n v="5"/>
    <n v="6"/>
    <n v="2014"/>
    <n v="2014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x v="23"/>
    <n v="101"/>
    <n v="103.21"/>
    <m/>
    <x v="2211"/>
    <d v="2015-03-04T18:59:23"/>
    <n v="2"/>
    <n v="3"/>
    <n v="2015"/>
    <n v="2015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x v="23"/>
    <n v="101"/>
    <n v="45.11"/>
    <m/>
    <x v="2212"/>
    <d v="2017-01-18T12:01:58"/>
    <n v="12"/>
    <n v="1"/>
    <n v="2016"/>
    <n v="2017"/>
    <n v="20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x v="23"/>
    <n v="101"/>
    <n v="126.46"/>
    <m/>
    <x v="2213"/>
    <d v="2015-03-12T04:00:00"/>
    <n v="2"/>
    <n v="3"/>
    <n v="2015"/>
    <n v="2015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x v="24"/>
    <n v="101"/>
    <n v="178.53"/>
    <m/>
    <x v="2214"/>
    <d v="2016-03-01T05:59:00"/>
    <n v="1"/>
    <n v="3"/>
    <n v="2016"/>
    <n v="2016"/>
    <n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x v="24"/>
    <n v="101"/>
    <n v="116.73"/>
    <m/>
    <x v="2215"/>
    <d v="2016-01-21T05:05:19"/>
    <n v="12"/>
    <n v="1"/>
    <n v="2015"/>
    <n v="201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x v="31"/>
    <n v="101"/>
    <n v="97.9"/>
    <m/>
    <x v="2216"/>
    <d v="2015-03-14T02:05:08"/>
    <n v="2"/>
    <n v="3"/>
    <n v="2015"/>
    <n v="2015"/>
    <n v="30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x v="32"/>
    <n v="101"/>
    <n v="74.95"/>
    <m/>
    <x v="2217"/>
    <d v="2013-12-01T21:21:07"/>
    <n v="11"/>
    <n v="12"/>
    <n v="2013"/>
    <n v="2013"/>
    <n v="3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x v="31"/>
    <n v="101"/>
    <n v="254.39"/>
    <m/>
    <x v="2218"/>
    <d v="2010-02-22T22:00:00"/>
    <n v="1"/>
    <n v="2"/>
    <n v="2010"/>
    <n v="2010"/>
    <n v="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x v="31"/>
    <n v="101"/>
    <n v="146.65"/>
    <m/>
    <x v="2219"/>
    <d v="2015-05-15T19:00:00"/>
    <n v="4"/>
    <n v="5"/>
    <n v="2015"/>
    <n v="2015"/>
    <n v="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x v="36"/>
    <n v="101"/>
    <n v="47.22"/>
    <m/>
    <x v="2220"/>
    <d v="2015-11-02T08:00:00"/>
    <n v="10"/>
    <n v="11"/>
    <n v="2015"/>
    <n v="2015"/>
    <n v="11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x v="23"/>
    <n v="101"/>
    <n v="79.89"/>
    <m/>
    <x v="2221"/>
    <d v="2014-11-07T18:30:00"/>
    <n v="10"/>
    <n v="11"/>
    <n v="2014"/>
    <n v="2014"/>
    <n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x v="29"/>
    <n v="101"/>
    <n v="159.82"/>
    <m/>
    <x v="2222"/>
    <d v="2016-07-05T01:07:47"/>
    <n v="5"/>
    <n v="7"/>
    <n v="2016"/>
    <n v="2016"/>
    <n v="4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x v="7"/>
    <n v="101"/>
    <n v="109.11"/>
    <m/>
    <x v="2223"/>
    <d v="2014-08-08T18:00:00"/>
    <n v="7"/>
    <n v="8"/>
    <n v="2014"/>
    <n v="2014"/>
    <n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x v="23"/>
    <n v="101"/>
    <n v="41.13"/>
    <m/>
    <x v="2224"/>
    <d v="2015-04-21T17:22:07"/>
    <n v="3"/>
    <n v="4"/>
    <n v="2015"/>
    <n v="2015"/>
    <n v="2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x v="40"/>
    <n v="101"/>
    <n v="44.67"/>
    <m/>
    <x v="2225"/>
    <d v="2014-10-21T00:00:00"/>
    <n v="9"/>
    <n v="10"/>
    <n v="2014"/>
    <n v="2014"/>
    <n v="3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x v="31"/>
    <n v="101"/>
    <n v="200.89"/>
    <m/>
    <x v="2226"/>
    <d v="2012-08-22T18:32:14"/>
    <n v="7"/>
    <n v="8"/>
    <n v="2012"/>
    <n v="2012"/>
    <n v="3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x v="32"/>
    <n v="101"/>
    <n v="38.94"/>
    <m/>
    <x v="2227"/>
    <d v="2014-01-29T08:13:47"/>
    <n v="12"/>
    <n v="1"/>
    <n v="2013"/>
    <n v="2014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x v="32"/>
    <n v="101"/>
    <n v="52.83"/>
    <m/>
    <x v="2228"/>
    <d v="2014-01-01T05:26:00"/>
    <n v="11"/>
    <n v="1"/>
    <n v="2013"/>
    <n v="2014"/>
    <n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x v="32"/>
    <n v="101"/>
    <n v="53.29"/>
    <m/>
    <x v="2229"/>
    <d v="2014-07-18T20:31:12"/>
    <n v="6"/>
    <n v="7"/>
    <n v="2014"/>
    <n v="2014"/>
    <n v="2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x v="32"/>
    <n v="101"/>
    <n v="115.71"/>
    <m/>
    <x v="2230"/>
    <d v="2012-06-28T17:26:56"/>
    <n v="6"/>
    <n v="6"/>
    <n v="2012"/>
    <n v="2012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x v="23"/>
    <n v="101"/>
    <n v="24.55"/>
    <m/>
    <x v="2231"/>
    <d v="2016-05-08T08:59:26"/>
    <n v="4"/>
    <n v="5"/>
    <n v="2016"/>
    <n v="2016"/>
    <n v="3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x v="23"/>
    <n v="101"/>
    <n v="53.29"/>
    <m/>
    <x v="2232"/>
    <d v="2014-07-30T23:00:00"/>
    <n v="6"/>
    <n v="7"/>
    <n v="2014"/>
    <n v="2014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x v="23"/>
    <n v="101"/>
    <n v="63.28"/>
    <m/>
    <x v="2233"/>
    <d v="2015-07-30T03:25:24"/>
    <n v="5"/>
    <n v="7"/>
    <n v="2015"/>
    <n v="2015"/>
    <n v="6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x v="23"/>
    <n v="101"/>
    <n v="70.77"/>
    <m/>
    <x v="2234"/>
    <d v="2015-03-26T01:03:29"/>
    <n v="2"/>
    <n v="3"/>
    <n v="2015"/>
    <n v="2015"/>
    <n v="3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x v="34"/>
    <n v="101"/>
    <n v="168.78"/>
    <m/>
    <x v="2235"/>
    <d v="2016-02-12T17:45:44"/>
    <n v="1"/>
    <n v="2"/>
    <n v="2016"/>
    <n v="2016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x v="7"/>
    <n v="101"/>
    <n v="110.49"/>
    <m/>
    <x v="2236"/>
    <d v="2011-10-07T16:58:52"/>
    <n v="8"/>
    <n v="10"/>
    <n v="2011"/>
    <n v="2011"/>
    <n v="6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x v="29"/>
    <n v="101"/>
    <n v="76.45"/>
    <m/>
    <x v="2237"/>
    <d v="2014-08-21T07:01:55"/>
    <n v="7"/>
    <n v="8"/>
    <n v="2014"/>
    <n v="2014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x v="7"/>
    <n v="101"/>
    <n v="82.5"/>
    <m/>
    <x v="2238"/>
    <d v="2014-08-29T01:00:00"/>
    <n v="7"/>
    <n v="8"/>
    <n v="2014"/>
    <n v="2014"/>
    <n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x v="31"/>
    <n v="101"/>
    <n v="287.31"/>
    <m/>
    <x v="2239"/>
    <d v="2012-05-20T19:01:58"/>
    <n v="4"/>
    <n v="5"/>
    <n v="2012"/>
    <n v="2012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x v="18"/>
    <n v="101"/>
    <n v="299.22000000000003"/>
    <m/>
    <x v="2240"/>
    <d v="2015-07-08T18:30:00"/>
    <n v="6"/>
    <n v="7"/>
    <n v="2015"/>
    <n v="2015"/>
    <n v="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x v="33"/>
    <n v="101"/>
    <n v="53.89"/>
    <m/>
    <x v="2241"/>
    <d v="2014-11-10T21:07:43"/>
    <n v="10"/>
    <n v="11"/>
    <n v="2014"/>
    <n v="2014"/>
    <n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x v="23"/>
    <n v="101"/>
    <n v="54.91"/>
    <m/>
    <x v="2242"/>
    <d v="2016-03-15T21:00:00"/>
    <n v="1"/>
    <n v="3"/>
    <n v="2016"/>
    <n v="2016"/>
    <n v="4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x v="23"/>
    <n v="101"/>
    <n v="99.34"/>
    <m/>
    <x v="2243"/>
    <d v="2016-08-11T03:59:00"/>
    <n v="7"/>
    <n v="8"/>
    <n v="2016"/>
    <n v="2016"/>
    <n v="3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x v="31"/>
    <n v="101"/>
    <n v="589.95000000000005"/>
    <m/>
    <x v="2244"/>
    <d v="2012-01-07T18:35:09"/>
    <n v="11"/>
    <n v="1"/>
    <n v="2011"/>
    <n v="2012"/>
    <n v="4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x v="31"/>
    <n v="101"/>
    <n v="347.85"/>
    <m/>
    <x v="2245"/>
    <d v="2010-05-02T19:22:00"/>
    <n v="3"/>
    <n v="5"/>
    <n v="2010"/>
    <n v="2010"/>
    <n v="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x v="32"/>
    <n v="101"/>
    <n v="81.069999999999993"/>
    <m/>
    <x v="2246"/>
    <d v="2012-09-17T04:05:00"/>
    <n v="8"/>
    <n v="9"/>
    <n v="2012"/>
    <n v="2012"/>
    <n v="46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x v="29"/>
    <n v="101"/>
    <n v="126.69"/>
    <m/>
    <x v="2247"/>
    <d v="2014-06-19T04:00:00"/>
    <n v="5"/>
    <n v="6"/>
    <n v="2014"/>
    <n v="2014"/>
    <n v="2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x v="32"/>
    <n v="101"/>
    <n v="112.61"/>
    <m/>
    <x v="2248"/>
    <d v="2013-09-15T21:10:00"/>
    <n v="8"/>
    <n v="9"/>
    <n v="2013"/>
    <n v="2013"/>
    <n v="3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x v="23"/>
    <n v="101"/>
    <n v="72.39"/>
    <m/>
    <x v="2249"/>
    <d v="2015-03-04T14:22:30"/>
    <n v="2"/>
    <n v="3"/>
    <n v="2015"/>
    <n v="2015"/>
    <n v="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x v="31"/>
    <n v="101"/>
    <n v="139.83000000000001"/>
    <m/>
    <x v="2250"/>
    <d v="2015-07-23T03:11:00"/>
    <n v="6"/>
    <n v="7"/>
    <n v="2015"/>
    <n v="2015"/>
    <n v="4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x v="25"/>
    <n v="101"/>
    <n v="126.72"/>
    <m/>
    <x v="2251"/>
    <d v="2015-01-30T16:53:34"/>
    <n v="12"/>
    <n v="1"/>
    <n v="2014"/>
    <n v="2015"/>
    <n v="30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x v="23"/>
    <n v="101"/>
    <n v="142.28"/>
    <m/>
    <x v="2252"/>
    <d v="2015-03-08T16:08:25"/>
    <n v="2"/>
    <n v="3"/>
    <n v="2015"/>
    <n v="2015"/>
    <n v="3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3"/>
    <n v="101"/>
    <n v="126.72"/>
    <m/>
    <x v="2253"/>
    <d v="2016-12-14T15:59:00"/>
    <n v="11"/>
    <n v="12"/>
    <n v="2016"/>
    <n v="2016"/>
    <n v="2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x v="31"/>
    <n v="101"/>
    <n v="201.22"/>
    <m/>
    <x v="2254"/>
    <d v="2014-04-20T16:01:54"/>
    <n v="3"/>
    <n v="4"/>
    <n v="2014"/>
    <n v="2014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x v="34"/>
    <n v="101"/>
    <n v="72.430000000000007"/>
    <m/>
    <x v="2255"/>
    <d v="2013-04-12T01:01:27"/>
    <n v="3"/>
    <n v="4"/>
    <n v="2013"/>
    <n v="2013"/>
    <n v="3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x v="35"/>
    <n v="101"/>
    <n v="97.5"/>
    <m/>
    <x v="2256"/>
    <d v="2014-12-19T14:19:04"/>
    <n v="11"/>
    <n v="12"/>
    <n v="2014"/>
    <n v="201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x v="32"/>
    <n v="101"/>
    <n v="76.05"/>
    <m/>
    <x v="2257"/>
    <d v="2011-06-11T03:00:00"/>
    <n v="5"/>
    <n v="6"/>
    <n v="2011"/>
    <n v="2011"/>
    <n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x v="23"/>
    <n v="101"/>
    <n v="36.47"/>
    <m/>
    <x v="2258"/>
    <d v="2015-07-31T16:00:00"/>
    <n v="7"/>
    <n v="7"/>
    <n v="2015"/>
    <n v="2015"/>
    <n v="1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x v="23"/>
    <n v="101"/>
    <n v="110.22"/>
    <m/>
    <x v="2259"/>
    <d v="2015-01-06T06:00:00"/>
    <n v="12"/>
    <n v="1"/>
    <n v="2014"/>
    <n v="2015"/>
    <n v="1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x v="23"/>
    <n v="101"/>
    <n v="56.33"/>
    <m/>
    <x v="2260"/>
    <d v="2016-07-15T19:34:32"/>
    <n v="6"/>
    <n v="7"/>
    <n v="2016"/>
    <n v="2016"/>
    <n v="3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x v="23"/>
    <n v="101"/>
    <n v="302.31"/>
    <m/>
    <x v="2261"/>
    <d v="2014-08-19T16:00:00"/>
    <n v="7"/>
    <n v="8"/>
    <n v="2014"/>
    <n v="2014"/>
    <n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x v="17"/>
    <n v="101"/>
    <n v="74.58"/>
    <m/>
    <x v="2262"/>
    <d v="2017-03-29T02:00:00"/>
    <n v="2"/>
    <n v="3"/>
    <n v="2017"/>
    <n v="2017"/>
    <n v="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x v="23"/>
    <n v="101"/>
    <n v="202.85"/>
    <m/>
    <x v="2263"/>
    <d v="2015-03-31T04:16:54"/>
    <n v="3"/>
    <n v="3"/>
    <n v="2015"/>
    <n v="2015"/>
    <n v="3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x v="23"/>
    <n v="101"/>
    <n v="59.17"/>
    <m/>
    <x v="2264"/>
    <d v="2015-08-29T03:59:00"/>
    <n v="8"/>
    <n v="8"/>
    <n v="2015"/>
    <n v="2015"/>
    <n v="1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x v="31"/>
    <n v="101"/>
    <n v="160.16"/>
    <m/>
    <x v="2265"/>
    <d v="2013-11-05T18:39:50"/>
    <n v="9"/>
    <n v="11"/>
    <n v="2013"/>
    <n v="2013"/>
    <n v="4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x v="23"/>
    <n v="101"/>
    <n v="114.13"/>
    <m/>
    <x v="2266"/>
    <d v="2014-08-30T04:48:13"/>
    <n v="7"/>
    <n v="8"/>
    <n v="2014"/>
    <n v="2014"/>
    <n v="30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x v="18"/>
    <n v="101"/>
    <n v="67.84"/>
    <m/>
    <x v="2267"/>
    <d v="2016-03-25T22:00:00"/>
    <n v="2"/>
    <n v="3"/>
    <n v="2016"/>
    <n v="2016"/>
    <n v="2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x v="32"/>
    <n v="101"/>
    <n v="113.88"/>
    <m/>
    <x v="2268"/>
    <d v="2012-03-25T23:55:30"/>
    <n v="3"/>
    <n v="3"/>
    <n v="2012"/>
    <n v="2012"/>
    <n v="2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x v="21"/>
    <n v="101"/>
    <n v="35.520000000000003"/>
    <m/>
    <x v="2269"/>
    <d v="2013-12-23T21:54:14"/>
    <n v="12"/>
    <n v="12"/>
    <n v="2013"/>
    <n v="2013"/>
    <n v="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x v="32"/>
    <n v="102"/>
    <n v="39.04"/>
    <m/>
    <x v="2270"/>
    <d v="2012-07-22T01:40:02"/>
    <n v="6"/>
    <n v="7"/>
    <n v="2012"/>
    <n v="2012"/>
    <n v="3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x v="36"/>
    <n v="102"/>
    <n v="53.42"/>
    <m/>
    <x v="2271"/>
    <d v="2015-08-19T17:15:12"/>
    <n v="7"/>
    <n v="8"/>
    <n v="2015"/>
    <n v="2015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x v="23"/>
    <n v="102"/>
    <n v="116"/>
    <m/>
    <x v="2272"/>
    <d v="2015-06-16T11:00:00"/>
    <n v="5"/>
    <n v="6"/>
    <n v="2015"/>
    <n v="2015"/>
    <n v="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x v="23"/>
    <n v="102"/>
    <n v="105"/>
    <m/>
    <x v="2273"/>
    <d v="2014-08-23T17:37:20"/>
    <n v="7"/>
    <n v="8"/>
    <n v="2014"/>
    <n v="2014"/>
    <n v="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x v="23"/>
    <n v="102"/>
    <n v="106.84"/>
    <m/>
    <x v="2274"/>
    <d v="2016-06-04T17:42:46"/>
    <n v="5"/>
    <n v="6"/>
    <n v="2016"/>
    <n v="2016"/>
    <n v="2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x v="31"/>
    <n v="102"/>
    <n v="154.41999999999999"/>
    <m/>
    <x v="2275"/>
    <d v="2011-10-29T03:59:00"/>
    <n v="9"/>
    <n v="10"/>
    <n v="2011"/>
    <n v="2011"/>
    <n v="3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x v="23"/>
    <n v="102"/>
    <n v="145.65"/>
    <m/>
    <x v="2276"/>
    <d v="2016-06-22T03:55:00"/>
    <n v="5"/>
    <n v="6"/>
    <n v="2016"/>
    <n v="2016"/>
    <n v="2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x v="32"/>
    <n v="102"/>
    <n v="51.04"/>
    <m/>
    <x v="2277"/>
    <d v="2014-07-10T23:01:40"/>
    <n v="6"/>
    <n v="7"/>
    <n v="2014"/>
    <n v="2014"/>
    <n v="3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x v="32"/>
    <n v="102"/>
    <n v="67.39"/>
    <m/>
    <x v="2278"/>
    <d v="2014-02-24T16:25:07"/>
    <n v="1"/>
    <n v="2"/>
    <n v="2014"/>
    <n v="2014"/>
    <n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x v="23"/>
    <n v="102"/>
    <n v="80.16"/>
    <m/>
    <x v="2279"/>
    <d v="2014-08-13T04:59:00"/>
    <n v="7"/>
    <n v="8"/>
    <n v="2014"/>
    <n v="2014"/>
    <n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x v="23"/>
    <n v="102"/>
    <n v="53.44"/>
    <m/>
    <x v="2280"/>
    <d v="2014-09-26T22:43:04"/>
    <n v="8"/>
    <n v="9"/>
    <n v="2014"/>
    <n v="2014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x v="28"/>
    <n v="102"/>
    <n v="149.31"/>
    <m/>
    <x v="2281"/>
    <d v="2014-10-28T03:11:00"/>
    <n v="9"/>
    <n v="10"/>
    <n v="2014"/>
    <n v="2014"/>
    <n v="3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x v="31"/>
    <n v="102"/>
    <n v="92.32"/>
    <m/>
    <x v="2282"/>
    <d v="2011-11-19T21:54:10"/>
    <n v="9"/>
    <n v="11"/>
    <n v="2011"/>
    <n v="2011"/>
    <n v="6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x v="23"/>
    <n v="102"/>
    <n v="119.19"/>
    <m/>
    <x v="2283"/>
    <d v="2014-11-05T18:48:44"/>
    <n v="10"/>
    <n v="11"/>
    <n v="2014"/>
    <n v="2014"/>
    <n v="3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x v="23"/>
    <n v="102"/>
    <n v="137.24"/>
    <m/>
    <x v="2284"/>
    <d v="2014-09-13T04:00:00"/>
    <n v="8"/>
    <n v="9"/>
    <n v="2014"/>
    <n v="2014"/>
    <n v="1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x v="31"/>
    <n v="102"/>
    <n v="105.32"/>
    <m/>
    <x v="2285"/>
    <d v="2015-08-01T15:01:48"/>
    <n v="6"/>
    <n v="8"/>
    <n v="2015"/>
    <n v="2015"/>
    <n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x v="36"/>
    <n v="102"/>
    <n v="42.33"/>
    <m/>
    <x v="2286"/>
    <d v="2012-04-07T04:00:00"/>
    <n v="2"/>
    <n v="4"/>
    <n v="2012"/>
    <n v="2012"/>
    <n v="6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x v="37"/>
    <n v="102"/>
    <n v="177.21"/>
    <m/>
    <x v="2287"/>
    <d v="2014-12-21T04:30:00"/>
    <n v="11"/>
    <n v="12"/>
    <n v="2014"/>
    <n v="2014"/>
    <n v="3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x v="23"/>
    <n v="102"/>
    <n v="203.2"/>
    <m/>
    <x v="2288"/>
    <d v="2016-01-29T05:59:00"/>
    <n v="1"/>
    <n v="1"/>
    <n v="2016"/>
    <n v="2016"/>
    <n v="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x v="24"/>
    <n v="102"/>
    <n v="164.94"/>
    <m/>
    <x v="2289"/>
    <d v="2016-10-04T03:59:00"/>
    <n v="8"/>
    <n v="10"/>
    <n v="2016"/>
    <n v="2016"/>
    <n v="3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x v="32"/>
    <n v="102"/>
    <n v="86.49"/>
    <m/>
    <x v="2290"/>
    <d v="2011-09-24T08:10:54"/>
    <n v="7"/>
    <n v="9"/>
    <n v="2011"/>
    <n v="2011"/>
    <n v="60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x v="23"/>
    <n v="102"/>
    <n v="32.270000000000003"/>
    <m/>
    <x v="2291"/>
    <d v="2015-06-20T13:59:35"/>
    <n v="6"/>
    <n v="6"/>
    <n v="2015"/>
    <n v="2015"/>
    <n v="1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x v="32"/>
    <n v="102"/>
    <n v="148.78"/>
    <m/>
    <x v="2292"/>
    <d v="2014-04-19T21:04:35"/>
    <n v="3"/>
    <n v="4"/>
    <n v="2014"/>
    <n v="2014"/>
    <n v="3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x v="7"/>
    <n v="102"/>
    <n v="43.57"/>
    <m/>
    <x v="2293"/>
    <d v="2012-10-26T03:59:00"/>
    <n v="10"/>
    <n v="10"/>
    <n v="2012"/>
    <n v="2012"/>
    <n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x v="23"/>
    <n v="102"/>
    <n v="61"/>
    <m/>
    <x v="2294"/>
    <d v="2015-07-12T12:47:45"/>
    <n v="6"/>
    <n v="7"/>
    <n v="2015"/>
    <n v="2015"/>
    <n v="3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3"/>
    <n v="102"/>
    <n v="152.5"/>
    <m/>
    <x v="2295"/>
    <d v="2016-06-05T13:59:50"/>
    <n v="5"/>
    <n v="6"/>
    <n v="2016"/>
    <n v="2016"/>
    <n v="1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x v="23"/>
    <n v="102"/>
    <n v="78.209999999999994"/>
    <m/>
    <x v="2296"/>
    <d v="2015-04-01T04:59:00"/>
    <n v="2"/>
    <n v="4"/>
    <n v="2015"/>
    <n v="2015"/>
    <n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x v="7"/>
    <n v="102"/>
    <n v="196.34"/>
    <m/>
    <x v="2297"/>
    <d v="2015-10-20T17:55:22"/>
    <n v="9"/>
    <n v="10"/>
    <n v="2015"/>
    <n v="2015"/>
    <n v="3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x v="31"/>
    <n v="102"/>
    <n v="85.34"/>
    <m/>
    <x v="2298"/>
    <d v="2011-04-24T23:02:18"/>
    <n v="3"/>
    <n v="4"/>
    <n v="2011"/>
    <n v="2011"/>
    <n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x v="32"/>
    <n v="102"/>
    <n v="107.98"/>
    <m/>
    <x v="2299"/>
    <d v="2014-12-17T07:59:00"/>
    <n v="11"/>
    <n v="12"/>
    <n v="2014"/>
    <n v="2014"/>
    <n v="4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x v="21"/>
    <n v="102"/>
    <n v="25.21"/>
    <m/>
    <x v="2300"/>
    <d v="2015-01-15T21:54:55"/>
    <n v="12"/>
    <n v="1"/>
    <n v="2014"/>
    <n v="2015"/>
    <n v="3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x v="23"/>
    <n v="102"/>
    <n v="141.29"/>
    <m/>
    <x v="2301"/>
    <d v="2015-09-13T00:00:00"/>
    <n v="8"/>
    <n v="9"/>
    <n v="2015"/>
    <n v="2015"/>
    <n v="2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x v="32"/>
    <n v="102"/>
    <n v="50.88"/>
    <m/>
    <x v="2302"/>
    <d v="2014-05-20T04:59:00"/>
    <n v="4"/>
    <n v="5"/>
    <n v="2014"/>
    <n v="2014"/>
    <n v="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x v="25"/>
    <n v="102"/>
    <n v="75.37"/>
    <m/>
    <x v="2303"/>
    <d v="2016-07-24T23:00:00"/>
    <n v="6"/>
    <n v="7"/>
    <n v="2016"/>
    <n v="2016"/>
    <n v="2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x v="23"/>
    <n v="102"/>
    <n v="125.12"/>
    <m/>
    <x v="2304"/>
    <d v="2016-08-15T20:09:42"/>
    <n v="7"/>
    <n v="8"/>
    <n v="2016"/>
    <n v="2016"/>
    <n v="3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x v="32"/>
    <n v="102"/>
    <n v="82.54"/>
    <m/>
    <x v="2305"/>
    <d v="2011-09-25T19:32:47"/>
    <n v="7"/>
    <n v="9"/>
    <n v="2011"/>
    <n v="2011"/>
    <n v="6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x v="32"/>
    <n v="102"/>
    <n v="140.86000000000001"/>
    <m/>
    <x v="2306"/>
    <d v="2013-07-24T14:02:38"/>
    <n v="6"/>
    <n v="7"/>
    <n v="2013"/>
    <n v="2013"/>
    <n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x v="32"/>
    <n v="102"/>
    <n v="246.29"/>
    <m/>
    <x v="2307"/>
    <d v="2013-11-13T17:24:19"/>
    <n v="10"/>
    <n v="11"/>
    <n v="2013"/>
    <n v="2013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x v="23"/>
    <n v="102"/>
    <n v="62.92"/>
    <m/>
    <x v="2308"/>
    <d v="2012-06-01T22:52:24"/>
    <n v="4"/>
    <n v="6"/>
    <n v="2012"/>
    <n v="2012"/>
    <n v="3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x v="23"/>
    <n v="102"/>
    <n v="177.09"/>
    <m/>
    <x v="2309"/>
    <d v="2016-09-08T03:45:00"/>
    <n v="8"/>
    <n v="9"/>
    <n v="2016"/>
    <n v="2016"/>
    <n v="19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x v="23"/>
    <n v="102"/>
    <n v="84.85"/>
    <m/>
    <x v="2310"/>
    <d v="2014-08-16T16:00:57"/>
    <n v="7"/>
    <n v="8"/>
    <n v="2014"/>
    <n v="2014"/>
    <n v="2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x v="31"/>
    <n v="102"/>
    <n v="104.82"/>
    <m/>
    <x v="2311"/>
    <d v="2013-05-17T03:59:00"/>
    <n v="4"/>
    <n v="5"/>
    <n v="2013"/>
    <n v="2013"/>
    <n v="3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x v="23"/>
    <n v="102"/>
    <n v="33.94"/>
    <m/>
    <x v="2312"/>
    <d v="2015-08-06T15:31:47"/>
    <n v="7"/>
    <n v="8"/>
    <n v="2015"/>
    <n v="2015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x v="23"/>
    <n v="102"/>
    <n v="61.1"/>
    <m/>
    <x v="2313"/>
    <d v="2014-05-22T22:07:00"/>
    <n v="4"/>
    <n v="5"/>
    <n v="2014"/>
    <n v="2014"/>
    <n v="2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x v="37"/>
    <n v="102"/>
    <n v="165.16"/>
    <m/>
    <x v="2314"/>
    <d v="2016-09-30T04:27:00"/>
    <n v="9"/>
    <n v="9"/>
    <n v="2016"/>
    <n v="2016"/>
    <n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x v="23"/>
    <n v="102"/>
    <n v="44.76"/>
    <m/>
    <x v="2315"/>
    <d v="2015-08-07T17:22:26"/>
    <n v="7"/>
    <n v="8"/>
    <n v="2015"/>
    <n v="201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x v="34"/>
    <n v="102"/>
    <n v="230.19"/>
    <m/>
    <x v="2316"/>
    <d v="2014-12-18T12:08:53"/>
    <n v="11"/>
    <n v="12"/>
    <n v="2014"/>
    <n v="2014"/>
    <n v="2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x v="32"/>
    <n v="102"/>
    <n v="58.21"/>
    <m/>
    <x v="2317"/>
    <d v="2012-11-14T02:26:57"/>
    <n v="9"/>
    <n v="11"/>
    <n v="2012"/>
    <n v="2012"/>
    <n v="5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x v="29"/>
    <n v="102"/>
    <n v="221.52"/>
    <m/>
    <x v="2318"/>
    <d v="2015-04-25T19:59:22"/>
    <n v="3"/>
    <n v="4"/>
    <n v="2015"/>
    <n v="2015"/>
    <n v="3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x v="23"/>
    <n v="102"/>
    <n v="164.62"/>
    <m/>
    <x v="2319"/>
    <d v="2016-03-05T01:00:00"/>
    <n v="2"/>
    <n v="3"/>
    <n v="2016"/>
    <n v="2016"/>
    <n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x v="34"/>
    <n v="102"/>
    <n v="37.47"/>
    <m/>
    <x v="2320"/>
    <d v="2013-05-20T00:41:00"/>
    <n v="4"/>
    <n v="5"/>
    <n v="2013"/>
    <n v="2013"/>
    <n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x v="18"/>
    <n v="102"/>
    <n v="103.64"/>
    <m/>
    <x v="2321"/>
    <d v="2016-10-23T20:50:40"/>
    <n v="9"/>
    <n v="10"/>
    <n v="2016"/>
    <n v="2016"/>
    <n v="3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x v="34"/>
    <n v="102"/>
    <n v="51.47"/>
    <m/>
    <x v="2322"/>
    <d v="2014-07-09T07:55:39"/>
    <n v="5"/>
    <n v="7"/>
    <n v="2014"/>
    <n v="2014"/>
    <n v="4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x v="23"/>
    <n v="102"/>
    <n v="55.6"/>
    <m/>
    <x v="2323"/>
    <d v="2015-10-29T04:01:00"/>
    <n v="9"/>
    <n v="10"/>
    <n v="2015"/>
    <n v="2015"/>
    <n v="36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x v="28"/>
    <n v="102"/>
    <n v="60.87"/>
    <m/>
    <x v="2324"/>
    <d v="2014-11-05T17:34:00"/>
    <n v="10"/>
    <n v="11"/>
    <n v="2014"/>
    <n v="2014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x v="23"/>
    <n v="102"/>
    <n v="39.83"/>
    <m/>
    <x v="2325"/>
    <d v="2015-07-29T17:00:00"/>
    <n v="6"/>
    <n v="7"/>
    <n v="2015"/>
    <n v="2015"/>
    <n v="3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x v="34"/>
    <n v="102"/>
    <n v="134.21"/>
    <m/>
    <x v="2326"/>
    <d v="2010-10-08T20:04:28"/>
    <n v="9"/>
    <n v="10"/>
    <n v="2010"/>
    <n v="20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x v="21"/>
    <n v="102"/>
    <n v="107.1"/>
    <m/>
    <x v="2327"/>
    <d v="2014-04-30T05:00:00"/>
    <n v="4"/>
    <n v="4"/>
    <n v="2014"/>
    <n v="2014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x v="23"/>
    <n v="102"/>
    <n v="58.62"/>
    <m/>
    <x v="2328"/>
    <d v="2014-09-26T01:35:00"/>
    <n v="8"/>
    <n v="9"/>
    <n v="2014"/>
    <n v="2014"/>
    <n v="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x v="23"/>
    <n v="102"/>
    <n v="99"/>
    <m/>
    <x v="2329"/>
    <d v="2016-04-28T05:59:00"/>
    <n v="3"/>
    <n v="4"/>
    <n v="2016"/>
    <n v="2016"/>
    <n v="28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x v="23"/>
    <n v="102"/>
    <n v="24.29"/>
    <m/>
    <x v="2330"/>
    <d v="2015-09-04T09:27:53"/>
    <n v="8"/>
    <n v="9"/>
    <n v="2015"/>
    <n v="2015"/>
    <n v="2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x v="23"/>
    <n v="102"/>
    <n v="204.05"/>
    <m/>
    <x v="2331"/>
    <d v="2015-07-31T20:32:28"/>
    <n v="7"/>
    <n v="7"/>
    <n v="2015"/>
    <n v="201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x v="31"/>
    <n v="102"/>
    <n v="58.41"/>
    <m/>
    <x v="2332"/>
    <d v="2014-11-14T03:00:00"/>
    <n v="10"/>
    <n v="11"/>
    <n v="2014"/>
    <n v="2014"/>
    <n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x v="23"/>
    <n v="102"/>
    <n v="141.71"/>
    <m/>
    <x v="2333"/>
    <d v="2017-01-10T05:00:00"/>
    <n v="11"/>
    <n v="1"/>
    <n v="2016"/>
    <n v="2017"/>
    <n v="4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x v="23"/>
    <n v="102"/>
    <n v="235.46"/>
    <m/>
    <x v="2334"/>
    <d v="2015-03-19T14:39:00"/>
    <n v="2"/>
    <n v="3"/>
    <n v="2015"/>
    <n v="2015"/>
    <n v="2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x v="23"/>
    <n v="102"/>
    <n v="72.89"/>
    <m/>
    <x v="2335"/>
    <d v="2014-11-30T19:04:22"/>
    <n v="10"/>
    <n v="11"/>
    <n v="2014"/>
    <n v="2014"/>
    <n v="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x v="23"/>
    <n v="102"/>
    <n v="88.74"/>
    <m/>
    <x v="2336"/>
    <d v="2014-11-06T05:59:00"/>
    <n v="10"/>
    <n v="11"/>
    <n v="2014"/>
    <n v="2014"/>
    <n v="2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x v="24"/>
    <n v="102"/>
    <n v="86.49"/>
    <m/>
    <x v="2337"/>
    <d v="2016-02-11T16:29:03"/>
    <n v="1"/>
    <n v="2"/>
    <n v="2016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x v="25"/>
    <n v="102"/>
    <n v="255.17"/>
    <m/>
    <x v="2338"/>
    <d v="2014-05-25T13:32:38"/>
    <n v="4"/>
    <n v="5"/>
    <n v="2014"/>
    <n v="2014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x v="7"/>
    <n v="102"/>
    <n v="42.24"/>
    <m/>
    <x v="2339"/>
    <d v="2014-11-12T22:45:38"/>
    <n v="10"/>
    <n v="11"/>
    <n v="2014"/>
    <n v="2014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x v="31"/>
    <n v="102"/>
    <n v="119.99"/>
    <m/>
    <x v="2340"/>
    <d v="2015-06-01T02:20:00"/>
    <n v="4"/>
    <n v="6"/>
    <n v="2015"/>
    <n v="2015"/>
    <n v="45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x v="29"/>
    <n v="102"/>
    <n v="83.75"/>
    <m/>
    <x v="2341"/>
    <d v="2015-11-08T16:51:41"/>
    <n v="10"/>
    <n v="11"/>
    <n v="2015"/>
    <n v="2015"/>
    <n v="3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x v="23"/>
    <n v="102"/>
    <n v="150.15"/>
    <m/>
    <x v="2342"/>
    <d v="2015-12-10T16:51:01"/>
    <n v="11"/>
    <n v="12"/>
    <n v="2015"/>
    <n v="2015"/>
    <n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x v="36"/>
    <n v="102"/>
    <n v="48.62"/>
    <m/>
    <x v="2343"/>
    <d v="2015-05-18T05:00:00"/>
    <n v="4"/>
    <n v="5"/>
    <n v="2015"/>
    <n v="2015"/>
    <n v="2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x v="23"/>
    <n v="102"/>
    <n v="66.59"/>
    <m/>
    <x v="2344"/>
    <d v="2014-12-31T00:00:00"/>
    <n v="11"/>
    <n v="12"/>
    <n v="2014"/>
    <n v="2014"/>
    <n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x v="23"/>
    <n v="102"/>
    <n v="53.18"/>
    <m/>
    <x v="2345"/>
    <d v="2015-07-17T18:11:00"/>
    <n v="6"/>
    <n v="7"/>
    <n v="2015"/>
    <n v="2015"/>
    <n v="3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x v="23"/>
    <n v="102"/>
    <n v="120.12"/>
    <m/>
    <x v="2346"/>
    <d v="2015-07-03T18:22:38"/>
    <n v="5"/>
    <n v="7"/>
    <n v="2015"/>
    <n v="2015"/>
    <n v="3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x v="32"/>
    <n v="102"/>
    <n v="88.04"/>
    <m/>
    <x v="2347"/>
    <d v="2013-05-24T00:30:37"/>
    <n v="4"/>
    <n v="5"/>
    <n v="2013"/>
    <n v="2013"/>
    <n v="3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x v="37"/>
    <n v="102"/>
    <n v="57.54"/>
    <m/>
    <x v="2348"/>
    <d v="2013-10-18T03:59:00"/>
    <n v="9"/>
    <n v="10"/>
    <n v="2013"/>
    <n v="2013"/>
    <n v="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x v="23"/>
    <n v="102"/>
    <n v="106.57"/>
    <m/>
    <x v="2349"/>
    <d v="2016-01-05T23:55:00"/>
    <n v="11"/>
    <n v="1"/>
    <n v="2015"/>
    <n v="2016"/>
    <n v="3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x v="31"/>
    <n v="102"/>
    <n v="68.099999999999994"/>
    <m/>
    <x v="2350"/>
    <d v="2014-10-17T12:00:00"/>
    <n v="9"/>
    <n v="10"/>
    <n v="2014"/>
    <n v="2014"/>
    <n v="2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x v="23"/>
    <n v="102"/>
    <n v="136.85"/>
    <m/>
    <x v="2351"/>
    <d v="2017-02-24T13:48:00"/>
    <n v="2"/>
    <n v="2"/>
    <n v="2017"/>
    <n v="2017"/>
    <n v="2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x v="23"/>
    <n v="102"/>
    <n v="46.71"/>
    <m/>
    <x v="2352"/>
    <d v="2014-09-16T21:00:00"/>
    <n v="8"/>
    <n v="9"/>
    <n v="2014"/>
    <n v="2014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x v="34"/>
    <n v="102"/>
    <n v="82.42"/>
    <m/>
    <x v="2353"/>
    <d v="2015-03-07T15:18:45"/>
    <n v="2"/>
    <n v="3"/>
    <n v="2015"/>
    <n v="2015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x v="18"/>
    <n v="102"/>
    <n v="61.53"/>
    <m/>
    <x v="2354"/>
    <d v="2017-01-31T18:08:20"/>
    <n v="12"/>
    <n v="1"/>
    <n v="2016"/>
    <n v="2017"/>
    <n v="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x v="23"/>
    <n v="102"/>
    <n v="127.79"/>
    <m/>
    <x v="2355"/>
    <d v="2015-11-14T17:49:31"/>
    <n v="10"/>
    <n v="11"/>
    <n v="2015"/>
    <n v="2015"/>
    <n v="30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x v="23"/>
    <n v="102"/>
    <n v="66.150000000000006"/>
    <m/>
    <x v="2356"/>
    <d v="2014-09-07T14:23:42"/>
    <n v="7"/>
    <n v="9"/>
    <n v="2014"/>
    <n v="2014"/>
    <n v="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x v="24"/>
    <n v="102"/>
    <n v="108"/>
    <m/>
    <x v="2357"/>
    <d v="2015-12-24T15:41:24"/>
    <n v="11"/>
    <n v="12"/>
    <n v="2015"/>
    <n v="2015"/>
    <n v="4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39"/>
    <n v="102"/>
    <n v="147.68"/>
    <m/>
    <x v="2358"/>
    <d v="2015-08-13T08:46:49"/>
    <n v="7"/>
    <n v="8"/>
    <n v="2015"/>
    <n v="2015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x v="28"/>
    <n v="102"/>
    <n v="108.78"/>
    <m/>
    <x v="2359"/>
    <d v="2016-03-23T14:18:05"/>
    <n v="2"/>
    <n v="3"/>
    <n v="2016"/>
    <n v="2016"/>
    <n v="4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x v="23"/>
    <n v="102"/>
    <n v="85.21"/>
    <m/>
    <x v="2360"/>
    <d v="2015-03-11T03:26:23"/>
    <n v="2"/>
    <n v="3"/>
    <n v="2015"/>
    <n v="2015"/>
    <n v="3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x v="34"/>
    <n v="102"/>
    <n v="141.41999999999999"/>
    <m/>
    <x v="2361"/>
    <d v="2013-06-11T15:33:26"/>
    <n v="5"/>
    <n v="6"/>
    <n v="2013"/>
    <n v="2013"/>
    <n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x v="28"/>
    <n v="102"/>
    <n v="115.69"/>
    <m/>
    <x v="2362"/>
    <d v="2014-06-11T13:44:03"/>
    <n v="5"/>
    <n v="6"/>
    <n v="2014"/>
    <n v="2014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x v="23"/>
    <n v="102"/>
    <n v="59.21"/>
    <m/>
    <x v="2363"/>
    <d v="2015-04-01T03:59:00"/>
    <n v="3"/>
    <n v="4"/>
    <n v="2015"/>
    <n v="2015"/>
    <n v="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x v="4"/>
    <n v="102"/>
    <n v="158.36000000000001"/>
    <m/>
    <x v="2364"/>
    <d v="2016-08-19T03:59:00"/>
    <n v="6"/>
    <n v="8"/>
    <n v="2016"/>
    <n v="2016"/>
    <n v="5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x v="28"/>
    <n v="102"/>
    <n v="189.76"/>
    <m/>
    <x v="2365"/>
    <d v="2016-03-24T13:27:36"/>
    <n v="2"/>
    <n v="3"/>
    <n v="2016"/>
    <n v="2016"/>
    <n v="30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x v="34"/>
    <n v="102"/>
    <n v="82.52"/>
    <m/>
    <x v="2366"/>
    <d v="2012-12-13T22:58:23"/>
    <n v="11"/>
    <n v="12"/>
    <n v="2012"/>
    <n v="2012"/>
    <n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x v="23"/>
    <n v="102"/>
    <n v="55.01"/>
    <m/>
    <x v="2367"/>
    <d v="2016-08-23T03:07:17"/>
    <n v="7"/>
    <n v="8"/>
    <n v="2016"/>
    <n v="2016"/>
    <n v="30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x v="25"/>
    <n v="102"/>
    <n v="59.04"/>
    <m/>
    <x v="2368"/>
    <d v="2014-05-19T05:00:00"/>
    <n v="4"/>
    <n v="5"/>
    <n v="2014"/>
    <n v="2014"/>
    <n v="3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x v="23"/>
    <n v="102"/>
    <n v="193.62"/>
    <m/>
    <x v="2369"/>
    <d v="2015-12-17T04:59:00"/>
    <n v="11"/>
    <n v="12"/>
    <n v="2015"/>
    <n v="2015"/>
    <n v="3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x v="32"/>
    <n v="102"/>
    <n v="196.83"/>
    <m/>
    <x v="2370"/>
    <d v="2016-08-01T16:22:03"/>
    <n v="7"/>
    <n v="8"/>
    <n v="2016"/>
    <n v="2016"/>
    <n v="3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x v="23"/>
    <n v="102"/>
    <n v="52.49"/>
    <m/>
    <x v="2371"/>
    <d v="2016-06-03T21:00:00"/>
    <n v="5"/>
    <n v="6"/>
    <n v="2016"/>
    <n v="2016"/>
    <n v="2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x v="23"/>
    <n v="102"/>
    <n v="105.52"/>
    <m/>
    <x v="2372"/>
    <d v="2015-05-26T03:59:00"/>
    <n v="4"/>
    <n v="5"/>
    <n v="2015"/>
    <n v="2015"/>
    <n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x v="40"/>
    <n v="102"/>
    <n v="33.19"/>
    <m/>
    <x v="2373"/>
    <d v="2011-06-12T00:20:49"/>
    <n v="4"/>
    <n v="6"/>
    <n v="2011"/>
    <n v="2011"/>
    <n v="6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x v="23"/>
    <n v="102"/>
    <n v="121.9"/>
    <m/>
    <x v="2374"/>
    <d v="2016-03-30T14:39:00"/>
    <n v="3"/>
    <n v="3"/>
    <n v="2016"/>
    <n v="2016"/>
    <n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x v="23"/>
    <n v="102"/>
    <n v="69.819999999999993"/>
    <m/>
    <x v="2375"/>
    <d v="2014-07-10T18:35:45"/>
    <n v="6"/>
    <n v="7"/>
    <n v="2014"/>
    <n v="2014"/>
    <n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x v="23"/>
    <n v="102"/>
    <n v="47.41"/>
    <m/>
    <x v="2376"/>
    <d v="2015-08-05T18:36:00"/>
    <n v="7"/>
    <n v="8"/>
    <n v="2015"/>
    <n v="2015"/>
    <n v="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x v="28"/>
    <n v="102"/>
    <n v="219.93"/>
    <m/>
    <x v="2377"/>
    <d v="2015-12-25T00:00:00"/>
    <n v="11"/>
    <n v="12"/>
    <n v="2015"/>
    <n v="2015"/>
    <n v="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x v="23"/>
    <n v="102"/>
    <n v="40.24"/>
    <m/>
    <x v="2378"/>
    <d v="2016-05-28T21:44:00"/>
    <n v="3"/>
    <n v="5"/>
    <n v="2016"/>
    <n v="2016"/>
    <n v="5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x v="18"/>
    <n v="102"/>
    <n v="55.37"/>
    <m/>
    <x v="2379"/>
    <d v="2016-07-15T14:34:06"/>
    <n v="6"/>
    <n v="7"/>
    <n v="2016"/>
    <n v="2016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x v="25"/>
    <n v="102"/>
    <n v="231.66"/>
    <m/>
    <x v="2380"/>
    <d v="2014-09-11T14:01:08"/>
    <n v="8"/>
    <n v="9"/>
    <n v="2014"/>
    <n v="201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x v="18"/>
    <n v="102"/>
    <n v="165.35"/>
    <m/>
    <x v="2381"/>
    <d v="2015-05-31T14:45:27"/>
    <n v="5"/>
    <n v="5"/>
    <n v="2015"/>
    <n v="201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x v="7"/>
    <n v="102"/>
    <n v="35.549999999999997"/>
    <m/>
    <x v="2382"/>
    <d v="2014-03-04T21:00:00"/>
    <n v="2"/>
    <n v="3"/>
    <n v="2014"/>
    <n v="2014"/>
    <n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x v="30"/>
    <n v="102"/>
    <n v="111.38"/>
    <m/>
    <x v="2383"/>
    <d v="2011-04-24T23:34:47"/>
    <n v="4"/>
    <n v="4"/>
    <n v="2011"/>
    <n v="2011"/>
    <n v="2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x v="7"/>
    <n v="102"/>
    <n v="66.83"/>
    <m/>
    <x v="2384"/>
    <d v="2012-12-22T21:30:32"/>
    <n v="10"/>
    <n v="12"/>
    <n v="2012"/>
    <n v="2012"/>
    <n v="6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x v="30"/>
    <n v="103"/>
    <n v="15.77"/>
    <m/>
    <x v="2385"/>
    <d v="2015-02-22T11:30:00"/>
    <n v="2"/>
    <n v="2"/>
    <n v="2015"/>
    <n v="2015"/>
    <n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x v="23"/>
    <n v="103"/>
    <n v="34.75"/>
    <m/>
    <x v="2386"/>
    <d v="2017-01-06T13:05:05"/>
    <n v="12"/>
    <n v="1"/>
    <n v="2016"/>
    <n v="2017"/>
    <n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x v="32"/>
    <n v="103"/>
    <n v="102.5"/>
    <m/>
    <x v="2387"/>
    <d v="2014-03-17T02:35:19"/>
    <n v="2"/>
    <n v="3"/>
    <n v="2014"/>
    <n v="2014"/>
    <n v="4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x v="39"/>
    <n v="103"/>
    <n v="205"/>
    <m/>
    <x v="2388"/>
    <d v="2016-05-06T19:49:42"/>
    <n v="4"/>
    <n v="5"/>
    <n v="2016"/>
    <n v="2016"/>
    <n v="3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x v="23"/>
    <n v="103"/>
    <n v="102.5"/>
    <m/>
    <x v="2389"/>
    <d v="2016-07-29T16:50:43"/>
    <n v="6"/>
    <n v="7"/>
    <n v="2016"/>
    <n v="2016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x v="23"/>
    <n v="103"/>
    <n v="73.209999999999994"/>
    <m/>
    <x v="2390"/>
    <d v="2016-09-09T04:00:00"/>
    <n v="8"/>
    <n v="9"/>
    <n v="2016"/>
    <n v="2016"/>
    <n v="31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x v="23"/>
    <n v="103"/>
    <n v="66.13"/>
    <m/>
    <x v="2391"/>
    <d v="2015-05-31T12:44:58"/>
    <n v="4"/>
    <n v="5"/>
    <n v="2015"/>
    <n v="2015"/>
    <n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5"/>
    <n v="103"/>
    <n v="80.180000000000007"/>
    <m/>
    <x v="2392"/>
    <d v="2016-01-17T21:00:00"/>
    <n v="12"/>
    <n v="1"/>
    <n v="2015"/>
    <n v="2016"/>
    <n v="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x v="23"/>
    <n v="103"/>
    <n v="49.55"/>
    <m/>
    <x v="2393"/>
    <d v="2016-05-04T23:00:00"/>
    <n v="4"/>
    <n v="5"/>
    <n v="2016"/>
    <n v="2016"/>
    <n v="29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x v="23"/>
    <n v="103"/>
    <n v="132.96"/>
    <m/>
    <x v="2394"/>
    <d v="2015-03-31T12:52:00"/>
    <n v="2"/>
    <n v="3"/>
    <n v="2015"/>
    <n v="2015"/>
    <n v="5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x v="32"/>
    <n v="103"/>
    <n v="62.17"/>
    <m/>
    <x v="2395"/>
    <d v="2013-07-26T01:30:35"/>
    <n v="6"/>
    <n v="7"/>
    <n v="2013"/>
    <n v="2013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x v="34"/>
    <n v="103"/>
    <n v="77.27"/>
    <m/>
    <x v="2396"/>
    <d v="2013-02-24T21:04:32"/>
    <n v="1"/>
    <n v="2"/>
    <n v="2013"/>
    <n v="2013"/>
    <n v="3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x v="31"/>
    <n v="103"/>
    <n v="78.2"/>
    <m/>
    <x v="2397"/>
    <d v="2014-02-22T01:08:24"/>
    <n v="1"/>
    <n v="2"/>
    <n v="2014"/>
    <n v="2014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x v="18"/>
    <n v="103"/>
    <n v="148.57"/>
    <m/>
    <x v="2398"/>
    <d v="2016-07-14T19:25:40"/>
    <n v="6"/>
    <n v="7"/>
    <n v="2016"/>
    <n v="2016"/>
    <n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x v="35"/>
    <n v="103"/>
    <n v="44.61"/>
    <m/>
    <x v="2399"/>
    <d v="2010-07-05T04:00:00"/>
    <n v="5"/>
    <n v="7"/>
    <n v="2010"/>
    <n v="2010"/>
    <n v="51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x v="38"/>
    <n v="103"/>
    <n v="148.08000000000001"/>
    <m/>
    <x v="2400"/>
    <d v="2017-03-12T01:58:35"/>
    <n v="2"/>
    <n v="3"/>
    <n v="2017"/>
    <n v="2017"/>
    <n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x v="7"/>
    <n v="103"/>
    <n v="40.08"/>
    <m/>
    <x v="2401"/>
    <d v="2012-05-05T17:25:43"/>
    <n v="4"/>
    <n v="5"/>
    <n v="2012"/>
    <n v="2012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x v="23"/>
    <n v="103"/>
    <n v="59.65"/>
    <m/>
    <x v="2402"/>
    <d v="2015-11-13T20:17:00"/>
    <n v="10"/>
    <n v="11"/>
    <n v="2015"/>
    <n v="2015"/>
    <n v="2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x v="23"/>
    <n v="103"/>
    <n v="77.73"/>
    <m/>
    <x v="2403"/>
    <d v="2016-03-03T05:59:00"/>
    <n v="2"/>
    <n v="3"/>
    <n v="2016"/>
    <n v="2016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x v="24"/>
    <n v="103"/>
    <n v="242.28"/>
    <m/>
    <x v="2404"/>
    <d v="2014-07-18T13:09:12"/>
    <n v="5"/>
    <n v="7"/>
    <n v="2014"/>
    <n v="2014"/>
    <n v="6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x v="18"/>
    <n v="103"/>
    <n v="156.16999999999999"/>
    <m/>
    <x v="2405"/>
    <d v="2015-01-22T18:46:10"/>
    <n v="12"/>
    <n v="1"/>
    <n v="2014"/>
    <n v="2015"/>
    <n v="4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x v="32"/>
    <n v="103"/>
    <n v="68.010000000000005"/>
    <m/>
    <x v="2406"/>
    <d v="2016-06-25T03:59:00"/>
    <n v="5"/>
    <n v="6"/>
    <n v="2016"/>
    <n v="2016"/>
    <n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x v="35"/>
    <n v="103"/>
    <n v="132.44"/>
    <m/>
    <x v="2407"/>
    <d v="2011-12-31T05:45:36"/>
    <n v="11"/>
    <n v="12"/>
    <n v="2011"/>
    <n v="2011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x v="35"/>
    <n v="103"/>
    <n v="70.78"/>
    <m/>
    <x v="2408"/>
    <d v="2011-11-28T04:35:39"/>
    <n v="10"/>
    <n v="11"/>
    <n v="2011"/>
    <n v="2011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x v="23"/>
    <n v="103"/>
    <n v="87.36"/>
    <m/>
    <x v="2409"/>
    <d v="2014-07-08T22:34:00"/>
    <n v="6"/>
    <n v="7"/>
    <n v="2014"/>
    <n v="2014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x v="23"/>
    <n v="103"/>
    <n v="134.26"/>
    <m/>
    <x v="2410"/>
    <d v="2016-04-29T04:39:48"/>
    <n v="3"/>
    <n v="4"/>
    <n v="2016"/>
    <n v="2016"/>
    <n v="4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x v="25"/>
    <n v="103"/>
    <n v="106.93"/>
    <m/>
    <x v="2411"/>
    <d v="2014-07-03T04:00:45"/>
    <n v="5"/>
    <n v="7"/>
    <n v="2014"/>
    <n v="2014"/>
    <n v="3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x v="31"/>
    <n v="103"/>
    <n v="106.62"/>
    <m/>
    <x v="2412"/>
    <d v="2016-11-08T11:43:06"/>
    <n v="10"/>
    <n v="11"/>
    <n v="2016"/>
    <n v="2016"/>
    <n v="3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x v="23"/>
    <n v="103"/>
    <n v="66.959999999999994"/>
    <m/>
    <x v="2413"/>
    <d v="2015-05-31T18:32:51"/>
    <n v="5"/>
    <n v="5"/>
    <n v="2015"/>
    <n v="2015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x v="23"/>
    <n v="103"/>
    <n v="39.49"/>
    <m/>
    <x v="2414"/>
    <d v="2015-07-02T15:39:37"/>
    <n v="6"/>
    <n v="7"/>
    <n v="2015"/>
    <n v="2015"/>
    <n v="30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x v="31"/>
    <n v="103"/>
    <n v="79.400000000000006"/>
    <m/>
    <x v="2415"/>
    <d v="2016-03-16T18:16:33"/>
    <n v="2"/>
    <n v="3"/>
    <n v="2016"/>
    <n v="2016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x v="32"/>
    <n v="103"/>
    <n v="66.69"/>
    <m/>
    <x v="2416"/>
    <d v="2014-08-03T17:00:00"/>
    <n v="6"/>
    <n v="8"/>
    <n v="2014"/>
    <n v="2014"/>
    <n v="6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x v="36"/>
    <n v="103"/>
    <n v="33.24"/>
    <m/>
    <x v="2417"/>
    <d v="2012-04-16T06:10:24"/>
    <n v="3"/>
    <n v="4"/>
    <n v="2012"/>
    <n v="2012"/>
    <n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x v="37"/>
    <n v="103"/>
    <n v="67.42"/>
    <m/>
    <x v="2418"/>
    <d v="2012-03-21T20:48:00"/>
    <n v="2"/>
    <n v="3"/>
    <n v="2012"/>
    <n v="2012"/>
    <n v="2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x v="23"/>
    <n v="103"/>
    <n v="70.86"/>
    <m/>
    <x v="2419"/>
    <d v="2015-07-21T03:00:00"/>
    <n v="7"/>
    <n v="7"/>
    <n v="2015"/>
    <n v="2015"/>
    <n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x v="23"/>
    <n v="103"/>
    <n v="40.29"/>
    <m/>
    <x v="2420"/>
    <d v="2015-02-28T17:00:00"/>
    <n v="2"/>
    <n v="2"/>
    <n v="2015"/>
    <n v="2015"/>
    <n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x v="25"/>
    <n v="103"/>
    <n v="47.57"/>
    <m/>
    <x v="2421"/>
    <d v="2016-06-04T22:57:33"/>
    <n v="5"/>
    <n v="6"/>
    <n v="2016"/>
    <n v="2016"/>
    <n v="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x v="31"/>
    <n v="103"/>
    <n v="109.19"/>
    <m/>
    <x v="2422"/>
    <d v="2015-05-08T22:00:00"/>
    <n v="4"/>
    <n v="5"/>
    <n v="2015"/>
    <n v="2015"/>
    <n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x v="32"/>
    <n v="103"/>
    <n v="88.33"/>
    <m/>
    <x v="2423"/>
    <d v="2013-07-03T04:59:00"/>
    <n v="6"/>
    <n v="7"/>
    <n v="2013"/>
    <n v="2013"/>
    <n v="16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x v="23"/>
    <n v="103"/>
    <n v="39.54"/>
    <m/>
    <x v="2424"/>
    <d v="2014-11-08T10:00:46"/>
    <n v="10"/>
    <n v="11"/>
    <n v="2014"/>
    <n v="2014"/>
    <n v="30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x v="37"/>
    <n v="103"/>
    <n v="43.62"/>
    <m/>
    <x v="2425"/>
    <d v="2013-05-31T17:00:00"/>
    <n v="4"/>
    <n v="5"/>
    <n v="2013"/>
    <n v="2013"/>
    <n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x v="18"/>
    <n v="103"/>
    <n v="47.13"/>
    <m/>
    <x v="2426"/>
    <d v="2016-08-29T04:01:09"/>
    <n v="7"/>
    <n v="8"/>
    <n v="2016"/>
    <n v="2016"/>
    <n v="4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x v="23"/>
    <n v="103"/>
    <n v="115.87"/>
    <m/>
    <x v="2427"/>
    <d v="2015-10-09T00:00:00"/>
    <n v="9"/>
    <n v="10"/>
    <n v="2015"/>
    <n v="2015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x v="31"/>
    <n v="103"/>
    <n v="91.48"/>
    <m/>
    <x v="2428"/>
    <d v="2013-10-12T01:31:05"/>
    <n v="9"/>
    <n v="10"/>
    <n v="2013"/>
    <n v="2013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x v="30"/>
    <n v="103"/>
    <n v="60"/>
    <m/>
    <x v="2429"/>
    <d v="2014-06-22T15:48:51"/>
    <n v="5"/>
    <n v="6"/>
    <n v="2014"/>
    <n v="2014"/>
    <n v="2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x v="17"/>
    <n v="103"/>
    <n v="24"/>
    <m/>
    <x v="2430"/>
    <d v="2017-03-24T05:00:23"/>
    <n v="2"/>
    <n v="3"/>
    <n v="2017"/>
    <n v="2017"/>
    <n v="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x v="23"/>
    <n v="103"/>
    <n v="26.67"/>
    <m/>
    <x v="2431"/>
    <d v="2016-09-26T10:37:09"/>
    <n v="8"/>
    <n v="9"/>
    <n v="2016"/>
    <n v="2016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x v="36"/>
    <n v="103"/>
    <n v="50.59"/>
    <m/>
    <x v="2432"/>
    <d v="2016-12-12T17:34:40"/>
    <n v="11"/>
    <n v="12"/>
    <n v="2016"/>
    <n v="2016"/>
    <n v="2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x v="25"/>
    <n v="103"/>
    <n v="329.2"/>
    <m/>
    <x v="2433"/>
    <d v="2014-08-28T01:00:00"/>
    <n v="7"/>
    <n v="8"/>
    <n v="2014"/>
    <n v="2014"/>
    <n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x v="18"/>
    <n v="103"/>
    <n v="168.69"/>
    <m/>
    <x v="2434"/>
    <d v="2015-03-19T17:45:23"/>
    <n v="2"/>
    <n v="3"/>
    <n v="2015"/>
    <n v="2015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x v="26"/>
    <n v="103"/>
    <n v="85.75"/>
    <m/>
    <x v="2435"/>
    <d v="2013-10-25T23:00:10"/>
    <n v="9"/>
    <n v="10"/>
    <n v="2013"/>
    <n v="2013"/>
    <n v="3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x v="23"/>
    <n v="103"/>
    <n v="62.05"/>
    <m/>
    <x v="2436"/>
    <d v="2014-07-03T03:59:00"/>
    <n v="6"/>
    <n v="7"/>
    <n v="2014"/>
    <n v="2014"/>
    <n v="2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x v="29"/>
    <n v="103"/>
    <n v="137.21"/>
    <m/>
    <x v="2437"/>
    <d v="2014-11-19T18:52:52"/>
    <n v="10"/>
    <n v="11"/>
    <n v="2014"/>
    <n v="2014"/>
    <n v="30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x v="23"/>
    <n v="103"/>
    <n v="23.87"/>
    <m/>
    <x v="2438"/>
    <d v="2016-12-01T17:39:42"/>
    <n v="11"/>
    <n v="12"/>
    <n v="2016"/>
    <n v="2016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x v="18"/>
    <n v="103"/>
    <n v="234.79"/>
    <m/>
    <x v="2439"/>
    <d v="2015-12-04T05:00:00"/>
    <n v="10"/>
    <n v="12"/>
    <n v="2015"/>
    <n v="2015"/>
    <n v="45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x v="23"/>
    <n v="103"/>
    <n v="297.02999999999997"/>
    <m/>
    <x v="2440"/>
    <d v="2014-10-04T14:48:56"/>
    <n v="9"/>
    <n v="10"/>
    <n v="2014"/>
    <n v="2014"/>
    <n v="32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x v="32"/>
    <n v="103"/>
    <n v="65.38"/>
    <m/>
    <x v="2441"/>
    <d v="2016-05-05T13:01:47"/>
    <n v="4"/>
    <n v="5"/>
    <n v="2016"/>
    <n v="2016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x v="23"/>
    <n v="103"/>
    <n v="63.57"/>
    <m/>
    <x v="2442"/>
    <d v="2014-11-19T08:27:59"/>
    <n v="10"/>
    <n v="11"/>
    <n v="2014"/>
    <n v="201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x v="39"/>
    <n v="103"/>
    <n v="227.85"/>
    <m/>
    <x v="2443"/>
    <d v="2015-04-17T00:00:00"/>
    <n v="3"/>
    <n v="4"/>
    <n v="2015"/>
    <n v="2015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x v="31"/>
    <n v="103"/>
    <n v="86.55"/>
    <m/>
    <x v="2444"/>
    <d v="2015-08-21T14:05:16"/>
    <n v="7"/>
    <n v="8"/>
    <n v="2015"/>
    <n v="2015"/>
    <n v="3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x v="32"/>
    <n v="103"/>
    <n v="73.569999999999993"/>
    <m/>
    <x v="2445"/>
    <d v="2012-05-12T23:54:23"/>
    <n v="4"/>
    <n v="5"/>
    <n v="2012"/>
    <n v="2012"/>
    <n v="1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x v="24"/>
    <n v="103"/>
    <n v="120.17"/>
    <m/>
    <x v="2446"/>
    <d v="2015-06-11T16:13:06"/>
    <n v="4"/>
    <n v="6"/>
    <n v="2015"/>
    <n v="2015"/>
    <n v="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x v="23"/>
    <n v="103"/>
    <n v="139.19"/>
    <m/>
    <x v="2447"/>
    <d v="2014-09-26T21:04:52"/>
    <n v="8"/>
    <n v="9"/>
    <n v="2014"/>
    <n v="2014"/>
    <n v="3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x v="23"/>
    <n v="103"/>
    <n v="52.55"/>
    <m/>
    <x v="2448"/>
    <d v="2015-01-28T22:00:00"/>
    <n v="1"/>
    <n v="1"/>
    <n v="2015"/>
    <n v="2015"/>
    <n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x v="23"/>
    <n v="103"/>
    <n v="68.67"/>
    <m/>
    <x v="2449"/>
    <d v="2015-06-01T05:00:00"/>
    <n v="4"/>
    <n v="6"/>
    <n v="2015"/>
    <n v="2015"/>
    <n v="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x v="23"/>
    <n v="103"/>
    <n v="57.22"/>
    <m/>
    <x v="2450"/>
    <d v="2015-08-09T16:00:00"/>
    <n v="7"/>
    <n v="8"/>
    <n v="2015"/>
    <n v="2015"/>
    <n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x v="23"/>
    <n v="103"/>
    <n v="100.5"/>
    <m/>
    <x v="2451"/>
    <d v="2013-12-13T04:59:00"/>
    <n v="11"/>
    <n v="12"/>
    <n v="2013"/>
    <n v="2013"/>
    <n v="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x v="24"/>
    <n v="103"/>
    <n v="118.97"/>
    <m/>
    <x v="2452"/>
    <d v="2014-06-16T04:25:00"/>
    <n v="5"/>
    <n v="6"/>
    <n v="2014"/>
    <n v="2014"/>
    <n v="2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x v="23"/>
    <n v="103"/>
    <n v="93.81"/>
    <m/>
    <x v="2453"/>
    <d v="2014-12-22T04:00:00"/>
    <n v="11"/>
    <n v="12"/>
    <n v="2014"/>
    <n v="2014"/>
    <n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x v="31"/>
    <n v="103"/>
    <n v="193.05"/>
    <m/>
    <x v="2454"/>
    <d v="2016-06-15T15:00:00"/>
    <n v="5"/>
    <n v="6"/>
    <n v="2016"/>
    <n v="2016"/>
    <n v="2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x v="31"/>
    <n v="103"/>
    <n v="133.13999999999999"/>
    <m/>
    <x v="2455"/>
    <d v="2014-02-05T23:04:00"/>
    <n v="1"/>
    <n v="2"/>
    <n v="2014"/>
    <n v="2014"/>
    <n v="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x v="36"/>
    <n v="103"/>
    <n v="69.67"/>
    <m/>
    <x v="2456"/>
    <d v="2014-10-23T00:49:07"/>
    <n v="9"/>
    <n v="10"/>
    <n v="2014"/>
    <n v="2014"/>
    <n v="3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x v="7"/>
    <n v="103"/>
    <n v="77.349999999999994"/>
    <m/>
    <x v="2457"/>
    <d v="2013-05-07T15:33:14"/>
    <n v="4"/>
    <n v="5"/>
    <n v="2013"/>
    <n v="2013"/>
    <n v="30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x v="23"/>
    <n v="103"/>
    <n v="44.85"/>
    <m/>
    <x v="2458"/>
    <d v="2015-10-02T18:00:00"/>
    <n v="9"/>
    <n v="10"/>
    <n v="2015"/>
    <n v="2015"/>
    <n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x v="7"/>
    <n v="103"/>
    <n v="28.66"/>
    <m/>
    <x v="2459"/>
    <d v="2012-05-24T01:47:35"/>
    <n v="4"/>
    <n v="5"/>
    <n v="2012"/>
    <n v="2012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x v="23"/>
    <n v="103"/>
    <n v="53.36"/>
    <m/>
    <x v="2460"/>
    <d v="2015-07-18T23:16:59"/>
    <n v="6"/>
    <n v="7"/>
    <n v="2015"/>
    <n v="2015"/>
    <n v="3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x v="24"/>
    <n v="103"/>
    <n v="87.7"/>
    <m/>
    <x v="2461"/>
    <d v="2014-06-11T04:00:00"/>
    <n v="5"/>
    <n v="6"/>
    <n v="2014"/>
    <n v="2014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x v="7"/>
    <n v="103"/>
    <n v="51.6"/>
    <m/>
    <x v="2462"/>
    <d v="2011-01-16T01:51:00"/>
    <n v="12"/>
    <n v="1"/>
    <n v="2010"/>
    <n v="2011"/>
    <n v="1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x v="25"/>
    <n v="103"/>
    <n v="175.51"/>
    <m/>
    <x v="2463"/>
    <d v="2015-05-09T03:59:00"/>
    <n v="4"/>
    <n v="5"/>
    <n v="2015"/>
    <n v="2015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x v="23"/>
    <n v="103"/>
    <n v="85.53"/>
    <m/>
    <x v="2464"/>
    <d v="2016-07-01T08:20:51"/>
    <n v="6"/>
    <n v="7"/>
    <n v="2016"/>
    <n v="2016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x v="31"/>
    <n v="103"/>
    <n v="115.45"/>
    <m/>
    <x v="2465"/>
    <d v="2012-06-26T04:03:13"/>
    <n v="5"/>
    <n v="6"/>
    <n v="2012"/>
    <n v="2012"/>
    <n v="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x v="7"/>
    <n v="103"/>
    <n v="50.37"/>
    <m/>
    <x v="2466"/>
    <d v="2011-10-12T23:57:59"/>
    <n v="9"/>
    <n v="10"/>
    <n v="2011"/>
    <n v="2011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x v="24"/>
    <n v="103"/>
    <n v="94.41"/>
    <m/>
    <x v="2467"/>
    <d v="2017-01-27T20:05:30"/>
    <n v="1"/>
    <n v="1"/>
    <n v="2017"/>
    <n v="2017"/>
    <n v="2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x v="30"/>
    <n v="103"/>
    <n v="43.04"/>
    <m/>
    <x v="2468"/>
    <d v="2014-03-23T00:00:00"/>
    <n v="3"/>
    <n v="3"/>
    <n v="2014"/>
    <n v="2014"/>
    <n v="2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x v="30"/>
    <n v="103"/>
    <n v="88.57"/>
    <m/>
    <x v="2469"/>
    <d v="2012-01-13T06:34:48"/>
    <n v="11"/>
    <n v="1"/>
    <n v="2011"/>
    <n v="2012"/>
    <n v="6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x v="32"/>
    <n v="103"/>
    <n v="28.18"/>
    <m/>
    <x v="2470"/>
    <d v="2012-02-14T19:49:00"/>
    <n v="1"/>
    <n v="2"/>
    <n v="2012"/>
    <n v="2012"/>
    <n v="26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x v="7"/>
    <n v="103"/>
    <n v="56.36"/>
    <m/>
    <x v="2471"/>
    <d v="2012-03-08T04:59:00"/>
    <n v="2"/>
    <n v="3"/>
    <n v="2012"/>
    <n v="2012"/>
    <n v="16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x v="39"/>
    <n v="103"/>
    <n v="18.239999999999998"/>
    <m/>
    <x v="2472"/>
    <d v="2015-03-11T23:45:52"/>
    <n v="2"/>
    <n v="3"/>
    <n v="2015"/>
    <n v="2015"/>
    <n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x v="23"/>
    <n v="103"/>
    <n v="60.78"/>
    <m/>
    <x v="2473"/>
    <d v="2015-12-04T19:01:26"/>
    <n v="11"/>
    <n v="12"/>
    <n v="2015"/>
    <n v="2015"/>
    <n v="3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x v="25"/>
    <n v="103"/>
    <n v="172.23"/>
    <m/>
    <x v="2474"/>
    <d v="2015-06-03T00:00:00"/>
    <n v="5"/>
    <n v="6"/>
    <n v="2015"/>
    <n v="2015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x v="31"/>
    <n v="103"/>
    <n v="86.85"/>
    <m/>
    <x v="2475"/>
    <d v="2013-05-01T04:59:00"/>
    <n v="3"/>
    <n v="5"/>
    <n v="2013"/>
    <n v="2013"/>
    <n v="4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x v="18"/>
    <n v="103"/>
    <n v="64.16"/>
    <m/>
    <x v="2476"/>
    <d v="2014-06-20T21:59:00"/>
    <n v="5"/>
    <n v="6"/>
    <n v="2014"/>
    <n v="2014"/>
    <n v="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x v="23"/>
    <n v="103"/>
    <n v="90.68"/>
    <m/>
    <x v="2477"/>
    <d v="2016-10-11T03:59:00"/>
    <n v="8"/>
    <n v="10"/>
    <n v="2016"/>
    <n v="2016"/>
    <n v="42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x v="23"/>
    <n v="103"/>
    <n v="173.7"/>
    <m/>
    <x v="2478"/>
    <d v="2016-12-07T08:26:16"/>
    <n v="11"/>
    <n v="12"/>
    <n v="2016"/>
    <n v="2016"/>
    <n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x v="37"/>
    <n v="103"/>
    <n v="95.74"/>
    <m/>
    <x v="2479"/>
    <d v="2011-10-29T16:12:01"/>
    <n v="8"/>
    <n v="10"/>
    <n v="2011"/>
    <n v="2011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x v="23"/>
    <n v="103"/>
    <n v="76.03"/>
    <m/>
    <x v="2480"/>
    <d v="2015-05-30T20:21:43"/>
    <n v="4"/>
    <n v="5"/>
    <n v="2015"/>
    <n v="2015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x v="23"/>
    <n v="103"/>
    <n v="36.61"/>
    <m/>
    <x v="2481"/>
    <d v="2015-07-05T16:43:23"/>
    <n v="5"/>
    <n v="7"/>
    <n v="2015"/>
    <n v="2015"/>
    <n v="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x v="26"/>
    <n v="103"/>
    <n v="174.04"/>
    <m/>
    <x v="2482"/>
    <d v="2015-12-09T06:59:00"/>
    <n v="11"/>
    <n v="12"/>
    <n v="2015"/>
    <n v="2015"/>
    <n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x v="33"/>
    <n v="103"/>
    <n v="31.91"/>
    <m/>
    <x v="2483"/>
    <d v="2016-07-24T03:00:17"/>
    <n v="6"/>
    <n v="7"/>
    <n v="2016"/>
    <n v="2016"/>
    <n v="3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x v="23"/>
    <n v="103"/>
    <n v="83.57"/>
    <m/>
    <x v="2484"/>
    <d v="2014-06-23T18:00:00"/>
    <n v="6"/>
    <n v="6"/>
    <n v="2014"/>
    <n v="2014"/>
    <n v="2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x v="18"/>
    <n v="103"/>
    <n v="111.53"/>
    <m/>
    <x v="2485"/>
    <d v="2014-12-19T04:00:00"/>
    <n v="11"/>
    <n v="12"/>
    <n v="2014"/>
    <n v="2014"/>
    <n v="3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x v="32"/>
    <n v="104"/>
    <n v="76.67"/>
    <m/>
    <x v="2486"/>
    <d v="2014-08-31T17:31:31"/>
    <n v="8"/>
    <n v="8"/>
    <n v="2014"/>
    <n v="2014"/>
    <n v="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x v="23"/>
    <n v="104"/>
    <n v="63.11"/>
    <m/>
    <x v="2487"/>
    <d v="2014-07-28T14:31:17"/>
    <n v="7"/>
    <n v="7"/>
    <n v="2014"/>
    <n v="2014"/>
    <n v="21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x v="23"/>
    <n v="104"/>
    <n v="38.33"/>
    <m/>
    <x v="2488"/>
    <d v="2014-08-25T04:59:00"/>
    <n v="8"/>
    <n v="8"/>
    <n v="2014"/>
    <n v="2014"/>
    <n v="2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x v="23"/>
    <n v="104"/>
    <n v="70.569999999999993"/>
    <m/>
    <x v="2489"/>
    <d v="2016-12-01T07:59:00"/>
    <n v="11"/>
    <n v="12"/>
    <n v="2016"/>
    <n v="2016"/>
    <n v="3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x v="23"/>
    <n v="104"/>
    <n v="43.13"/>
    <m/>
    <x v="2490"/>
    <d v="2015-07-31T08:58:00"/>
    <n v="7"/>
    <n v="7"/>
    <n v="2015"/>
    <n v="2015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x v="23"/>
    <n v="104"/>
    <n v="36.96"/>
    <m/>
    <x v="2491"/>
    <d v="2015-07-23T18:33:00"/>
    <n v="6"/>
    <n v="7"/>
    <n v="2015"/>
    <n v="2015"/>
    <n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x v="25"/>
    <n v="104"/>
    <n v="99.54"/>
    <m/>
    <x v="2492"/>
    <d v="2016-02-16T05:59:00"/>
    <n v="1"/>
    <n v="2"/>
    <n v="2016"/>
    <n v="2016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x v="7"/>
    <n v="104"/>
    <n v="62.12"/>
    <m/>
    <x v="2493"/>
    <d v="2011-09-08T04:54:18"/>
    <n v="8"/>
    <n v="9"/>
    <n v="2011"/>
    <n v="2011"/>
    <n v="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x v="32"/>
    <n v="104"/>
    <n v="53.56"/>
    <m/>
    <x v="2494"/>
    <d v="2011-06-12T04:00:00"/>
    <n v="4"/>
    <n v="6"/>
    <n v="2011"/>
    <n v="2011"/>
    <n v="4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x v="23"/>
    <n v="104"/>
    <n v="199.17"/>
    <m/>
    <x v="2495"/>
    <d v="2015-10-08T00:32:52"/>
    <n v="9"/>
    <n v="10"/>
    <n v="2015"/>
    <n v="2015"/>
    <n v="2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x v="37"/>
    <n v="104"/>
    <n v="55.77"/>
    <m/>
    <x v="2496"/>
    <d v="2013-10-01T03:59:00"/>
    <n v="8"/>
    <n v="10"/>
    <n v="2013"/>
    <n v="2013"/>
    <n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x v="18"/>
    <n v="104"/>
    <n v="48.04"/>
    <m/>
    <x v="2497"/>
    <d v="2016-03-22T20:01:00"/>
    <n v="2"/>
    <n v="3"/>
    <n v="2016"/>
    <n v="2016"/>
    <n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x v="24"/>
    <n v="104"/>
    <n v="125.98"/>
    <m/>
    <x v="2498"/>
    <d v="2016-05-03T23:00:00"/>
    <n v="4"/>
    <n v="5"/>
    <n v="2016"/>
    <n v="2016"/>
    <n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x v="23"/>
    <n v="104"/>
    <n v="81.78"/>
    <m/>
    <x v="2499"/>
    <d v="2015-02-05T06:59:00"/>
    <n v="1"/>
    <n v="2"/>
    <n v="2015"/>
    <n v="2015"/>
    <n v="2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x v="31"/>
    <n v="104"/>
    <n v="156.05000000000001"/>
    <m/>
    <x v="2500"/>
    <d v="2015-11-01T04:00:00"/>
    <n v="10"/>
    <n v="11"/>
    <n v="2015"/>
    <n v="2015"/>
    <n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x v="23"/>
    <n v="104"/>
    <n v="54.55"/>
    <m/>
    <x v="2501"/>
    <d v="2015-08-26T23:00:00"/>
    <n v="8"/>
    <n v="8"/>
    <n v="2015"/>
    <n v="2015"/>
    <n v="1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x v="32"/>
    <n v="104"/>
    <n v="77.75"/>
    <m/>
    <x v="2502"/>
    <d v="2013-10-16T00:04:50"/>
    <n v="10"/>
    <n v="10"/>
    <n v="2013"/>
    <n v="2013"/>
    <n v="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x v="32"/>
    <n v="104"/>
    <n v="75.849999999999994"/>
    <m/>
    <x v="2503"/>
    <d v="2014-02-20T20:48:53"/>
    <n v="1"/>
    <n v="2"/>
    <n v="2014"/>
    <n v="2014"/>
    <n v="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x v="31"/>
    <n v="104"/>
    <n v="54.02"/>
    <m/>
    <x v="2504"/>
    <d v="2012-08-16T01:16:25"/>
    <n v="7"/>
    <n v="8"/>
    <n v="2012"/>
    <n v="2012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x v="24"/>
    <n v="104"/>
    <n v="90.2"/>
    <m/>
    <x v="2505"/>
    <d v="2017-02-27T04:59:00"/>
    <n v="2"/>
    <n v="2"/>
    <n v="2017"/>
    <n v="2017"/>
    <n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x v="34"/>
    <n v="104"/>
    <n v="42.35"/>
    <m/>
    <x v="2506"/>
    <d v="2013-01-05T17:58:41"/>
    <n v="12"/>
    <n v="1"/>
    <n v="2012"/>
    <n v="2013"/>
    <n v="30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x v="24"/>
    <n v="104"/>
    <n v="922.22"/>
    <m/>
    <x v="2507"/>
    <d v="2017-03-22T15:33:50"/>
    <n v="1"/>
    <n v="3"/>
    <n v="2017"/>
    <n v="2017"/>
    <n v="6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x v="23"/>
    <n v="104"/>
    <n v="27.07"/>
    <m/>
    <x v="2508"/>
    <d v="2015-02-21T22:05:25"/>
    <n v="1"/>
    <n v="2"/>
    <n v="2015"/>
    <n v="2015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x v="23"/>
    <n v="104"/>
    <n v="66.510000000000005"/>
    <m/>
    <x v="2509"/>
    <d v="2014-05-13T04:00:00"/>
    <n v="5"/>
    <n v="5"/>
    <n v="2014"/>
    <n v="2014"/>
    <n v="1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x v="18"/>
    <n v="104"/>
    <n v="111.18"/>
    <m/>
    <x v="2510"/>
    <d v="2015-08-25T15:05:12"/>
    <n v="7"/>
    <n v="8"/>
    <n v="2015"/>
    <n v="2015"/>
    <n v="3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x v="32"/>
    <n v="104"/>
    <n v="79.83"/>
    <m/>
    <x v="2511"/>
    <d v="2014-01-19T20:00:30"/>
    <n v="12"/>
    <n v="1"/>
    <n v="2013"/>
    <n v="2014"/>
    <n v="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x v="37"/>
    <n v="104"/>
    <n v="266.08999999999997"/>
    <m/>
    <x v="2512"/>
    <d v="2014-12-01T19:59:05"/>
    <n v="10"/>
    <n v="12"/>
    <n v="2014"/>
    <n v="2014"/>
    <n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x v="32"/>
    <n v="104"/>
    <n v="46.13"/>
    <m/>
    <x v="2513"/>
    <d v="2013-04-22T21:00:00"/>
    <n v="3"/>
    <n v="4"/>
    <n v="2013"/>
    <n v="2013"/>
    <n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x v="32"/>
    <n v="104"/>
    <n v="34.6"/>
    <m/>
    <x v="2514"/>
    <d v="2009-12-31T23:39:00"/>
    <n v="11"/>
    <n v="12"/>
    <n v="2009"/>
    <n v="2009"/>
    <n v="5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x v="7"/>
    <n v="104"/>
    <n v="90.52"/>
    <m/>
    <x v="2515"/>
    <d v="2011-10-01T03:00:00"/>
    <n v="8"/>
    <n v="10"/>
    <n v="2011"/>
    <n v="2011"/>
    <n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x v="23"/>
    <n v="104"/>
    <n v="34.6"/>
    <m/>
    <x v="2516"/>
    <d v="2015-06-18T11:04:01"/>
    <n v="5"/>
    <n v="6"/>
    <n v="2015"/>
    <n v="2015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x v="31"/>
    <n v="104"/>
    <n v="711.04"/>
    <m/>
    <x v="2517"/>
    <d v="2011-08-07T20:12:50"/>
    <n v="7"/>
    <n v="8"/>
    <n v="2011"/>
    <n v="2011"/>
    <n v="3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x v="40"/>
    <n v="104"/>
    <n v="96.88"/>
    <m/>
    <x v="2518"/>
    <d v="2015-04-09T22:58:54"/>
    <n v="3"/>
    <n v="4"/>
    <n v="2015"/>
    <n v="2015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x v="32"/>
    <n v="104"/>
    <n v="60.86"/>
    <m/>
    <x v="2519"/>
    <d v="2013-11-13T05:59:00"/>
    <n v="10"/>
    <n v="11"/>
    <n v="2013"/>
    <n v="2013"/>
    <n v="3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x v="29"/>
    <n v="104"/>
    <n v="69.27"/>
    <m/>
    <x v="2520"/>
    <d v="2014-08-07T12:21:47"/>
    <n v="7"/>
    <n v="8"/>
    <n v="2014"/>
    <n v="2014"/>
    <n v="30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3"/>
    <n v="104"/>
    <n v="96.2"/>
    <m/>
    <x v="2521"/>
    <d v="2017-01-15T00:59:40"/>
    <n v="11"/>
    <n v="1"/>
    <n v="2016"/>
    <n v="2017"/>
    <n v="6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x v="31"/>
    <n v="104"/>
    <n v="56.46"/>
    <m/>
    <x v="2522"/>
    <d v="2010-09-01T03:44:00"/>
    <n v="7"/>
    <n v="9"/>
    <n v="2010"/>
    <n v="2010"/>
    <n v="4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x v="31"/>
    <n v="104"/>
    <n v="125.45"/>
    <m/>
    <x v="2523"/>
    <d v="2016-04-08T18:52:01"/>
    <n v="3"/>
    <n v="4"/>
    <n v="2016"/>
    <n v="2016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x v="18"/>
    <n v="104"/>
    <n v="79.97"/>
    <m/>
    <x v="2524"/>
    <d v="2016-04-09T17:37:33"/>
    <n v="2"/>
    <n v="4"/>
    <n v="2016"/>
    <n v="2016"/>
    <n v="6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x v="31"/>
    <n v="104"/>
    <n v="239.94"/>
    <m/>
    <x v="2525"/>
    <d v="2014-02-28T14:33:19"/>
    <n v="1"/>
    <n v="2"/>
    <n v="2014"/>
    <n v="2014"/>
    <n v="3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x v="25"/>
    <n v="104"/>
    <n v="135.63"/>
    <m/>
    <x v="2526"/>
    <d v="2016-03-26T16:39:00"/>
    <n v="2"/>
    <n v="3"/>
    <n v="2016"/>
    <n v="2016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x v="30"/>
    <n v="104"/>
    <n v="21.67"/>
    <m/>
    <x v="2527"/>
    <d v="2014-04-07T17:13:42"/>
    <n v="3"/>
    <n v="4"/>
    <n v="2014"/>
    <n v="2014"/>
    <n v="2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x v="30"/>
    <n v="104"/>
    <n v="64.2"/>
    <m/>
    <x v="2528"/>
    <d v="2014-04-13T02:00:00"/>
    <n v="3"/>
    <n v="4"/>
    <n v="2014"/>
    <n v="2014"/>
    <n v="2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x v="32"/>
    <n v="104"/>
    <n v="38.520000000000003"/>
    <m/>
    <x v="2529"/>
    <d v="2011-05-03T16:10:25"/>
    <n v="4"/>
    <n v="5"/>
    <n v="2011"/>
    <n v="2011"/>
    <n v="30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x v="32"/>
    <n v="104"/>
    <n v="86.67"/>
    <m/>
    <x v="2530"/>
    <d v="2013-07-10T16:52:00"/>
    <n v="6"/>
    <n v="7"/>
    <n v="2013"/>
    <n v="2013"/>
    <n v="2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x v="32"/>
    <n v="104"/>
    <n v="32.5"/>
    <m/>
    <x v="2531"/>
    <d v="2016-07-13T19:14:00"/>
    <n v="5"/>
    <n v="7"/>
    <n v="2016"/>
    <n v="2016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x v="4"/>
    <n v="104"/>
    <n v="1300"/>
    <m/>
    <x v="2532"/>
    <d v="2017-01-30T17:16:53"/>
    <n v="12"/>
    <n v="1"/>
    <n v="2016"/>
    <n v="2017"/>
    <n v="4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x v="32"/>
    <n v="104"/>
    <n v="47.27"/>
    <m/>
    <x v="2533"/>
    <d v="2016-03-31T15:51:11"/>
    <n v="3"/>
    <n v="3"/>
    <n v="2016"/>
    <n v="2016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x v="7"/>
    <n v="104"/>
    <n v="57.78"/>
    <m/>
    <x v="2534"/>
    <d v="2011-04-16T03:59:00"/>
    <n v="3"/>
    <n v="4"/>
    <n v="2011"/>
    <n v="2011"/>
    <n v="1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x v="7"/>
    <n v="104"/>
    <n v="18.91"/>
    <m/>
    <x v="2535"/>
    <d v="2010-02-15T05:00:00"/>
    <n v="1"/>
    <n v="2"/>
    <n v="2010"/>
    <n v="2010"/>
    <n v="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x v="23"/>
    <n v="104"/>
    <n v="19.7"/>
    <m/>
    <x v="2536"/>
    <d v="2015-03-18T17:00:00"/>
    <n v="2"/>
    <n v="3"/>
    <n v="2015"/>
    <n v="2015"/>
    <n v="2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x v="23"/>
    <n v="104"/>
    <n v="52"/>
    <m/>
    <x v="2537"/>
    <d v="2012-12-07T02:00:00"/>
    <n v="11"/>
    <n v="12"/>
    <n v="2012"/>
    <n v="2012"/>
    <n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x v="23"/>
    <n v="104"/>
    <n v="866.67"/>
    <m/>
    <x v="2538"/>
    <d v="2015-12-13T02:26:32"/>
    <n v="11"/>
    <n v="12"/>
    <n v="2015"/>
    <n v="2015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x v="23"/>
    <n v="104"/>
    <n v="52"/>
    <m/>
    <x v="2539"/>
    <d v="2014-10-27T03:00:00"/>
    <n v="10"/>
    <n v="10"/>
    <n v="2014"/>
    <n v="2014"/>
    <n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x v="23"/>
    <n v="104"/>
    <n v="97.5"/>
    <m/>
    <x v="2540"/>
    <d v="2014-06-16T17:06:34"/>
    <n v="5"/>
    <n v="6"/>
    <n v="2014"/>
    <n v="2014"/>
    <n v="2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x v="23"/>
    <n v="104"/>
    <n v="57.78"/>
    <m/>
    <x v="2541"/>
    <d v="2014-08-10T15:59:00"/>
    <n v="7"/>
    <n v="8"/>
    <n v="2014"/>
    <n v="2014"/>
    <n v="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x v="23"/>
    <n v="104"/>
    <n v="26"/>
    <m/>
    <x v="2542"/>
    <d v="2016-12-21T11:50:30"/>
    <n v="10"/>
    <n v="12"/>
    <n v="2016"/>
    <n v="2016"/>
    <n v="6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x v="7"/>
    <n v="104"/>
    <n v="78.03"/>
    <m/>
    <x v="2543"/>
    <d v="2009-12-09T18:24:00"/>
    <n v="9"/>
    <n v="12"/>
    <n v="2009"/>
    <n v="2009"/>
    <n v="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x v="34"/>
    <n v="104"/>
    <n v="66.7"/>
    <m/>
    <x v="2544"/>
    <d v="2015-12-26T00:18:54"/>
    <n v="11"/>
    <n v="12"/>
    <n v="2015"/>
    <n v="2015"/>
    <n v="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x v="32"/>
    <n v="104"/>
    <n v="53.83"/>
    <m/>
    <x v="2545"/>
    <d v="2009-12-01T17:00:00"/>
    <n v="9"/>
    <n v="12"/>
    <n v="2009"/>
    <n v="2009"/>
    <n v="78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x v="31"/>
    <n v="104"/>
    <n v="138.80000000000001"/>
    <m/>
    <x v="2546"/>
    <d v="2012-01-01T07:59:00"/>
    <n v="11"/>
    <n v="1"/>
    <n v="2011"/>
    <n v="2012"/>
    <n v="4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x v="7"/>
    <n v="104"/>
    <n v="90.1"/>
    <m/>
    <x v="2547"/>
    <d v="2014-05-07T00:06:29"/>
    <n v="4"/>
    <n v="5"/>
    <n v="2014"/>
    <n v="2014"/>
    <n v="3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x v="31"/>
    <n v="104"/>
    <n v="81.849999999999994"/>
    <m/>
    <x v="2548"/>
    <d v="2015-03-15T13:32:02"/>
    <n v="2"/>
    <n v="3"/>
    <n v="2015"/>
    <n v="2015"/>
    <n v="3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x v="18"/>
    <n v="104"/>
    <n v="130.16"/>
    <m/>
    <x v="2549"/>
    <d v="2015-05-17T18:00:00"/>
    <n v="4"/>
    <n v="5"/>
    <n v="2015"/>
    <n v="2015"/>
    <n v="32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x v="31"/>
    <n v="104"/>
    <n v="28.92"/>
    <m/>
    <x v="2550"/>
    <d v="2011-10-20T02:00:00"/>
    <n v="10"/>
    <n v="10"/>
    <n v="2011"/>
    <n v="2011"/>
    <n v="15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x v="29"/>
    <n v="104"/>
    <n v="194.44"/>
    <m/>
    <x v="2551"/>
    <d v="2015-12-15T23:09:34"/>
    <n v="11"/>
    <n v="12"/>
    <n v="2015"/>
    <n v="2015"/>
    <n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x v="23"/>
    <n v="104"/>
    <n v="59.52"/>
    <m/>
    <x v="2552"/>
    <d v="2015-10-30T14:00:12"/>
    <n v="9"/>
    <n v="10"/>
    <n v="2015"/>
    <n v="2015"/>
    <n v="3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x v="18"/>
    <n v="104"/>
    <n v="123.38"/>
    <m/>
    <x v="2553"/>
    <d v="2016-03-31T10:00:00"/>
    <n v="3"/>
    <n v="3"/>
    <n v="2016"/>
    <n v="2016"/>
    <n v="3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x v="32"/>
    <n v="104"/>
    <n v="66.37"/>
    <m/>
    <x v="2554"/>
    <d v="2012-11-22T22:00:00"/>
    <n v="10"/>
    <n v="11"/>
    <n v="2012"/>
    <n v="2012"/>
    <n v="4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x v="23"/>
    <n v="104"/>
    <n v="186.07"/>
    <m/>
    <x v="2555"/>
    <d v="2015-05-02T21:00:00"/>
    <n v="4"/>
    <n v="5"/>
    <n v="2015"/>
    <n v="2015"/>
    <n v="26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x v="21"/>
    <n v="104"/>
    <n v="64.930000000000007"/>
    <m/>
    <x v="2556"/>
    <d v="2012-04-29T01:13:43"/>
    <n v="3"/>
    <n v="4"/>
    <n v="2012"/>
    <n v="2012"/>
    <n v="3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x v="32"/>
    <n v="104"/>
    <n v="27.15"/>
    <m/>
    <x v="2557"/>
    <d v="2014-06-09T03:59:00"/>
    <n v="5"/>
    <n v="6"/>
    <n v="2014"/>
    <n v="2014"/>
    <n v="33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x v="37"/>
    <n v="104"/>
    <n v="82.33"/>
    <m/>
    <x v="2558"/>
    <d v="2012-03-25T00:56:15"/>
    <n v="2"/>
    <n v="3"/>
    <n v="2012"/>
    <n v="2012"/>
    <n v="4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x v="23"/>
    <n v="104"/>
    <n v="36.5"/>
    <m/>
    <x v="2559"/>
    <d v="2014-06-06T23:00:00"/>
    <n v="5"/>
    <n v="6"/>
    <n v="2014"/>
    <n v="2014"/>
    <n v="1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x v="39"/>
    <n v="104"/>
    <n v="845.7"/>
    <m/>
    <x v="2560"/>
    <d v="2014-10-18T04:00:00"/>
    <n v="8"/>
    <n v="10"/>
    <n v="2014"/>
    <n v="2014"/>
    <n v="5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x v="23"/>
    <n v="104"/>
    <n v="81.13"/>
    <m/>
    <x v="2561"/>
    <d v="2015-06-12T02:00:00"/>
    <n v="5"/>
    <n v="6"/>
    <n v="2015"/>
    <n v="2015"/>
    <n v="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x v="33"/>
    <n v="104"/>
    <n v="66.87"/>
    <m/>
    <x v="2562"/>
    <d v="2013-10-14T03:59:00"/>
    <n v="9"/>
    <n v="10"/>
    <n v="2013"/>
    <n v="2013"/>
    <n v="3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x v="23"/>
    <n v="104"/>
    <n v="55.89"/>
    <m/>
    <x v="2563"/>
    <d v="2014-06-01T03:59:00"/>
    <n v="5"/>
    <n v="6"/>
    <n v="2014"/>
    <n v="2014"/>
    <n v="27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x v="23"/>
    <n v="104"/>
    <n v="177.62"/>
    <m/>
    <x v="2564"/>
    <d v="2016-07-28T15:58:38"/>
    <n v="6"/>
    <n v="7"/>
    <n v="2016"/>
    <n v="2016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x v="23"/>
    <n v="104"/>
    <n v="39.380000000000003"/>
    <m/>
    <x v="2565"/>
    <d v="2015-01-16T23:58:02"/>
    <n v="12"/>
    <n v="1"/>
    <n v="2014"/>
    <n v="2015"/>
    <n v="3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x v="32"/>
    <n v="104"/>
    <n v="56.41"/>
    <m/>
    <x v="2566"/>
    <d v="2013-05-06T19:12:16"/>
    <n v="4"/>
    <n v="5"/>
    <n v="2013"/>
    <n v="2013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x v="31"/>
    <n v="104"/>
    <n v="70.92"/>
    <m/>
    <x v="2567"/>
    <d v="2016-12-20T04:30:33"/>
    <n v="11"/>
    <n v="12"/>
    <n v="2016"/>
    <n v="2016"/>
    <n v="35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x v="23"/>
    <n v="104"/>
    <n v="145"/>
    <m/>
    <x v="2568"/>
    <d v="2016-05-31T22:08:57"/>
    <n v="5"/>
    <n v="5"/>
    <n v="2016"/>
    <n v="2016"/>
    <n v="3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x v="32"/>
    <n v="104"/>
    <n v="46.07"/>
    <m/>
    <x v="2569"/>
    <d v="2009-09-01T04:00:00"/>
    <n v="7"/>
    <n v="9"/>
    <n v="2009"/>
    <n v="2009"/>
    <n v="5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3"/>
    <n v="104"/>
    <n v="71.67"/>
    <m/>
    <x v="2570"/>
    <d v="2015-11-29T23:00:00"/>
    <n v="10"/>
    <n v="11"/>
    <n v="2015"/>
    <n v="2015"/>
    <n v="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x v="23"/>
    <n v="104"/>
    <n v="111.89"/>
    <m/>
    <x v="2571"/>
    <d v="2014-11-29T23:52:58"/>
    <n v="10"/>
    <n v="11"/>
    <n v="2014"/>
    <n v="2014"/>
    <n v="3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x v="32"/>
    <n v="104"/>
    <n v="117.68"/>
    <m/>
    <x v="2572"/>
    <d v="2011-09-07T16:35:39"/>
    <n v="8"/>
    <n v="9"/>
    <n v="2011"/>
    <n v="2011"/>
    <n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x v="32"/>
    <n v="104"/>
    <n v="64.47"/>
    <m/>
    <x v="2573"/>
    <d v="2012-07-07T17:46:51"/>
    <n v="6"/>
    <n v="7"/>
    <n v="2012"/>
    <n v="2012"/>
    <n v="3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x v="39"/>
    <n v="104"/>
    <n v="340.57"/>
    <m/>
    <x v="2574"/>
    <d v="2015-05-01T05:46:37"/>
    <n v="4"/>
    <n v="5"/>
    <n v="2015"/>
    <n v="2015"/>
    <n v="3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x v="38"/>
    <n v="104"/>
    <n v="50.85"/>
    <m/>
    <x v="2575"/>
    <d v="2015-07-29T15:59:25"/>
    <n v="7"/>
    <n v="7"/>
    <n v="2015"/>
    <n v="2015"/>
    <n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x v="4"/>
    <n v="104"/>
    <n v="109.34"/>
    <m/>
    <x v="2576"/>
    <d v="2015-07-26T18:00:00"/>
    <n v="6"/>
    <n v="7"/>
    <n v="2015"/>
    <n v="2015"/>
    <n v="32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x v="24"/>
    <n v="105"/>
    <n v="48.98"/>
    <m/>
    <x v="2577"/>
    <d v="2016-10-09T18:25:10"/>
    <n v="9"/>
    <n v="10"/>
    <n v="2016"/>
    <n v="2016"/>
    <n v="3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x v="23"/>
    <n v="105"/>
    <n v="86.23"/>
    <m/>
    <x v="2578"/>
    <d v="2015-07-02T23:50:06"/>
    <n v="6"/>
    <n v="7"/>
    <n v="2015"/>
    <n v="2015"/>
    <n v="2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x v="23"/>
    <n v="105"/>
    <n v="89.59"/>
    <m/>
    <x v="2579"/>
    <d v="2016-12-22T14:59:12"/>
    <n v="11"/>
    <n v="12"/>
    <n v="2016"/>
    <n v="2016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x v="23"/>
    <n v="105"/>
    <n v="80.400000000000006"/>
    <m/>
    <x v="2580"/>
    <d v="2015-10-06T16:44:46"/>
    <n v="9"/>
    <n v="10"/>
    <n v="2015"/>
    <n v="2015"/>
    <n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x v="23"/>
    <n v="105"/>
    <n v="79.540000000000006"/>
    <m/>
    <x v="2581"/>
    <d v="2016-01-04T04:20:07"/>
    <n v="12"/>
    <n v="1"/>
    <n v="2015"/>
    <n v="2016"/>
    <n v="3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x v="30"/>
    <n v="105"/>
    <n v="91.84"/>
    <m/>
    <x v="2582"/>
    <d v="2011-08-13T23:00:00"/>
    <n v="7"/>
    <n v="8"/>
    <n v="2011"/>
    <n v="2011"/>
    <n v="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x v="23"/>
    <n v="105"/>
    <n v="32.97"/>
    <m/>
    <x v="2583"/>
    <d v="2015-06-15T16:14:40"/>
    <n v="5"/>
    <n v="6"/>
    <n v="2015"/>
    <n v="2015"/>
    <n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x v="26"/>
    <n v="105"/>
    <n v="373.56"/>
    <m/>
    <x v="2584"/>
    <d v="2015-09-04T15:00:00"/>
    <n v="8"/>
    <n v="9"/>
    <n v="2015"/>
    <n v="2015"/>
    <n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x v="30"/>
    <n v="105"/>
    <n v="104.6"/>
    <m/>
    <x v="2585"/>
    <d v="2010-06-03T01:41:00"/>
    <n v="5"/>
    <n v="6"/>
    <n v="2010"/>
    <n v="2010"/>
    <n v="1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x v="23"/>
    <n v="105"/>
    <n v="45.48"/>
    <m/>
    <x v="2586"/>
    <d v="2015-01-01T05:00:00"/>
    <n v="11"/>
    <n v="1"/>
    <n v="2014"/>
    <n v="2015"/>
    <n v="36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x v="31"/>
    <n v="105"/>
    <n v="55.07"/>
    <m/>
    <x v="2587"/>
    <d v="2012-01-21T17:43:00"/>
    <n v="12"/>
    <n v="1"/>
    <n v="2011"/>
    <n v="2012"/>
    <n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x v="23"/>
    <n v="105"/>
    <n v="93.43"/>
    <m/>
    <x v="2588"/>
    <d v="2016-11-01T04:59:00"/>
    <n v="10"/>
    <n v="11"/>
    <n v="2016"/>
    <n v="2016"/>
    <n v="2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x v="23"/>
    <n v="105"/>
    <n v="63.42"/>
    <m/>
    <x v="2589"/>
    <d v="2016-04-28T16:20:32"/>
    <n v="3"/>
    <n v="4"/>
    <n v="2016"/>
    <n v="2016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x v="23"/>
    <n v="105"/>
    <n v="327.08"/>
    <m/>
    <x v="2590"/>
    <d v="2015-11-01T23:00:00"/>
    <n v="9"/>
    <n v="11"/>
    <n v="2015"/>
    <n v="2015"/>
    <n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x v="23"/>
    <n v="105"/>
    <n v="54.14"/>
    <m/>
    <x v="2591"/>
    <d v="2015-06-25T18:07:39"/>
    <n v="5"/>
    <n v="6"/>
    <n v="2015"/>
    <n v="2015"/>
    <n v="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x v="23"/>
    <n v="105"/>
    <n v="139.56"/>
    <m/>
    <x v="2592"/>
    <d v="2016-02-20T02:45:35"/>
    <n v="1"/>
    <n v="2"/>
    <n v="2016"/>
    <n v="2016"/>
    <n v="4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x v="33"/>
    <n v="105"/>
    <n v="42.72"/>
    <m/>
    <x v="2593"/>
    <d v="2015-06-04T00:00:00"/>
    <n v="5"/>
    <n v="6"/>
    <n v="2015"/>
    <n v="2015"/>
    <n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x v="31"/>
    <n v="105"/>
    <n v="109.42"/>
    <m/>
    <x v="2594"/>
    <d v="2014-01-02T08:00:00"/>
    <n v="12"/>
    <n v="1"/>
    <n v="2013"/>
    <n v="2014"/>
    <n v="29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x v="23"/>
    <n v="105"/>
    <n v="36.86"/>
    <m/>
    <x v="2595"/>
    <d v="2016-08-05T21:00:00"/>
    <n v="7"/>
    <n v="8"/>
    <n v="2016"/>
    <n v="2016"/>
    <n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x v="7"/>
    <n v="105"/>
    <n v="35.61"/>
    <m/>
    <x v="2596"/>
    <d v="2010-12-09T04:59:00"/>
    <n v="10"/>
    <n v="12"/>
    <n v="2010"/>
    <n v="2010"/>
    <n v="6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x v="35"/>
    <n v="105"/>
    <n v="113.83"/>
    <m/>
    <x v="2597"/>
    <d v="2012-06-09T09:49:37"/>
    <n v="5"/>
    <n v="6"/>
    <n v="2012"/>
    <n v="2012"/>
    <n v="3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x v="7"/>
    <n v="105"/>
    <n v="32.32"/>
    <m/>
    <x v="2598"/>
    <d v="2010-07-10T22:00:00"/>
    <n v="5"/>
    <n v="7"/>
    <n v="2010"/>
    <n v="2010"/>
    <n v="5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x v="31"/>
    <n v="105"/>
    <n v="104.31"/>
    <m/>
    <x v="2599"/>
    <d v="2012-07-30T05:00:00"/>
    <n v="6"/>
    <n v="7"/>
    <n v="2012"/>
    <n v="2012"/>
    <n v="3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x v="31"/>
    <n v="105"/>
    <n v="80.2"/>
    <m/>
    <x v="2600"/>
    <d v="2010-08-11T15:59:00"/>
    <n v="6"/>
    <n v="8"/>
    <n v="2010"/>
    <n v="2010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x v="23"/>
    <n v="105"/>
    <n v="17.829999999999998"/>
    <m/>
    <x v="2601"/>
    <d v="2016-02-10T21:00:00"/>
    <n v="1"/>
    <n v="2"/>
    <n v="2016"/>
    <n v="2016"/>
    <n v="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x v="23"/>
    <n v="105"/>
    <n v="55.13"/>
    <m/>
    <x v="2602"/>
    <d v="2015-01-23T12:11:23"/>
    <n v="12"/>
    <n v="1"/>
    <n v="2014"/>
    <n v="2015"/>
    <n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x v="23"/>
    <n v="105"/>
    <n v="50.38"/>
    <m/>
    <x v="2603"/>
    <d v="2015-06-14T12:36:49"/>
    <n v="5"/>
    <n v="6"/>
    <n v="2015"/>
    <n v="2015"/>
    <n v="3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x v="23"/>
    <n v="105"/>
    <n v="40.94"/>
    <m/>
    <x v="2604"/>
    <d v="2016-05-02T21:26:38"/>
    <n v="4"/>
    <n v="5"/>
    <n v="2016"/>
    <n v="2016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x v="7"/>
    <n v="105"/>
    <n v="32.72"/>
    <m/>
    <x v="2605"/>
    <d v="2012-04-08T21:45:08"/>
    <n v="3"/>
    <n v="4"/>
    <n v="2012"/>
    <n v="2012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x v="31"/>
    <n v="105"/>
    <n v="67.77"/>
    <m/>
    <x v="2606"/>
    <d v="2013-11-02T10:57:14"/>
    <n v="10"/>
    <n v="11"/>
    <n v="2013"/>
    <n v="2013"/>
    <n v="3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x v="31"/>
    <n v="105"/>
    <n v="84.02"/>
    <m/>
    <x v="2607"/>
    <d v="2014-11-14T05:12:00"/>
    <n v="10"/>
    <n v="11"/>
    <n v="2014"/>
    <n v="2014"/>
    <n v="22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x v="7"/>
    <n v="105"/>
    <n v="68.599999999999994"/>
    <m/>
    <x v="2608"/>
    <d v="2014-09-23T20:46:16"/>
    <n v="8"/>
    <n v="9"/>
    <n v="2014"/>
    <n v="2014"/>
    <n v="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x v="23"/>
    <n v="105"/>
    <n v="65.58"/>
    <m/>
    <x v="2609"/>
    <d v="2015-06-20T17:55:14"/>
    <n v="5"/>
    <n v="6"/>
    <n v="2015"/>
    <n v="2015"/>
    <n v="3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x v="23"/>
    <n v="105"/>
    <n v="80.72"/>
    <m/>
    <x v="2610"/>
    <d v="2016-08-23T18:34:50"/>
    <n v="6"/>
    <n v="8"/>
    <n v="2016"/>
    <n v="2016"/>
    <n v="6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x v="35"/>
    <n v="105"/>
    <n v="118.7"/>
    <m/>
    <x v="2611"/>
    <d v="2012-05-24T18:46:08"/>
    <n v="4"/>
    <n v="5"/>
    <n v="2012"/>
    <n v="2012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x v="18"/>
    <n v="105"/>
    <n v="61.56"/>
    <m/>
    <x v="2612"/>
    <d v="2017-02-06T14:23:31"/>
    <n v="1"/>
    <n v="2"/>
    <n v="2017"/>
    <n v="2017"/>
    <n v="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x v="18"/>
    <n v="105"/>
    <n v="59.41"/>
    <m/>
    <x v="2613"/>
    <d v="2015-11-13T15:00:00"/>
    <n v="10"/>
    <n v="11"/>
    <n v="2015"/>
    <n v="2015"/>
    <n v="2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x v="24"/>
    <n v="105"/>
    <n v="63.23"/>
    <m/>
    <x v="2614"/>
    <d v="2017-01-19T15:57:51"/>
    <n v="12"/>
    <n v="1"/>
    <n v="2016"/>
    <n v="2017"/>
    <n v="30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x v="33"/>
    <n v="105"/>
    <n v="59.26"/>
    <m/>
    <x v="2615"/>
    <d v="2016-10-24T21:00:00"/>
    <n v="10"/>
    <n v="10"/>
    <n v="2016"/>
    <n v="2016"/>
    <n v="11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x v="29"/>
    <n v="105"/>
    <n v="15"/>
    <m/>
    <x v="2616"/>
    <d v="2016-02-15T16:51:23"/>
    <n v="2"/>
    <n v="2"/>
    <n v="2016"/>
    <n v="2016"/>
    <n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x v="32"/>
    <n v="105"/>
    <n v="58.33"/>
    <m/>
    <x v="2617"/>
    <d v="2011-07-16T23:00:00"/>
    <n v="5"/>
    <n v="7"/>
    <n v="2011"/>
    <n v="2011"/>
    <n v="5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x v="32"/>
    <n v="105"/>
    <n v="58.33"/>
    <m/>
    <x v="2618"/>
    <d v="2012-09-01T01:21:02"/>
    <n v="8"/>
    <n v="9"/>
    <n v="2012"/>
    <n v="2012"/>
    <n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x v="32"/>
    <n v="105"/>
    <n v="38.89"/>
    <m/>
    <x v="2619"/>
    <d v="2013-02-28T21:25:00"/>
    <n v="1"/>
    <n v="2"/>
    <n v="2013"/>
    <n v="2013"/>
    <n v="4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x v="37"/>
    <n v="105"/>
    <n v="150"/>
    <m/>
    <x v="2620"/>
    <d v="2010-01-01T06:00:00"/>
    <n v="11"/>
    <n v="1"/>
    <n v="2009"/>
    <n v="2010"/>
    <n v="5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x v="23"/>
    <n v="105"/>
    <n v="51.22"/>
    <m/>
    <x v="2621"/>
    <d v="2014-12-03T15:28:26"/>
    <n v="11"/>
    <n v="12"/>
    <n v="2014"/>
    <n v="2014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x v="23"/>
    <n v="105"/>
    <n v="39.380000000000003"/>
    <m/>
    <x v="2622"/>
    <d v="2015-08-31T17:31:15"/>
    <n v="8"/>
    <n v="8"/>
    <n v="2015"/>
    <n v="2015"/>
    <n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x v="25"/>
    <n v="105"/>
    <n v="75"/>
    <m/>
    <x v="2623"/>
    <d v="2016-04-29T03:59:00"/>
    <n v="3"/>
    <n v="4"/>
    <n v="2016"/>
    <n v="2016"/>
    <n v="3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x v="32"/>
    <n v="105"/>
    <n v="201.94"/>
    <m/>
    <x v="2624"/>
    <d v="2016-12-30T22:50:33"/>
    <n v="11"/>
    <n v="12"/>
    <n v="2016"/>
    <n v="2016"/>
    <n v="3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x v="7"/>
    <n v="105"/>
    <n v="61.1"/>
    <m/>
    <x v="2625"/>
    <d v="2014-11-03T08:52:50"/>
    <n v="10"/>
    <n v="11"/>
    <n v="2014"/>
    <n v="2014"/>
    <n v="3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x v="25"/>
    <n v="105"/>
    <n v="70.03"/>
    <m/>
    <x v="2626"/>
    <d v="2015-02-14T19:39:40"/>
    <n v="12"/>
    <n v="2"/>
    <n v="2014"/>
    <n v="2015"/>
    <n v="6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x v="32"/>
    <n v="105"/>
    <n v="42.02"/>
    <m/>
    <x v="2627"/>
    <d v="2013-07-11T20:01:43"/>
    <n v="6"/>
    <n v="7"/>
    <n v="2013"/>
    <n v="2013"/>
    <n v="2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x v="32"/>
    <n v="105"/>
    <n v="58.37"/>
    <m/>
    <x v="2628"/>
    <d v="2013-03-08T15:42:15"/>
    <n v="1"/>
    <n v="3"/>
    <n v="2013"/>
    <n v="2013"/>
    <n v="4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x v="32"/>
    <n v="105"/>
    <n v="109.45"/>
    <m/>
    <x v="2629"/>
    <d v="2014-03-26T19:10:33"/>
    <n v="2"/>
    <n v="3"/>
    <n v="2014"/>
    <n v="2014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x v="31"/>
    <n v="105"/>
    <n v="78.66"/>
    <m/>
    <x v="2630"/>
    <d v="2012-07-19T21:03:31"/>
    <n v="6"/>
    <n v="7"/>
    <n v="2012"/>
    <n v="2012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x v="25"/>
    <n v="105"/>
    <n v="85.74"/>
    <m/>
    <x v="2631"/>
    <d v="2015-02-21T11:00:00"/>
    <n v="1"/>
    <n v="2"/>
    <n v="2015"/>
    <n v="2015"/>
    <n v="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x v="23"/>
    <n v="105"/>
    <n v="28.41"/>
    <m/>
    <x v="2632"/>
    <d v="2014-10-15T12:52:02"/>
    <n v="9"/>
    <n v="10"/>
    <n v="2014"/>
    <n v="2014"/>
    <n v="30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x v="32"/>
    <n v="105"/>
    <n v="73.77"/>
    <m/>
    <x v="2633"/>
    <d v="2017-03-01T02:00:00"/>
    <n v="1"/>
    <n v="3"/>
    <n v="2017"/>
    <n v="2017"/>
    <n v="36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x v="30"/>
    <n v="105"/>
    <n v="27.9"/>
    <m/>
    <x v="2634"/>
    <d v="2014-03-07T19:20:30"/>
    <n v="2"/>
    <n v="3"/>
    <n v="2014"/>
    <n v="2014"/>
    <n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x v="23"/>
    <n v="105"/>
    <n v="56.07"/>
    <m/>
    <x v="2635"/>
    <d v="2015-03-05T04:00:00"/>
    <n v="2"/>
    <n v="3"/>
    <n v="2015"/>
    <n v="2015"/>
    <n v="31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x v="30"/>
    <n v="105"/>
    <n v="122.33"/>
    <m/>
    <x v="2636"/>
    <d v="2017-02-01T08:00:00"/>
    <n v="12"/>
    <n v="2"/>
    <n v="2016"/>
    <n v="2017"/>
    <n v="4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x v="23"/>
    <n v="105"/>
    <n v="98.2"/>
    <m/>
    <x v="2637"/>
    <d v="2015-01-08T21:17:41"/>
    <n v="12"/>
    <n v="1"/>
    <n v="2014"/>
    <n v="2015"/>
    <n v="3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x v="23"/>
    <n v="105"/>
    <n v="64.16"/>
    <m/>
    <x v="2638"/>
    <d v="2014-07-11T16:15:00"/>
    <n v="6"/>
    <n v="7"/>
    <n v="2014"/>
    <n v="2014"/>
    <n v="2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x v="39"/>
    <n v="105"/>
    <n v="346.13"/>
    <m/>
    <x v="2639"/>
    <d v="2016-10-20T20:11:55"/>
    <n v="9"/>
    <n v="10"/>
    <n v="2016"/>
    <n v="2016"/>
    <n v="3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x v="31"/>
    <n v="105"/>
    <n v="75.19"/>
    <m/>
    <x v="2640"/>
    <d v="2011-08-10T07:08:00"/>
    <n v="6"/>
    <n v="8"/>
    <n v="2011"/>
    <n v="2011"/>
    <n v="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x v="23"/>
    <n v="105"/>
    <n v="114.29"/>
    <m/>
    <x v="2641"/>
    <d v="2015-10-26T00:13:17"/>
    <n v="9"/>
    <n v="10"/>
    <n v="2015"/>
    <n v="2015"/>
    <n v="3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x v="23"/>
    <n v="105"/>
    <n v="47"/>
    <m/>
    <x v="2642"/>
    <d v="2015-02-12T07:00:00"/>
    <n v="1"/>
    <n v="2"/>
    <n v="2015"/>
    <n v="2015"/>
    <n v="29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x v="32"/>
    <n v="105"/>
    <n v="158.96"/>
    <m/>
    <x v="2643"/>
    <d v="2011-09-05T17:06:00"/>
    <n v="7"/>
    <n v="9"/>
    <n v="2011"/>
    <n v="2011"/>
    <n v="5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x v="23"/>
    <n v="105"/>
    <n v="47.88"/>
    <m/>
    <x v="2644"/>
    <d v="2015-02-11T22:31:43"/>
    <n v="1"/>
    <n v="2"/>
    <n v="2015"/>
    <n v="2015"/>
    <n v="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x v="32"/>
    <n v="105"/>
    <n v="83.97"/>
    <m/>
    <x v="2645"/>
    <d v="2014-04-11T14:15:46"/>
    <n v="3"/>
    <n v="4"/>
    <n v="2014"/>
    <n v="2014"/>
    <n v="30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x v="23"/>
    <n v="105"/>
    <n v="123.94"/>
    <m/>
    <x v="2646"/>
    <d v="2016-12-05T01:00:00"/>
    <n v="11"/>
    <n v="12"/>
    <n v="2016"/>
    <n v="2016"/>
    <n v="1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x v="21"/>
    <n v="105"/>
    <n v="205.3"/>
    <m/>
    <x v="2647"/>
    <d v="2015-12-01T20:01:01"/>
    <n v="10"/>
    <n v="12"/>
    <n v="2015"/>
    <n v="2015"/>
    <n v="6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x v="23"/>
    <n v="105"/>
    <n v="136"/>
    <m/>
    <x v="2648"/>
    <d v="2016-03-16T03:59:00"/>
    <n v="3"/>
    <n v="3"/>
    <n v="2016"/>
    <n v="2016"/>
    <n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x v="23"/>
    <n v="105"/>
    <n v="107.57"/>
    <m/>
    <x v="2649"/>
    <d v="2015-06-17T01:40:14"/>
    <n v="5"/>
    <n v="6"/>
    <n v="2015"/>
    <n v="2015"/>
    <n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x v="18"/>
    <n v="105"/>
    <n v="118.74"/>
    <m/>
    <x v="2650"/>
    <d v="2015-06-08T04:00:00"/>
    <n v="5"/>
    <n v="6"/>
    <n v="2015"/>
    <n v="2015"/>
    <n v="3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x v="23"/>
    <n v="105"/>
    <n v="29"/>
    <m/>
    <x v="2651"/>
    <d v="2015-12-15T00:00:00"/>
    <n v="11"/>
    <n v="12"/>
    <n v="2015"/>
    <n v="2015"/>
    <n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x v="34"/>
    <n v="105"/>
    <n v="51.63"/>
    <m/>
    <x v="2652"/>
    <d v="2011-06-30T15:19:23"/>
    <n v="5"/>
    <n v="6"/>
    <n v="2011"/>
    <n v="2011"/>
    <n v="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x v="23"/>
    <n v="105"/>
    <n v="21.1"/>
    <m/>
    <x v="2653"/>
    <d v="2016-08-01T19:00:00"/>
    <n v="7"/>
    <n v="8"/>
    <n v="2016"/>
    <n v="2016"/>
    <n v="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x v="31"/>
    <n v="106"/>
    <n v="63.17"/>
    <m/>
    <x v="2654"/>
    <d v="2015-11-07T04:00:00"/>
    <n v="10"/>
    <n v="11"/>
    <n v="2015"/>
    <n v="2015"/>
    <n v="2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x v="24"/>
    <n v="106"/>
    <n v="45.21"/>
    <m/>
    <x v="2655"/>
    <d v="2016-05-01T11:00:06"/>
    <n v="3"/>
    <n v="5"/>
    <n v="2016"/>
    <n v="2016"/>
    <n v="6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x v="23"/>
    <n v="106"/>
    <n v="60.29"/>
    <m/>
    <x v="2656"/>
    <d v="2015-07-01T06:59:00"/>
    <n v="5"/>
    <n v="7"/>
    <n v="2015"/>
    <n v="2015"/>
    <n v="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x v="37"/>
    <n v="106"/>
    <n v="23.12"/>
    <m/>
    <x v="2657"/>
    <d v="2012-12-24T23:47:37"/>
    <n v="11"/>
    <n v="12"/>
    <n v="2012"/>
    <n v="2012"/>
    <n v="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x v="7"/>
    <n v="106"/>
    <n v="87.96"/>
    <m/>
    <x v="2658"/>
    <d v="2010-07-22T06:00:00"/>
    <n v="6"/>
    <n v="7"/>
    <n v="2010"/>
    <n v="2010"/>
    <n v="4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x v="23"/>
    <n v="106"/>
    <n v="62.83"/>
    <m/>
    <x v="2659"/>
    <d v="2014-07-10T09:07:49"/>
    <n v="6"/>
    <n v="7"/>
    <n v="2014"/>
    <n v="2014"/>
    <n v="3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x v="34"/>
    <n v="106"/>
    <n v="95.96"/>
    <m/>
    <x v="2660"/>
    <d v="2017-01-28T22:35:30"/>
    <n v="12"/>
    <n v="1"/>
    <n v="2016"/>
    <n v="2017"/>
    <n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x v="34"/>
    <n v="106"/>
    <n v="60.9"/>
    <m/>
    <x v="2661"/>
    <d v="2011-08-21T20:05:57"/>
    <n v="7"/>
    <n v="8"/>
    <n v="2011"/>
    <n v="2011"/>
    <n v="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x v="31"/>
    <n v="106"/>
    <n v="62.71"/>
    <m/>
    <x v="2662"/>
    <d v="2011-03-10T16:40:10"/>
    <n v="1"/>
    <n v="3"/>
    <n v="2011"/>
    <n v="2011"/>
    <n v="4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x v="31"/>
    <n v="106"/>
    <n v="72.48"/>
    <m/>
    <x v="2663"/>
    <d v="2013-06-06T13:34:51"/>
    <n v="5"/>
    <n v="6"/>
    <n v="2013"/>
    <n v="2013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x v="7"/>
    <n v="106"/>
    <n v="52.8"/>
    <m/>
    <x v="2664"/>
    <d v="2015-01-27T23:13:07"/>
    <n v="1"/>
    <n v="1"/>
    <n v="2015"/>
    <n v="2015"/>
    <n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x v="36"/>
    <n v="106"/>
    <n v="22.64"/>
    <m/>
    <x v="2665"/>
    <d v="2015-07-23T18:02:25"/>
    <n v="7"/>
    <n v="7"/>
    <n v="2015"/>
    <n v="2015"/>
    <n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x v="21"/>
    <n v="106"/>
    <n v="45.94"/>
    <m/>
    <x v="2666"/>
    <d v="2015-06-08T03:51:14"/>
    <n v="4"/>
    <n v="6"/>
    <n v="2015"/>
    <n v="2015"/>
    <n v="6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x v="23"/>
    <n v="106"/>
    <n v="41.94"/>
    <m/>
    <x v="2667"/>
    <d v="2014-05-19T21:00:00"/>
    <n v="4"/>
    <n v="5"/>
    <n v="2014"/>
    <n v="2014"/>
    <n v="2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x v="39"/>
    <n v="106"/>
    <n v="261.75"/>
    <m/>
    <x v="2668"/>
    <d v="2016-04-22T13:55:11"/>
    <n v="3"/>
    <n v="4"/>
    <n v="2016"/>
    <n v="2016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x v="28"/>
    <n v="106"/>
    <n v="104.99"/>
    <m/>
    <x v="2669"/>
    <d v="2016-10-30T15:25:38"/>
    <n v="9"/>
    <n v="10"/>
    <n v="2016"/>
    <n v="2016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x v="38"/>
    <n v="106"/>
    <n v="206.31"/>
    <m/>
    <x v="2670"/>
    <d v="2015-06-27T15:22:48"/>
    <n v="5"/>
    <n v="6"/>
    <n v="2015"/>
    <n v="2015"/>
    <n v="3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x v="23"/>
    <n v="106"/>
    <n v="36.07"/>
    <m/>
    <x v="2671"/>
    <d v="2014-11-06T00:46:00"/>
    <n v="10"/>
    <n v="11"/>
    <n v="2014"/>
    <n v="2014"/>
    <n v="26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x v="4"/>
    <n v="106"/>
    <n v="174.03"/>
    <m/>
    <x v="2672"/>
    <d v="2015-05-31T15:24:35"/>
    <n v="4"/>
    <n v="5"/>
    <n v="2015"/>
    <n v="2015"/>
    <n v="5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x v="38"/>
    <n v="106"/>
    <n v="64.75"/>
    <m/>
    <x v="2673"/>
    <d v="2014-01-05T15:38:09"/>
    <n v="12"/>
    <n v="1"/>
    <n v="2013"/>
    <n v="2014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x v="23"/>
    <n v="106"/>
    <n v="115.02"/>
    <m/>
    <x v="2674"/>
    <d v="2017-02-01T22:59:00"/>
    <n v="1"/>
    <n v="2"/>
    <n v="2017"/>
    <n v="2017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x v="24"/>
    <n v="106"/>
    <n v="146.44999999999999"/>
    <m/>
    <x v="2675"/>
    <d v="2014-08-20T20:24:03"/>
    <n v="7"/>
    <n v="8"/>
    <n v="2014"/>
    <n v="2014"/>
    <n v="3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x v="23"/>
    <n v="106"/>
    <n v="46.43"/>
    <m/>
    <x v="2676"/>
    <d v="2015-07-12T10:25:12"/>
    <n v="6"/>
    <n v="7"/>
    <n v="2015"/>
    <n v="2015"/>
    <n v="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x v="23"/>
    <n v="106"/>
    <n v="143.11000000000001"/>
    <m/>
    <x v="2677"/>
    <d v="2014-08-21T16:28:00"/>
    <n v="7"/>
    <n v="8"/>
    <n v="2014"/>
    <n v="2014"/>
    <n v="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x v="23"/>
    <n v="106"/>
    <n v="59.7"/>
    <m/>
    <x v="2678"/>
    <d v="2015-10-25T23:59:00"/>
    <n v="10"/>
    <n v="10"/>
    <n v="2015"/>
    <n v="2015"/>
    <n v="24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x v="28"/>
    <n v="106"/>
    <n v="211.84"/>
    <m/>
    <x v="2679"/>
    <d v="2014-07-17T14:59:06"/>
    <n v="6"/>
    <n v="7"/>
    <n v="2014"/>
    <n v="2014"/>
    <n v="30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x v="23"/>
    <n v="106"/>
    <n v="44.14"/>
    <m/>
    <x v="2680"/>
    <d v="2016-03-15T21:00:00"/>
    <n v="2"/>
    <n v="3"/>
    <n v="2016"/>
    <n v="2016"/>
    <n v="22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x v="23"/>
    <n v="106"/>
    <n v="34.79"/>
    <m/>
    <x v="2681"/>
    <d v="2013-11-02T20:49:27"/>
    <n v="10"/>
    <n v="11"/>
    <n v="2013"/>
    <n v="2013"/>
    <n v="3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x v="31"/>
    <n v="106"/>
    <n v="54.08"/>
    <m/>
    <x v="2682"/>
    <d v="2016-08-25T10:51:56"/>
    <n v="7"/>
    <n v="8"/>
    <n v="2016"/>
    <n v="2016"/>
    <n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x v="31"/>
    <n v="106"/>
    <n v="111.8"/>
    <m/>
    <x v="2683"/>
    <d v="2014-11-21T15:01:41"/>
    <n v="10"/>
    <n v="11"/>
    <n v="2014"/>
    <n v="201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x v="18"/>
    <n v="106"/>
    <n v="138.26"/>
    <m/>
    <x v="2684"/>
    <d v="2017-02-25T20:18:25"/>
    <n v="1"/>
    <n v="2"/>
    <n v="2017"/>
    <n v="2017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x v="32"/>
    <n v="106"/>
    <n v="189.29"/>
    <m/>
    <x v="2685"/>
    <d v="2010-06-15T04:00:00"/>
    <n v="4"/>
    <n v="6"/>
    <n v="2010"/>
    <n v="2010"/>
    <n v="7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x v="25"/>
    <n v="106"/>
    <n v="88.33"/>
    <m/>
    <x v="2686"/>
    <d v="2014-09-15T06:08:00"/>
    <n v="8"/>
    <n v="9"/>
    <n v="2014"/>
    <n v="2014"/>
    <n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x v="23"/>
    <n v="106"/>
    <n v="78.94"/>
    <m/>
    <x v="2687"/>
    <d v="2016-08-17T03:59:00"/>
    <n v="8"/>
    <n v="8"/>
    <n v="2016"/>
    <n v="2016"/>
    <n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x v="23"/>
    <n v="106"/>
    <n v="69.89"/>
    <m/>
    <x v="2688"/>
    <d v="2014-07-18T16:04:11"/>
    <n v="6"/>
    <n v="7"/>
    <n v="2014"/>
    <n v="2014"/>
    <n v="3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x v="24"/>
    <n v="106"/>
    <n v="70.67"/>
    <m/>
    <x v="2689"/>
    <d v="2016-05-05T04:02:40"/>
    <n v="4"/>
    <n v="5"/>
    <n v="2016"/>
    <n v="2016"/>
    <n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x v="23"/>
    <n v="106"/>
    <n v="75.709999999999994"/>
    <m/>
    <x v="2690"/>
    <d v="2015-08-09T16:00:00"/>
    <n v="7"/>
    <n v="8"/>
    <n v="2015"/>
    <n v="2015"/>
    <n v="1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x v="23"/>
    <n v="106"/>
    <n v="64.63"/>
    <m/>
    <x v="2691"/>
    <d v="2015-07-20T03:59:00"/>
    <n v="6"/>
    <n v="7"/>
    <n v="2015"/>
    <n v="2015"/>
    <n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x v="39"/>
    <n v="106"/>
    <n v="56.2"/>
    <m/>
    <x v="2692"/>
    <d v="2014-07-10T10:09:11"/>
    <n v="6"/>
    <n v="7"/>
    <n v="2014"/>
    <n v="2014"/>
    <n v="3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x v="30"/>
    <n v="106"/>
    <n v="40.78"/>
    <m/>
    <x v="2693"/>
    <d v="2014-01-22T21:39:59"/>
    <n v="12"/>
    <n v="1"/>
    <n v="2013"/>
    <n v="2014"/>
    <n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x v="21"/>
    <n v="106"/>
    <n v="39.44"/>
    <m/>
    <x v="2694"/>
    <d v="2016-09-29T15:45:21"/>
    <n v="8"/>
    <n v="9"/>
    <n v="2016"/>
    <n v="2016"/>
    <n v="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x v="23"/>
    <n v="106"/>
    <n v="58.9"/>
    <m/>
    <x v="2695"/>
    <d v="2014-11-05T21:22:25"/>
    <n v="10"/>
    <n v="11"/>
    <n v="2014"/>
    <n v="2014"/>
    <n v="2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x v="23"/>
    <n v="106"/>
    <n v="103.95"/>
    <m/>
    <x v="2696"/>
    <d v="2015-09-23T14:21:26"/>
    <n v="9"/>
    <n v="9"/>
    <n v="2015"/>
    <n v="2015"/>
    <n v="2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x v="32"/>
    <n v="106"/>
    <n v="90.28"/>
    <m/>
    <x v="2697"/>
    <d v="2015-06-22T05:00:00"/>
    <n v="5"/>
    <n v="6"/>
    <n v="2015"/>
    <n v="2015"/>
    <n v="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x v="23"/>
    <n v="106"/>
    <n v="136.78"/>
    <m/>
    <x v="2698"/>
    <d v="2014-11-13T23:37:28"/>
    <n v="10"/>
    <n v="11"/>
    <n v="2014"/>
    <n v="2014"/>
    <n v="3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x v="32"/>
    <n v="106"/>
    <n v="38.54"/>
    <m/>
    <x v="2699"/>
    <d v="2012-09-04T13:29:07"/>
    <n v="7"/>
    <n v="9"/>
    <n v="2012"/>
    <n v="2012"/>
    <n v="3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x v="23"/>
    <n v="106"/>
    <n v="251.74"/>
    <m/>
    <x v="2700"/>
    <d v="2016-10-01T03:59:00"/>
    <n v="9"/>
    <n v="10"/>
    <n v="2016"/>
    <n v="2016"/>
    <n v="3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x v="23"/>
    <n v="106"/>
    <n v="61.94"/>
    <m/>
    <x v="2701"/>
    <d v="2016-06-08T00:57:04"/>
    <n v="5"/>
    <n v="6"/>
    <n v="2016"/>
    <n v="2016"/>
    <n v="3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x v="32"/>
    <n v="106"/>
    <n v="108.02"/>
    <m/>
    <x v="2702"/>
    <d v="2011-03-12T04:00:00"/>
    <n v="2"/>
    <n v="3"/>
    <n v="2011"/>
    <n v="2011"/>
    <n v="29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x v="25"/>
    <n v="106"/>
    <n v="47.43"/>
    <m/>
    <x v="2703"/>
    <d v="2015-08-02T19:31:29"/>
    <n v="7"/>
    <n v="8"/>
    <n v="2015"/>
    <n v="2015"/>
    <n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x v="30"/>
    <n v="106"/>
    <n v="53.13"/>
    <m/>
    <x v="2704"/>
    <d v="2011-07-12T03:14:42"/>
    <n v="6"/>
    <n v="7"/>
    <n v="2011"/>
    <n v="2011"/>
    <n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x v="30"/>
    <n v="106"/>
    <n v="56.67"/>
    <m/>
    <x v="2705"/>
    <d v="2012-12-07T23:30:00"/>
    <n v="11"/>
    <n v="12"/>
    <n v="2012"/>
    <n v="2012"/>
    <n v="36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x v="23"/>
    <n v="106"/>
    <n v="184.78"/>
    <m/>
    <x v="2706"/>
    <d v="2017-02-25T01:22:14"/>
    <n v="1"/>
    <n v="2"/>
    <n v="2017"/>
    <n v="2017"/>
    <n v="4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x v="23"/>
    <n v="106"/>
    <n v="23.1"/>
    <m/>
    <x v="2707"/>
    <d v="2015-04-01T20:17:48"/>
    <n v="3"/>
    <n v="4"/>
    <n v="2015"/>
    <n v="2015"/>
    <n v="30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x v="23"/>
    <n v="106"/>
    <n v="56.2"/>
    <m/>
    <x v="2708"/>
    <d v="2015-08-12T00:00:00"/>
    <n v="7"/>
    <n v="8"/>
    <n v="2015"/>
    <n v="2015"/>
    <n v="3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x v="23"/>
    <n v="106"/>
    <n v="51.85"/>
    <m/>
    <x v="2709"/>
    <d v="2017-02-22T13:25:52"/>
    <n v="1"/>
    <n v="2"/>
    <n v="2017"/>
    <n v="2017"/>
    <n v="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x v="23"/>
    <n v="106"/>
    <n v="25.31"/>
    <m/>
    <x v="2710"/>
    <d v="2016-03-07T04:59:00"/>
    <n v="2"/>
    <n v="3"/>
    <n v="2016"/>
    <n v="2016"/>
    <n v="1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x v="28"/>
    <n v="106"/>
    <n v="75.5"/>
    <m/>
    <x v="2711"/>
    <d v="2015-02-06T15:04:31"/>
    <n v="1"/>
    <n v="2"/>
    <n v="2015"/>
    <n v="2015"/>
    <n v="3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x v="29"/>
    <n v="106"/>
    <n v="93.26"/>
    <m/>
    <x v="2712"/>
    <d v="2014-09-17T13:00:56"/>
    <n v="8"/>
    <n v="9"/>
    <n v="2014"/>
    <n v="2014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x v="23"/>
    <n v="106"/>
    <n v="96.67"/>
    <m/>
    <x v="2713"/>
    <d v="2014-11-21T04:55:00"/>
    <n v="11"/>
    <n v="11"/>
    <n v="2014"/>
    <n v="2014"/>
    <n v="1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x v="31"/>
    <n v="106"/>
    <n v="120.91"/>
    <m/>
    <x v="2714"/>
    <d v="2010-07-17T09:59:00"/>
    <n v="6"/>
    <n v="7"/>
    <n v="2010"/>
    <n v="2010"/>
    <n v="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x v="23"/>
    <n v="106"/>
    <n v="40.92"/>
    <m/>
    <x v="2715"/>
    <d v="2015-07-17T21:02:00"/>
    <n v="6"/>
    <n v="7"/>
    <n v="2015"/>
    <n v="2015"/>
    <n v="1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x v="30"/>
    <n v="106"/>
    <n v="375.76"/>
    <m/>
    <x v="2716"/>
    <d v="2015-12-27T14:20:45"/>
    <n v="10"/>
    <n v="12"/>
    <n v="2015"/>
    <n v="2015"/>
    <n v="7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x v="18"/>
    <n v="106"/>
    <n v="151.24"/>
    <m/>
    <x v="2717"/>
    <d v="2015-09-27T14:20:40"/>
    <n v="8"/>
    <n v="9"/>
    <n v="2015"/>
    <n v="2015"/>
    <n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x v="29"/>
    <n v="106"/>
    <n v="146.88"/>
    <m/>
    <x v="2718"/>
    <d v="2014-06-14T01:44:10"/>
    <n v="6"/>
    <n v="6"/>
    <n v="2014"/>
    <n v="2014"/>
    <n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x v="7"/>
    <n v="107"/>
    <n v="54.62"/>
    <m/>
    <x v="2719"/>
    <d v="2011-08-15T01:00:00"/>
    <n v="6"/>
    <n v="8"/>
    <n v="2011"/>
    <n v="2011"/>
    <n v="6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x v="37"/>
    <n v="107"/>
    <n v="177.5"/>
    <m/>
    <x v="2720"/>
    <d v="2017-03-05T19:26:21"/>
    <n v="2"/>
    <n v="3"/>
    <n v="2017"/>
    <n v="2017"/>
    <n v="3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x v="23"/>
    <n v="107"/>
    <n v="35.04"/>
    <m/>
    <x v="2721"/>
    <d v="2016-06-02T10:25:18"/>
    <n v="5"/>
    <n v="6"/>
    <n v="2016"/>
    <n v="2016"/>
    <n v="2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x v="7"/>
    <n v="107"/>
    <n v="106.53"/>
    <m/>
    <x v="2722"/>
    <d v="2015-07-05T17:00:17"/>
    <n v="6"/>
    <n v="7"/>
    <n v="2015"/>
    <n v="2015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3"/>
    <n v="107"/>
    <n v="63.7"/>
    <m/>
    <x v="2723"/>
    <d v="2016-04-06T21:30:00"/>
    <n v="3"/>
    <n v="4"/>
    <n v="2016"/>
    <n v="2016"/>
    <n v="1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x v="23"/>
    <n v="107"/>
    <n v="71.73"/>
    <m/>
    <x v="2724"/>
    <d v="2015-10-28T17:33:36"/>
    <n v="9"/>
    <n v="10"/>
    <n v="2015"/>
    <n v="2015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x v="31"/>
    <n v="107"/>
    <n v="134.91"/>
    <m/>
    <x v="2725"/>
    <d v="2015-12-22T23:00:00"/>
    <n v="11"/>
    <n v="12"/>
    <n v="2015"/>
    <n v="2015"/>
    <n v="2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x v="29"/>
    <n v="107"/>
    <n v="21.76"/>
    <m/>
    <x v="2726"/>
    <d v="2015-09-27T20:14:00"/>
    <n v="9"/>
    <n v="9"/>
    <n v="2015"/>
    <n v="2015"/>
    <n v="1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x v="18"/>
    <n v="107"/>
    <n v="108.78"/>
    <m/>
    <x v="2727"/>
    <d v="2015-03-25T18:53:49"/>
    <n v="3"/>
    <n v="3"/>
    <n v="2015"/>
    <n v="2015"/>
    <n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x v="7"/>
    <n v="107"/>
    <n v="48.45"/>
    <m/>
    <x v="2728"/>
    <d v="2013-03-11T18:02:26"/>
    <n v="1"/>
    <n v="3"/>
    <n v="2013"/>
    <n v="2013"/>
    <n v="4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x v="31"/>
    <n v="107"/>
    <n v="97.36"/>
    <m/>
    <x v="2729"/>
    <d v="2016-06-17T13:57:14"/>
    <n v="5"/>
    <n v="6"/>
    <n v="2016"/>
    <n v="2016"/>
    <n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x v="31"/>
    <n v="107"/>
    <n v="71.900000000000006"/>
    <m/>
    <x v="2730"/>
    <d v="2017-02-24T11:58:28"/>
    <n v="1"/>
    <n v="2"/>
    <n v="2017"/>
    <n v="2017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x v="7"/>
    <n v="107"/>
    <n v="27.94"/>
    <m/>
    <x v="2731"/>
    <d v="2012-05-05T19:15:28"/>
    <n v="4"/>
    <n v="5"/>
    <n v="2012"/>
    <n v="2012"/>
    <n v="3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x v="31"/>
    <n v="107"/>
    <n v="89.89"/>
    <m/>
    <x v="2732"/>
    <d v="2012-07-18T21:53:18"/>
    <n v="6"/>
    <n v="7"/>
    <n v="2012"/>
    <n v="2012"/>
    <n v="3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x v="31"/>
    <n v="107"/>
    <n v="81.63"/>
    <m/>
    <x v="2733"/>
    <d v="2012-07-07T13:33:26"/>
    <n v="6"/>
    <n v="7"/>
    <n v="2012"/>
    <n v="2012"/>
    <n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x v="24"/>
    <n v="107"/>
    <n v="74.069999999999993"/>
    <m/>
    <x v="2734"/>
    <d v="2015-06-14T00:20:55"/>
    <n v="5"/>
    <n v="6"/>
    <n v="2015"/>
    <n v="2015"/>
    <n v="3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x v="7"/>
    <n v="107"/>
    <n v="59.82"/>
    <m/>
    <x v="2735"/>
    <d v="2013-03-09T23:42:17"/>
    <n v="2"/>
    <n v="3"/>
    <n v="2013"/>
    <n v="2013"/>
    <n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x v="23"/>
    <n v="107"/>
    <n v="53.34"/>
    <m/>
    <x v="2736"/>
    <d v="2016-05-15T01:22:19"/>
    <n v="4"/>
    <n v="5"/>
    <n v="2016"/>
    <n v="2016"/>
    <n v="30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x v="31"/>
    <n v="107"/>
    <n v="28.58"/>
    <m/>
    <x v="2737"/>
    <d v="2011-02-02T07:59:00"/>
    <n v="12"/>
    <n v="2"/>
    <n v="2010"/>
    <n v="2011"/>
    <n v="5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x v="24"/>
    <n v="107"/>
    <n v="45.54"/>
    <m/>
    <x v="2738"/>
    <d v="2015-09-16T17:56:11"/>
    <n v="8"/>
    <n v="9"/>
    <n v="2015"/>
    <n v="2015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x v="7"/>
    <n v="107"/>
    <n v="49.25"/>
    <m/>
    <x v="2739"/>
    <d v="2011-11-16T16:11:48"/>
    <n v="10"/>
    <n v="11"/>
    <n v="2011"/>
    <n v="2011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x v="25"/>
    <n v="107"/>
    <n v="90.82"/>
    <m/>
    <x v="2740"/>
    <d v="2014-08-01T01:00:00"/>
    <n v="6"/>
    <n v="8"/>
    <n v="2014"/>
    <n v="2014"/>
    <n v="3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x v="31"/>
    <n v="107"/>
    <n v="67.91"/>
    <m/>
    <x v="2741"/>
    <d v="2014-10-01T03:59:00"/>
    <n v="9"/>
    <n v="10"/>
    <n v="2014"/>
    <n v="2014"/>
    <n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x v="31"/>
    <n v="107"/>
    <n v="66.7"/>
    <m/>
    <x v="2742"/>
    <d v="2016-05-19T15:02:42"/>
    <n v="4"/>
    <n v="5"/>
    <n v="2016"/>
    <n v="2016"/>
    <n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x v="31"/>
    <n v="107"/>
    <n v="45.42"/>
    <m/>
    <x v="2743"/>
    <d v="2011-03-16T11:38:02"/>
    <n v="2"/>
    <n v="3"/>
    <n v="2011"/>
    <n v="2011"/>
    <n v="30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x v="34"/>
    <n v="107"/>
    <n v="39.049999999999997"/>
    <m/>
    <x v="2744"/>
    <d v="2014-12-01T04:59:00"/>
    <n v="10"/>
    <n v="12"/>
    <n v="2014"/>
    <n v="2014"/>
    <n v="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x v="18"/>
    <n v="107"/>
    <n v="65.08"/>
    <m/>
    <x v="2745"/>
    <d v="2015-06-01T22:42:00"/>
    <n v="4"/>
    <n v="6"/>
    <n v="2015"/>
    <n v="2015"/>
    <n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x v="7"/>
    <n v="107"/>
    <n v="51.19"/>
    <m/>
    <x v="2746"/>
    <d v="2012-03-10T04:02:09"/>
    <n v="2"/>
    <n v="3"/>
    <n v="2012"/>
    <n v="2012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x v="23"/>
    <n v="107"/>
    <n v="37.590000000000003"/>
    <m/>
    <x v="2747"/>
    <d v="2014-06-09T19:20:15"/>
    <n v="5"/>
    <n v="6"/>
    <n v="2014"/>
    <n v="2014"/>
    <n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x v="26"/>
    <n v="107"/>
    <n v="267"/>
    <m/>
    <x v="2748"/>
    <d v="2015-08-21T17:55:13"/>
    <n v="7"/>
    <n v="8"/>
    <n v="2015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x v="23"/>
    <n v="107"/>
    <n v="37.08"/>
    <m/>
    <x v="2749"/>
    <d v="2015-12-10T14:14:56"/>
    <n v="11"/>
    <n v="12"/>
    <n v="2015"/>
    <n v="2015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x v="31"/>
    <n v="107"/>
    <n v="224.85"/>
    <m/>
    <x v="2750"/>
    <d v="2016-12-14T12:00:00"/>
    <n v="11"/>
    <n v="12"/>
    <n v="2016"/>
    <n v="2016"/>
    <n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x v="18"/>
    <n v="107"/>
    <n v="170.45"/>
    <m/>
    <x v="2751"/>
    <d v="2016-06-07T04:01:31"/>
    <n v="5"/>
    <n v="6"/>
    <n v="2016"/>
    <n v="2016"/>
    <n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x v="23"/>
    <n v="107"/>
    <n v="109.03"/>
    <m/>
    <x v="2752"/>
    <d v="2015-07-02T11:17:04"/>
    <n v="6"/>
    <n v="7"/>
    <n v="2015"/>
    <n v="2015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x v="23"/>
    <n v="107"/>
    <n v="74.209999999999994"/>
    <m/>
    <x v="2753"/>
    <d v="2014-11-01T17:18:00"/>
    <n v="10"/>
    <n v="11"/>
    <n v="2014"/>
    <n v="2014"/>
    <n v="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x v="7"/>
    <n v="107"/>
    <n v="70.209999999999994"/>
    <m/>
    <x v="2754"/>
    <d v="2012-01-24T19:26:13"/>
    <n v="1"/>
    <n v="1"/>
    <n v="2012"/>
    <n v="2012"/>
    <n v="21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x v="32"/>
    <n v="107"/>
    <n v="99.53"/>
    <m/>
    <x v="2755"/>
    <d v="2014-11-01T22:01:43"/>
    <n v="10"/>
    <n v="11"/>
    <n v="2014"/>
    <n v="2014"/>
    <n v="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x v="32"/>
    <n v="107"/>
    <n v="36.61"/>
    <m/>
    <x v="2756"/>
    <d v="2012-06-25T16:24:00"/>
    <n v="6"/>
    <n v="6"/>
    <n v="2012"/>
    <n v="2012"/>
    <n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x v="37"/>
    <n v="107"/>
    <n v="59.46"/>
    <m/>
    <x v="2757"/>
    <d v="2013-09-26T10:46:58"/>
    <n v="7"/>
    <n v="9"/>
    <n v="2013"/>
    <n v="2013"/>
    <n v="6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x v="7"/>
    <n v="107"/>
    <n v="53.52"/>
    <m/>
    <x v="2758"/>
    <d v="2013-01-26T05:09:34"/>
    <n v="12"/>
    <n v="1"/>
    <n v="2012"/>
    <n v="201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x v="4"/>
    <n v="107"/>
    <n v="125.94"/>
    <m/>
    <x v="2759"/>
    <d v="2016-03-17T17:25:49"/>
    <n v="2"/>
    <n v="3"/>
    <n v="2016"/>
    <n v="2016"/>
    <n v="3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x v="32"/>
    <n v="107"/>
    <n v="107.07"/>
    <m/>
    <x v="2760"/>
    <d v="2015-05-07T18:12:22"/>
    <n v="4"/>
    <n v="5"/>
    <n v="2015"/>
    <n v="2015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x v="32"/>
    <n v="107"/>
    <n v="73.36"/>
    <m/>
    <x v="2761"/>
    <d v="2016-12-29T05:08:45"/>
    <n v="11"/>
    <n v="12"/>
    <n v="2016"/>
    <n v="2016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x v="23"/>
    <n v="107"/>
    <n v="31.97"/>
    <m/>
    <x v="2762"/>
    <d v="2014-07-06T10:08:09"/>
    <n v="6"/>
    <n v="7"/>
    <n v="2014"/>
    <n v="2014"/>
    <n v="3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x v="32"/>
    <n v="107"/>
    <n v="68.709999999999994"/>
    <m/>
    <x v="2763"/>
    <d v="2015-11-13T17:04:28"/>
    <n v="10"/>
    <n v="11"/>
    <n v="2015"/>
    <n v="2015"/>
    <n v="4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x v="23"/>
    <n v="107"/>
    <n v="100.22"/>
    <m/>
    <x v="2764"/>
    <d v="2014-07-01T23:50:31"/>
    <n v="6"/>
    <n v="7"/>
    <n v="2014"/>
    <n v="2014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x v="38"/>
    <n v="107"/>
    <n v="58.63"/>
    <m/>
    <x v="2765"/>
    <d v="2016-12-14T21:01:18"/>
    <n v="11"/>
    <n v="12"/>
    <n v="2016"/>
    <n v="2016"/>
    <n v="3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x v="7"/>
    <n v="107"/>
    <n v="36.97"/>
    <m/>
    <x v="2766"/>
    <d v="2012-10-28T05:00:00"/>
    <n v="9"/>
    <n v="10"/>
    <n v="2012"/>
    <n v="2012"/>
    <n v="3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x v="25"/>
    <n v="107"/>
    <n v="81.239999999999995"/>
    <m/>
    <x v="2767"/>
    <d v="2015-01-18T18:33:38"/>
    <n v="12"/>
    <n v="1"/>
    <n v="2014"/>
    <n v="2015"/>
    <n v="40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x v="37"/>
    <n v="107"/>
    <n v="52.96"/>
    <m/>
    <x v="2768"/>
    <d v="2015-08-20T11:00:00"/>
    <n v="8"/>
    <n v="8"/>
    <n v="2015"/>
    <n v="2015"/>
    <n v="1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x v="30"/>
    <n v="107"/>
    <n v="273.83"/>
    <m/>
    <x v="2769"/>
    <d v="2013-12-10T02:00:56"/>
    <n v="11"/>
    <n v="12"/>
    <n v="2013"/>
    <n v="2013"/>
    <n v="3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x v="23"/>
    <n v="107"/>
    <n v="107.25"/>
    <m/>
    <x v="2770"/>
    <d v="2015-10-24T03:59:00"/>
    <n v="10"/>
    <n v="10"/>
    <n v="2015"/>
    <n v="2015"/>
    <n v="1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x v="32"/>
    <n v="107"/>
    <n v="46.63"/>
    <m/>
    <x v="2771"/>
    <d v="2012-04-18T16:44:36"/>
    <n v="3"/>
    <n v="4"/>
    <n v="2012"/>
    <n v="2012"/>
    <n v="30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x v="29"/>
    <n v="107"/>
    <n v="49.32"/>
    <m/>
    <x v="2772"/>
    <d v="2015-06-08T16:00:00"/>
    <n v="5"/>
    <n v="6"/>
    <n v="2015"/>
    <n v="2015"/>
    <n v="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x v="32"/>
    <n v="107"/>
    <n v="88.19"/>
    <m/>
    <x v="2773"/>
    <d v="2015-02-13T23:58:02"/>
    <n v="1"/>
    <n v="2"/>
    <n v="2015"/>
    <n v="2015"/>
    <n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x v="7"/>
    <n v="107"/>
    <n v="89.9"/>
    <m/>
    <x v="2774"/>
    <d v="2012-09-10T03:55:00"/>
    <n v="8"/>
    <n v="9"/>
    <n v="2012"/>
    <n v="2012"/>
    <n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x v="37"/>
    <n v="107"/>
    <n v="61.34"/>
    <m/>
    <x v="2775"/>
    <d v="2012-05-28T15:43:13"/>
    <n v="4"/>
    <n v="5"/>
    <n v="2012"/>
    <n v="2012"/>
    <n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x v="32"/>
    <n v="107"/>
    <n v="134.21"/>
    <m/>
    <x v="2776"/>
    <d v="2011-07-31T06:59:00"/>
    <n v="5"/>
    <n v="7"/>
    <n v="2011"/>
    <n v="2011"/>
    <n v="6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x v="31"/>
    <n v="107"/>
    <n v="97.64"/>
    <m/>
    <x v="2777"/>
    <d v="2012-06-07T14:55:00"/>
    <n v="4"/>
    <n v="6"/>
    <n v="2012"/>
    <n v="2012"/>
    <n v="5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x v="34"/>
    <n v="107"/>
    <n v="169.58"/>
    <m/>
    <x v="2778"/>
    <d v="2015-06-21T03:31:22"/>
    <n v="6"/>
    <n v="6"/>
    <n v="2015"/>
    <n v="2015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x v="36"/>
    <n v="107"/>
    <n v="108.48"/>
    <m/>
    <x v="2779"/>
    <d v="2015-12-16T18:20:10"/>
    <n v="11"/>
    <n v="12"/>
    <n v="2015"/>
    <n v="2015"/>
    <n v="3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x v="32"/>
    <n v="107"/>
    <n v="64.44"/>
    <m/>
    <x v="2780"/>
    <d v="2013-12-06T23:22:00"/>
    <n v="10"/>
    <n v="12"/>
    <n v="2013"/>
    <n v="2013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x v="23"/>
    <n v="107"/>
    <n v="204.57"/>
    <m/>
    <x v="2781"/>
    <d v="2016-09-14T19:00:00"/>
    <n v="8"/>
    <n v="9"/>
    <n v="2016"/>
    <n v="2016"/>
    <n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x v="23"/>
    <n v="107"/>
    <n v="35.799999999999997"/>
    <m/>
    <x v="2782"/>
    <d v="2014-10-16T03:59:00"/>
    <n v="10"/>
    <n v="10"/>
    <n v="2014"/>
    <n v="2014"/>
    <n v="1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x v="30"/>
    <n v="107"/>
    <n v="39.380000000000003"/>
    <m/>
    <x v="2783"/>
    <d v="2016-05-14T00:00:00"/>
    <n v="4"/>
    <n v="5"/>
    <n v="2016"/>
    <n v="2016"/>
    <n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x v="21"/>
    <n v="107"/>
    <n v="60.97"/>
    <m/>
    <x v="2784"/>
    <d v="2016-06-17T12:59:50"/>
    <n v="5"/>
    <n v="6"/>
    <n v="2016"/>
    <n v="2016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x v="23"/>
    <n v="107"/>
    <n v="62.67"/>
    <m/>
    <x v="2785"/>
    <d v="2016-06-06T02:00:00"/>
    <n v="4"/>
    <n v="6"/>
    <n v="2016"/>
    <n v="2016"/>
    <n v="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x v="28"/>
    <n v="108"/>
    <n v="47.78"/>
    <m/>
    <x v="2786"/>
    <d v="2016-08-31T05:36:00"/>
    <n v="8"/>
    <n v="8"/>
    <n v="2016"/>
    <n v="2016"/>
    <n v="6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x v="24"/>
    <n v="108"/>
    <n v="76.790000000000006"/>
    <m/>
    <x v="2787"/>
    <d v="2015-06-26T23:00:00"/>
    <n v="6"/>
    <n v="6"/>
    <n v="2015"/>
    <n v="2015"/>
    <n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x v="23"/>
    <n v="108"/>
    <n v="76.8"/>
    <m/>
    <x v="2788"/>
    <d v="2016-07-01T23:00:00"/>
    <n v="5"/>
    <n v="7"/>
    <n v="2016"/>
    <n v="2016"/>
    <n v="57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x v="30"/>
    <n v="108"/>
    <n v="132.05000000000001"/>
    <m/>
    <x v="2789"/>
    <d v="2014-08-11T05:59:00"/>
    <n v="7"/>
    <n v="8"/>
    <n v="2014"/>
    <n v="2014"/>
    <n v="2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x v="32"/>
    <n v="108"/>
    <n v="45.44"/>
    <m/>
    <x v="2790"/>
    <d v="2012-04-29T04:00:00"/>
    <n v="3"/>
    <n v="4"/>
    <n v="2012"/>
    <n v="2012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x v="39"/>
    <n v="108"/>
    <n v="451.84"/>
    <m/>
    <x v="2791"/>
    <d v="2015-04-10T05:32:54"/>
    <n v="2"/>
    <n v="4"/>
    <n v="2015"/>
    <n v="2015"/>
    <n v="60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x v="23"/>
    <n v="108"/>
    <n v="70.760000000000005"/>
    <m/>
    <x v="2792"/>
    <d v="2016-07-24T11:28:48"/>
    <n v="6"/>
    <n v="7"/>
    <n v="2016"/>
    <n v="2016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x v="23"/>
    <n v="108"/>
    <n v="89.67"/>
    <m/>
    <x v="2793"/>
    <d v="2015-08-12T05:32:39"/>
    <n v="6"/>
    <n v="8"/>
    <n v="2015"/>
    <n v="2015"/>
    <n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x v="29"/>
    <n v="108"/>
    <n v="76.87"/>
    <m/>
    <x v="2794"/>
    <d v="2014-12-19T20:40:07"/>
    <n v="10"/>
    <n v="12"/>
    <n v="2014"/>
    <n v="2014"/>
    <n v="6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x v="31"/>
    <n v="108"/>
    <n v="117.85"/>
    <m/>
    <x v="2795"/>
    <d v="2013-05-05T17:00:11"/>
    <n v="3"/>
    <n v="5"/>
    <n v="2013"/>
    <n v="2013"/>
    <n v="4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x v="23"/>
    <n v="108"/>
    <n v="28.19"/>
    <m/>
    <x v="2796"/>
    <d v="2014-08-31T13:08:00"/>
    <n v="8"/>
    <n v="8"/>
    <n v="2014"/>
    <n v="2014"/>
    <n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x v="36"/>
    <n v="108"/>
    <n v="65.16"/>
    <m/>
    <x v="2797"/>
    <d v="2015-02-11T15:23:40"/>
    <n v="1"/>
    <n v="2"/>
    <n v="2015"/>
    <n v="2015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x v="25"/>
    <n v="108"/>
    <n v="74.239999999999995"/>
    <m/>
    <x v="2798"/>
    <d v="2014-06-12T17:28:10"/>
    <n v="5"/>
    <n v="6"/>
    <n v="2014"/>
    <n v="2014"/>
    <n v="3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x v="31"/>
    <n v="108"/>
    <n v="55.2"/>
    <m/>
    <x v="2799"/>
    <d v="2014-03-06T02:02:19"/>
    <n v="2"/>
    <n v="3"/>
    <n v="2014"/>
    <n v="2014"/>
    <n v="3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x v="7"/>
    <n v="108"/>
    <n v="41.96"/>
    <m/>
    <x v="2800"/>
    <d v="2013-12-15T01:58:05"/>
    <n v="11"/>
    <n v="12"/>
    <n v="2013"/>
    <n v="2013"/>
    <n v="30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x v="31"/>
    <n v="108"/>
    <n v="86.16"/>
    <m/>
    <x v="2801"/>
    <d v="2011-05-09T05:59:00"/>
    <n v="4"/>
    <n v="5"/>
    <n v="2011"/>
    <n v="2011"/>
    <n v="3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x v="23"/>
    <n v="108"/>
    <n v="79"/>
    <m/>
    <x v="2802"/>
    <d v="2014-08-26T17:09:42"/>
    <n v="8"/>
    <n v="8"/>
    <n v="2014"/>
    <n v="2014"/>
    <n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x v="7"/>
    <n v="108"/>
    <n v="37.15"/>
    <m/>
    <x v="2803"/>
    <d v="2014-11-12T18:03:13"/>
    <n v="10"/>
    <n v="11"/>
    <n v="2014"/>
    <n v="2014"/>
    <n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x v="23"/>
    <n v="108"/>
    <n v="25.25"/>
    <m/>
    <x v="2804"/>
    <d v="2015-05-09T09:35:15"/>
    <n v="4"/>
    <n v="5"/>
    <n v="2015"/>
    <n v="2015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x v="23"/>
    <n v="108"/>
    <n v="113.42"/>
    <m/>
    <x v="2805"/>
    <d v="2015-07-10T07:00:00"/>
    <n v="6"/>
    <n v="7"/>
    <n v="2015"/>
    <n v="2015"/>
    <n v="24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x v="24"/>
    <n v="108"/>
    <n v="88.87"/>
    <m/>
    <x v="2806"/>
    <d v="2014-12-14T18:09:51"/>
    <n v="11"/>
    <n v="12"/>
    <n v="2014"/>
    <n v="2014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x v="31"/>
    <n v="108"/>
    <n v="45.67"/>
    <m/>
    <x v="2807"/>
    <d v="2011-07-03T11:57:46"/>
    <n v="6"/>
    <n v="7"/>
    <n v="2011"/>
    <n v="2011"/>
    <n v="3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x v="18"/>
    <n v="108"/>
    <n v="112.79"/>
    <m/>
    <x v="2808"/>
    <d v="2016-06-29T23:29:55"/>
    <n v="6"/>
    <n v="6"/>
    <n v="2016"/>
    <n v="2016"/>
    <n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x v="23"/>
    <n v="108"/>
    <n v="44.09"/>
    <m/>
    <x v="2809"/>
    <d v="2017-02-18T04:59:00"/>
    <n v="1"/>
    <n v="2"/>
    <n v="2017"/>
    <n v="2017"/>
    <n v="3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x v="23"/>
    <n v="108"/>
    <n v="126.55"/>
    <m/>
    <x v="2810"/>
    <d v="2015-06-24T02:00:00"/>
    <n v="6"/>
    <n v="6"/>
    <n v="2015"/>
    <n v="2015"/>
    <n v="22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x v="23"/>
    <n v="108"/>
    <n v="77"/>
    <m/>
    <x v="2811"/>
    <d v="2016-03-18T20:20:12"/>
    <n v="2"/>
    <n v="3"/>
    <n v="2016"/>
    <n v="2016"/>
    <n v="4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x v="32"/>
    <n v="108"/>
    <n v="60.66"/>
    <m/>
    <x v="2812"/>
    <d v="2013-03-22T11:37:05"/>
    <n v="2"/>
    <n v="3"/>
    <n v="2013"/>
    <n v="2013"/>
    <n v="3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x v="23"/>
    <n v="108"/>
    <n v="106.8"/>
    <m/>
    <x v="2813"/>
    <d v="2014-11-20T07:59:58"/>
    <n v="10"/>
    <n v="11"/>
    <n v="2014"/>
    <n v="2014"/>
    <n v="3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x v="7"/>
    <n v="108"/>
    <n v="40.96"/>
    <m/>
    <x v="2814"/>
    <d v="2014-04-18T23:00:00"/>
    <n v="3"/>
    <n v="4"/>
    <n v="2014"/>
    <n v="2014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x v="40"/>
    <n v="108"/>
    <n v="69.599999999999994"/>
    <m/>
    <x v="2815"/>
    <d v="2016-01-12T05:00:00"/>
    <n v="12"/>
    <n v="1"/>
    <n v="2015"/>
    <n v="2016"/>
    <n v="41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x v="28"/>
    <n v="108"/>
    <n v="74.23"/>
    <m/>
    <x v="2816"/>
    <d v="2015-07-23T04:59:00"/>
    <n v="7"/>
    <n v="7"/>
    <n v="2015"/>
    <n v="2015"/>
    <n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108"/>
    <n v="56.98"/>
    <m/>
    <x v="2817"/>
    <d v="2016-10-23T08:20:01"/>
    <n v="8"/>
    <n v="10"/>
    <n v="2016"/>
    <n v="2016"/>
    <n v="6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x v="31"/>
    <n v="108"/>
    <n v="145.04"/>
    <m/>
    <x v="2818"/>
    <d v="2016-05-13T13:40:48"/>
    <n v="4"/>
    <n v="5"/>
    <n v="2016"/>
    <n v="2016"/>
    <n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x v="39"/>
    <n v="108"/>
    <n v="154.16999999999999"/>
    <m/>
    <x v="2819"/>
    <d v="2016-12-31T18:20:54"/>
    <n v="12"/>
    <n v="12"/>
    <n v="2016"/>
    <n v="2016"/>
    <n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x v="29"/>
    <n v="108"/>
    <n v="56.82"/>
    <m/>
    <x v="2820"/>
    <d v="2015-03-01T12:00:00"/>
    <n v="1"/>
    <n v="3"/>
    <n v="2015"/>
    <n v="2015"/>
    <n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x v="35"/>
    <n v="108"/>
    <n v="33.75"/>
    <m/>
    <x v="2821"/>
    <d v="2015-02-01T00:31:47"/>
    <n v="1"/>
    <n v="2"/>
    <n v="2015"/>
    <n v="2015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x v="18"/>
    <n v="108"/>
    <n v="462.86"/>
    <m/>
    <x v="2822"/>
    <d v="2016-03-21T16:59:28"/>
    <n v="2"/>
    <n v="3"/>
    <n v="2016"/>
    <n v="2016"/>
    <n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x v="28"/>
    <n v="108"/>
    <n v="90"/>
    <m/>
    <x v="2823"/>
    <d v="2014-11-30T04:25:15"/>
    <n v="10"/>
    <n v="11"/>
    <n v="2014"/>
    <n v="2014"/>
    <n v="3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x v="25"/>
    <n v="108"/>
    <n v="72.97"/>
    <m/>
    <x v="2824"/>
    <d v="2014-06-15T15:16:04"/>
    <n v="5"/>
    <n v="6"/>
    <n v="2014"/>
    <n v="2014"/>
    <n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x v="23"/>
    <n v="108"/>
    <n v="33.75"/>
    <m/>
    <x v="2825"/>
    <d v="2017-03-24T12:33:54"/>
    <n v="2"/>
    <n v="3"/>
    <n v="2017"/>
    <n v="2017"/>
    <n v="30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x v="23"/>
    <n v="108"/>
    <n v="33.75"/>
    <m/>
    <x v="2826"/>
    <d v="2015-01-31T14:03:06"/>
    <n v="12"/>
    <n v="1"/>
    <n v="2014"/>
    <n v="2015"/>
    <n v="4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x v="23"/>
    <n v="108"/>
    <n v="72"/>
    <m/>
    <x v="2827"/>
    <d v="2016-05-10T11:10:48"/>
    <n v="4"/>
    <n v="5"/>
    <n v="2016"/>
    <n v="2016"/>
    <n v="2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x v="23"/>
    <n v="108"/>
    <n v="38.57"/>
    <m/>
    <x v="2828"/>
    <d v="2016-08-01T13:41:00"/>
    <n v="7"/>
    <n v="8"/>
    <n v="2016"/>
    <n v="2016"/>
    <n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x v="31"/>
    <n v="108"/>
    <n v="58.72"/>
    <m/>
    <x v="2829"/>
    <d v="2012-04-27T21:32:00"/>
    <n v="3"/>
    <n v="4"/>
    <n v="2012"/>
    <n v="2012"/>
    <n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x v="31"/>
    <n v="108"/>
    <n v="72.87"/>
    <m/>
    <x v="2830"/>
    <d v="2015-04-29T18:14:28"/>
    <n v="3"/>
    <n v="4"/>
    <n v="2015"/>
    <n v="2015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x v="38"/>
    <n v="108"/>
    <n v="37.200000000000003"/>
    <m/>
    <x v="2831"/>
    <d v="2016-04-23T00:00:00"/>
    <n v="3"/>
    <n v="4"/>
    <n v="2016"/>
    <n v="2016"/>
    <n v="3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x v="23"/>
    <n v="108"/>
    <n v="46.61"/>
    <m/>
    <x v="2832"/>
    <d v="2014-09-21T02:00:00"/>
    <n v="9"/>
    <n v="9"/>
    <n v="2014"/>
    <n v="2014"/>
    <n v="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x v="23"/>
    <n v="108"/>
    <n v="47.46"/>
    <m/>
    <x v="2833"/>
    <d v="2014-06-01T03:59:00"/>
    <n v="4"/>
    <n v="6"/>
    <n v="2014"/>
    <n v="2014"/>
    <n v="3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x v="23"/>
    <n v="108"/>
    <n v="43.28"/>
    <m/>
    <x v="2834"/>
    <d v="2015-02-05T12:20:00"/>
    <n v="1"/>
    <n v="2"/>
    <n v="2015"/>
    <n v="2015"/>
    <n v="2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x v="25"/>
    <n v="108"/>
    <n v="94.91"/>
    <m/>
    <x v="2835"/>
    <d v="2016-11-15T02:08:00"/>
    <n v="10"/>
    <n v="11"/>
    <n v="2016"/>
    <n v="2016"/>
    <n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x v="39"/>
    <n v="108"/>
    <n v="90.18"/>
    <m/>
    <x v="2836"/>
    <d v="2015-06-13T16:25:14"/>
    <n v="5"/>
    <n v="6"/>
    <n v="2015"/>
    <n v="2015"/>
    <n v="3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x v="32"/>
    <n v="108"/>
    <n v="34.07"/>
    <m/>
    <x v="2837"/>
    <d v="2012-09-25T03:59:00"/>
    <n v="8"/>
    <n v="9"/>
    <n v="2012"/>
    <n v="2012"/>
    <n v="26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x v="32"/>
    <n v="108"/>
    <n v="48.33"/>
    <m/>
    <x v="2838"/>
    <d v="2011-05-05T02:13:53"/>
    <n v="4"/>
    <n v="5"/>
    <n v="2011"/>
    <n v="2011"/>
    <n v="30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x v="23"/>
    <n v="108"/>
    <n v="30.93"/>
    <m/>
    <x v="2839"/>
    <d v="2014-06-25T16:59:06"/>
    <n v="5"/>
    <n v="6"/>
    <n v="2014"/>
    <n v="2014"/>
    <n v="3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x v="23"/>
    <n v="108"/>
    <n v="83.51"/>
    <m/>
    <x v="2840"/>
    <d v="2015-10-11T02:00:00"/>
    <n v="9"/>
    <n v="10"/>
    <n v="2015"/>
    <n v="2015"/>
    <n v="2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x v="23"/>
    <n v="108"/>
    <n v="81.25"/>
    <m/>
    <x v="2841"/>
    <d v="2015-02-17T14:00:00"/>
    <n v="2"/>
    <n v="2"/>
    <n v="2015"/>
    <n v="2015"/>
    <n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x v="7"/>
    <n v="108"/>
    <n v="70.650000000000006"/>
    <m/>
    <x v="2842"/>
    <d v="2014-05-04T06:59:00"/>
    <n v="4"/>
    <n v="5"/>
    <n v="2014"/>
    <n v="2014"/>
    <n v="3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x v="31"/>
    <n v="108"/>
    <n v="65.3"/>
    <m/>
    <x v="2843"/>
    <d v="2012-11-10T01:46:06"/>
    <n v="10"/>
    <n v="11"/>
    <n v="2012"/>
    <n v="2012"/>
    <n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x v="7"/>
    <n v="108"/>
    <n v="54.2"/>
    <m/>
    <x v="2844"/>
    <d v="2014-06-21T04:59:00"/>
    <n v="5"/>
    <n v="6"/>
    <n v="2014"/>
    <n v="2014"/>
    <n v="3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x v="30"/>
    <n v="108"/>
    <n v="58.17"/>
    <m/>
    <x v="2845"/>
    <d v="2012-11-15T00:00:00"/>
    <n v="10"/>
    <n v="11"/>
    <n v="2012"/>
    <n v="2012"/>
    <n v="2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x v="40"/>
    <n v="108"/>
    <n v="149.46"/>
    <m/>
    <x v="2846"/>
    <d v="2013-02-15T14:21:49"/>
    <n v="1"/>
    <n v="2"/>
    <n v="2013"/>
    <n v="2013"/>
    <n v="3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x v="23"/>
    <n v="108"/>
    <n v="46.89"/>
    <m/>
    <x v="2847"/>
    <d v="2015-05-27T02:45:00"/>
    <n v="4"/>
    <n v="5"/>
    <n v="2015"/>
    <n v="2015"/>
    <n v="3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x v="38"/>
    <n v="108"/>
    <n v="60.82"/>
    <m/>
    <x v="2848"/>
    <d v="2016-02-12T04:59:00"/>
    <n v="1"/>
    <n v="2"/>
    <n v="2016"/>
    <n v="2016"/>
    <n v="3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x v="36"/>
    <n v="108"/>
    <n v="61.03"/>
    <m/>
    <x v="2849"/>
    <d v="2016-06-23T16:00:25"/>
    <n v="5"/>
    <n v="6"/>
    <n v="2016"/>
    <n v="2016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x v="23"/>
    <n v="109"/>
    <n v="81.38"/>
    <m/>
    <x v="2850"/>
    <d v="2016-06-06T07:00:00"/>
    <n v="5"/>
    <n v="6"/>
    <n v="2016"/>
    <n v="2016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x v="23"/>
    <n v="109"/>
    <n v="135.63"/>
    <m/>
    <x v="2851"/>
    <d v="2016-04-18T09:13:25"/>
    <n v="2"/>
    <n v="4"/>
    <n v="2016"/>
    <n v="2016"/>
    <n v="6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x v="24"/>
    <n v="109"/>
    <n v="73.03"/>
    <m/>
    <x v="2852"/>
    <d v="2012-12-26T20:04:12"/>
    <n v="11"/>
    <n v="12"/>
    <n v="2012"/>
    <n v="2012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x v="25"/>
    <n v="109"/>
    <n v="75.959999999999994"/>
    <m/>
    <x v="2853"/>
    <d v="2014-12-01T20:25:15"/>
    <n v="11"/>
    <n v="12"/>
    <n v="2014"/>
    <n v="2014"/>
    <n v="20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x v="40"/>
    <n v="109"/>
    <n v="28.94"/>
    <m/>
    <x v="2854"/>
    <d v="2013-04-10T15:54:31"/>
    <n v="3"/>
    <n v="4"/>
    <n v="2013"/>
    <n v="2013"/>
    <n v="3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x v="23"/>
    <n v="109"/>
    <n v="30.15"/>
    <m/>
    <x v="2855"/>
    <d v="2014-07-30T22:41:41"/>
    <n v="6"/>
    <n v="7"/>
    <n v="2014"/>
    <n v="2014"/>
    <n v="30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x v="23"/>
    <n v="109"/>
    <n v="44.19"/>
    <m/>
    <x v="2856"/>
    <d v="2015-04-23T06:59:00"/>
    <n v="3"/>
    <n v="4"/>
    <n v="2015"/>
    <n v="2015"/>
    <n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x v="28"/>
    <n v="109"/>
    <n v="53.41"/>
    <m/>
    <x v="2857"/>
    <d v="2016-05-25T18:06:31"/>
    <n v="4"/>
    <n v="5"/>
    <n v="2016"/>
    <n v="2016"/>
    <n v="3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x v="23"/>
    <n v="109"/>
    <n v="54.3"/>
    <m/>
    <x v="2858"/>
    <d v="2014-11-18T17:23:26"/>
    <n v="10"/>
    <n v="11"/>
    <n v="2014"/>
    <n v="2014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x v="23"/>
    <n v="109"/>
    <n v="139.24"/>
    <m/>
    <x v="2859"/>
    <d v="2017-03-16T18:49:01"/>
    <n v="2"/>
    <n v="3"/>
    <n v="2017"/>
    <n v="2017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x v="31"/>
    <n v="109"/>
    <n v="103.52"/>
    <m/>
    <x v="2860"/>
    <d v="2015-11-19T20:00:19"/>
    <n v="10"/>
    <n v="11"/>
    <n v="2015"/>
    <n v="2015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x v="32"/>
    <n v="109"/>
    <n v="99.16"/>
    <m/>
    <x v="2861"/>
    <d v="2016-04-16T00:00:00"/>
    <n v="3"/>
    <n v="4"/>
    <n v="2016"/>
    <n v="2016"/>
    <n v="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x v="18"/>
    <n v="109"/>
    <n v="159.24"/>
    <m/>
    <x v="2862"/>
    <d v="2016-10-06T14:00:00"/>
    <n v="9"/>
    <n v="10"/>
    <n v="2016"/>
    <n v="2016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x v="7"/>
    <n v="109"/>
    <n v="61.04"/>
    <m/>
    <x v="2863"/>
    <d v="2014-04-02T18:36:40"/>
    <n v="2"/>
    <n v="4"/>
    <n v="2014"/>
    <n v="2014"/>
    <n v="35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x v="23"/>
    <n v="109"/>
    <n v="29.26"/>
    <m/>
    <x v="2864"/>
    <d v="2016-06-01T17:12:49"/>
    <n v="5"/>
    <n v="6"/>
    <n v="2016"/>
    <n v="2016"/>
    <n v="3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x v="23"/>
    <n v="109"/>
    <n v="34.409999999999997"/>
    <m/>
    <x v="2865"/>
    <d v="2016-06-02T22:00:00"/>
    <n v="5"/>
    <n v="6"/>
    <n v="2016"/>
    <n v="2016"/>
    <n v="12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x v="24"/>
    <n v="109"/>
    <n v="92.13"/>
    <m/>
    <x v="2866"/>
    <d v="2013-12-29T07:59:00"/>
    <n v="12"/>
    <n v="12"/>
    <n v="2013"/>
    <n v="2013"/>
    <n v="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x v="32"/>
    <n v="109"/>
    <n v="40.549999999999997"/>
    <m/>
    <x v="2867"/>
    <d v="2011-12-16T05:48:41"/>
    <n v="10"/>
    <n v="12"/>
    <n v="2011"/>
    <n v="2011"/>
    <n v="6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x v="32"/>
    <n v="109"/>
    <n v="31.07"/>
    <m/>
    <x v="2868"/>
    <d v="2013-12-21T04:44:00"/>
    <n v="12"/>
    <n v="12"/>
    <n v="2013"/>
    <n v="2013"/>
    <n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x v="18"/>
    <n v="109"/>
    <n v="63.97"/>
    <m/>
    <x v="2869"/>
    <d v="2017-01-07T21:00:00"/>
    <n v="12"/>
    <n v="1"/>
    <n v="2016"/>
    <n v="2017"/>
    <n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x v="24"/>
    <n v="109"/>
    <n v="88.59"/>
    <m/>
    <x v="2870"/>
    <d v="2013-05-04T13:26:49"/>
    <n v="4"/>
    <n v="5"/>
    <n v="2013"/>
    <n v="201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x v="23"/>
    <n v="109"/>
    <n v="26.54"/>
    <m/>
    <x v="2871"/>
    <d v="2015-06-10T19:27:24"/>
    <n v="5"/>
    <n v="6"/>
    <n v="2015"/>
    <n v="2015"/>
    <n v="3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x v="29"/>
    <n v="109"/>
    <n v="66.349999999999994"/>
    <m/>
    <x v="2872"/>
    <d v="2015-09-15T19:39:00"/>
    <n v="8"/>
    <n v="9"/>
    <n v="2015"/>
    <n v="2015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x v="23"/>
    <n v="109"/>
    <n v="65.099999999999994"/>
    <m/>
    <x v="2873"/>
    <d v="2016-05-06T14:35:58"/>
    <n v="4"/>
    <n v="5"/>
    <n v="2016"/>
    <n v="2016"/>
    <n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x v="24"/>
    <n v="109"/>
    <n v="94.64"/>
    <m/>
    <x v="2874"/>
    <d v="2016-04-17T23:44:54"/>
    <n v="2"/>
    <n v="4"/>
    <n v="2016"/>
    <n v="2016"/>
    <n v="59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x v="37"/>
    <n v="109"/>
    <n v="75.61"/>
    <m/>
    <x v="2875"/>
    <d v="2015-05-01T13:59:00"/>
    <n v="3"/>
    <n v="5"/>
    <n v="2015"/>
    <n v="2015"/>
    <n v="32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x v="32"/>
    <n v="109"/>
    <n v="75.38"/>
    <m/>
    <x v="2876"/>
    <d v="2013-05-07T04:59:00"/>
    <n v="4"/>
    <n v="5"/>
    <n v="2013"/>
    <n v="2013"/>
    <n v="19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x v="31"/>
    <n v="109"/>
    <n v="56.34"/>
    <m/>
    <x v="2877"/>
    <d v="2014-05-09T21:00:00"/>
    <n v="3"/>
    <n v="5"/>
    <n v="2014"/>
    <n v="2014"/>
    <n v="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x v="23"/>
    <n v="109"/>
    <n v="41.92"/>
    <m/>
    <x v="2878"/>
    <d v="2015-07-07T17:30:33"/>
    <n v="6"/>
    <n v="7"/>
    <n v="2015"/>
    <n v="2015"/>
    <n v="30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x v="23"/>
    <n v="109"/>
    <n v="36.33"/>
    <m/>
    <x v="2879"/>
    <d v="2014-06-15T16:00:00"/>
    <n v="5"/>
    <n v="6"/>
    <n v="2014"/>
    <n v="2014"/>
    <n v="26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x v="23"/>
    <n v="109"/>
    <n v="40.07"/>
    <m/>
    <x v="2880"/>
    <d v="2013-08-23T19:04:29"/>
    <n v="8"/>
    <n v="8"/>
    <n v="2013"/>
    <n v="2013"/>
    <n v="1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x v="23"/>
    <n v="109"/>
    <n v="57.39"/>
    <m/>
    <x v="2881"/>
    <d v="2015-06-18T10:41:07"/>
    <n v="5"/>
    <n v="6"/>
    <n v="2015"/>
    <n v="2015"/>
    <n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x v="18"/>
    <n v="109"/>
    <n v="89.24"/>
    <m/>
    <x v="2882"/>
    <d v="2016-03-20T13:29:20"/>
    <n v="2"/>
    <n v="3"/>
    <n v="2016"/>
    <n v="2016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x v="34"/>
    <n v="109"/>
    <n v="43.64"/>
    <m/>
    <x v="2883"/>
    <d v="2013-09-07T22:25:31"/>
    <n v="7"/>
    <n v="9"/>
    <n v="2013"/>
    <n v="2013"/>
    <n v="6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x v="23"/>
    <n v="109"/>
    <n v="71.150000000000006"/>
    <m/>
    <x v="2884"/>
    <d v="2015-12-14T00:00:00"/>
    <n v="11"/>
    <n v="12"/>
    <n v="2015"/>
    <n v="2015"/>
    <n v="29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x v="32"/>
    <n v="109"/>
    <n v="160.79"/>
    <m/>
    <x v="2885"/>
    <d v="2015-04-27T17:12:00"/>
    <n v="3"/>
    <n v="4"/>
    <n v="2015"/>
    <n v="2015"/>
    <n v="3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x v="17"/>
    <n v="109"/>
    <n v="86.44"/>
    <m/>
    <x v="2886"/>
    <d v="2017-03-17T18:34:01"/>
    <n v="2"/>
    <n v="3"/>
    <n v="2017"/>
    <n v="2017"/>
    <n v="2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x v="29"/>
    <n v="109"/>
    <n v="199.9"/>
    <m/>
    <x v="2887"/>
    <d v="2014-09-26T15:03:09"/>
    <n v="8"/>
    <n v="9"/>
    <n v="2014"/>
    <n v="2014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x v="31"/>
    <n v="109"/>
    <n v="121.28"/>
    <m/>
    <x v="2888"/>
    <d v="2013-03-25T18:35:24"/>
    <n v="2"/>
    <n v="3"/>
    <n v="2013"/>
    <n v="2013"/>
    <n v="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x v="32"/>
    <n v="109"/>
    <n v="24.15"/>
    <m/>
    <x v="2889"/>
    <d v="2015-05-01T00:16:51"/>
    <n v="3"/>
    <n v="5"/>
    <n v="2015"/>
    <n v="2015"/>
    <n v="60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x v="23"/>
    <n v="109"/>
    <n v="136.46"/>
    <m/>
    <x v="2890"/>
    <d v="2015-08-24T02:00:00"/>
    <n v="8"/>
    <n v="8"/>
    <n v="2015"/>
    <n v="2015"/>
    <n v="2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x v="23"/>
    <n v="109"/>
    <n v="83.97"/>
    <m/>
    <x v="2891"/>
    <d v="2014-08-08T18:53:24"/>
    <n v="7"/>
    <n v="8"/>
    <n v="2014"/>
    <n v="2014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x v="23"/>
    <n v="109"/>
    <n v="155.94999999999999"/>
    <m/>
    <x v="2892"/>
    <d v="2016-07-10T22:59:00"/>
    <n v="6"/>
    <n v="7"/>
    <n v="2016"/>
    <n v="2016"/>
    <n v="3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x v="23"/>
    <n v="109"/>
    <n v="74.819999999999993"/>
    <m/>
    <x v="2893"/>
    <d v="2015-11-30T17:08:38"/>
    <n v="10"/>
    <n v="11"/>
    <n v="2015"/>
    <n v="2015"/>
    <n v="3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x v="24"/>
    <n v="109"/>
    <n v="84.11"/>
    <m/>
    <x v="2894"/>
    <d v="2016-02-02T17:26:38"/>
    <n v="1"/>
    <n v="2"/>
    <n v="2016"/>
    <n v="2016"/>
    <n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x v="7"/>
    <n v="109"/>
    <n v="68.48"/>
    <m/>
    <x v="2895"/>
    <d v="2011-12-13T03:39:56"/>
    <n v="11"/>
    <n v="12"/>
    <n v="2011"/>
    <n v="2011"/>
    <n v="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x v="7"/>
    <n v="109"/>
    <n v="50.63"/>
    <m/>
    <x v="2896"/>
    <d v="2012-10-06T09:59:00"/>
    <n v="9"/>
    <n v="10"/>
    <n v="2012"/>
    <n v="2012"/>
    <n v="28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x v="23"/>
    <n v="109"/>
    <n v="46.05"/>
    <m/>
    <x v="2897"/>
    <d v="2016-06-16T05:58:09"/>
    <n v="6"/>
    <n v="6"/>
    <n v="2016"/>
    <n v="2016"/>
    <n v="1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x v="34"/>
    <n v="109"/>
    <n v="54.69"/>
    <m/>
    <x v="2898"/>
    <d v="2015-07-30T03:59:00"/>
    <n v="6"/>
    <n v="7"/>
    <n v="2015"/>
    <n v="2015"/>
    <n v="3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x v="32"/>
    <n v="109"/>
    <n v="132.86000000000001"/>
    <m/>
    <x v="2899"/>
    <d v="2013-01-21T07:59:00"/>
    <n v="1"/>
    <n v="1"/>
    <n v="2013"/>
    <n v="2013"/>
    <n v="1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x v="23"/>
    <n v="109"/>
    <n v="151.97999999999999"/>
    <m/>
    <x v="2900"/>
    <d v="2016-09-23T16:44:30"/>
    <n v="7"/>
    <n v="9"/>
    <n v="2016"/>
    <n v="2016"/>
    <n v="6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x v="37"/>
    <n v="109"/>
    <n v="103.68"/>
    <m/>
    <x v="2901"/>
    <d v="2015-10-13T23:13:41"/>
    <n v="9"/>
    <n v="10"/>
    <n v="2015"/>
    <n v="2015"/>
    <n v="2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x v="35"/>
    <n v="110"/>
    <n v="85.55"/>
    <m/>
    <x v="2902"/>
    <d v="2012-11-22T02:26:00"/>
    <n v="9"/>
    <n v="11"/>
    <n v="2012"/>
    <n v="2012"/>
    <n v="6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x v="23"/>
    <n v="110"/>
    <n v="45.88"/>
    <m/>
    <x v="2903"/>
    <d v="2015-08-20T20:02:56"/>
    <n v="7"/>
    <n v="8"/>
    <n v="2015"/>
    <n v="2015"/>
    <n v="3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x v="23"/>
    <n v="110"/>
    <n v="92.04"/>
    <m/>
    <x v="2904"/>
    <d v="2016-05-01T17:55:58"/>
    <n v="4"/>
    <n v="5"/>
    <n v="2016"/>
    <n v="2016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x v="23"/>
    <n v="110"/>
    <n v="20.079999999999998"/>
    <m/>
    <x v="2905"/>
    <d v="2015-05-31T23:00:00"/>
    <n v="5"/>
    <n v="5"/>
    <n v="2015"/>
    <n v="2015"/>
    <n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x v="36"/>
    <n v="110"/>
    <n v="43.82"/>
    <m/>
    <x v="2906"/>
    <d v="2015-09-24T20:38:02"/>
    <n v="8"/>
    <n v="9"/>
    <n v="2015"/>
    <n v="2015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x v="23"/>
    <n v="110"/>
    <n v="199.18"/>
    <m/>
    <x v="2907"/>
    <d v="2015-06-01T03:59:00"/>
    <n v="4"/>
    <n v="6"/>
    <n v="2015"/>
    <n v="2015"/>
    <n v="47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x v="23"/>
    <n v="110"/>
    <n v="91.3"/>
    <m/>
    <x v="2908"/>
    <d v="2011-02-17T21:17:07"/>
    <n v="12"/>
    <n v="2"/>
    <n v="2010"/>
    <n v="2011"/>
    <n v="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x v="23"/>
    <n v="110"/>
    <n v="50.75"/>
    <m/>
    <x v="2909"/>
    <d v="2015-03-26T04:00:00"/>
    <n v="2"/>
    <n v="3"/>
    <n v="2015"/>
    <n v="2015"/>
    <n v="28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x v="29"/>
    <n v="110"/>
    <n v="28.11"/>
    <m/>
    <x v="2910"/>
    <d v="2014-04-04T22:00:00"/>
    <n v="3"/>
    <n v="4"/>
    <n v="2014"/>
    <n v="2014"/>
    <n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x v="23"/>
    <n v="110"/>
    <n v="52.21"/>
    <m/>
    <x v="2911"/>
    <d v="2016-02-05T22:00:00"/>
    <n v="1"/>
    <n v="2"/>
    <n v="2016"/>
    <n v="2016"/>
    <n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x v="25"/>
    <n v="110"/>
    <n v="94.9"/>
    <m/>
    <x v="2912"/>
    <d v="2014-09-08T21:11:25"/>
    <n v="8"/>
    <n v="9"/>
    <n v="2014"/>
    <n v="2014"/>
    <n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x v="38"/>
    <n v="110"/>
    <n v="55.96"/>
    <m/>
    <x v="2913"/>
    <d v="2016-09-07T02:00:00"/>
    <n v="8"/>
    <n v="9"/>
    <n v="2016"/>
    <n v="2016"/>
    <n v="3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x v="24"/>
    <n v="110"/>
    <n v="94.55"/>
    <m/>
    <x v="2914"/>
    <d v="2014-11-18T04:35:00"/>
    <n v="10"/>
    <n v="11"/>
    <n v="2014"/>
    <n v="2014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x v="32"/>
    <n v="110"/>
    <n v="74.25"/>
    <m/>
    <x v="2915"/>
    <d v="2016-07-05T20:58:54"/>
    <n v="6"/>
    <n v="7"/>
    <n v="2016"/>
    <n v="2016"/>
    <n v="3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x v="23"/>
    <n v="110"/>
    <n v="47.03"/>
    <m/>
    <x v="2916"/>
    <d v="2016-09-30T21:00:00"/>
    <n v="9"/>
    <n v="9"/>
    <n v="2016"/>
    <n v="2016"/>
    <n v="2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x v="23"/>
    <n v="110"/>
    <n v="51.22"/>
    <m/>
    <x v="2917"/>
    <d v="2014-12-17T02:51:29"/>
    <n v="11"/>
    <n v="12"/>
    <n v="2014"/>
    <n v="2014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x v="23"/>
    <n v="110"/>
    <n v="99.79"/>
    <m/>
    <x v="2918"/>
    <d v="2015-11-12T02:31:00"/>
    <n v="10"/>
    <n v="11"/>
    <n v="2015"/>
    <n v="2015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x v="29"/>
    <n v="110"/>
    <n v="93.4"/>
    <m/>
    <x v="2919"/>
    <d v="2016-07-29T05:35:00"/>
    <n v="7"/>
    <n v="7"/>
    <n v="2016"/>
    <n v="2016"/>
    <n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x v="23"/>
    <n v="110"/>
    <n v="61.02"/>
    <m/>
    <x v="2920"/>
    <d v="2015-10-17T07:00:10"/>
    <n v="9"/>
    <n v="10"/>
    <n v="2015"/>
    <n v="2015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x v="23"/>
    <n v="110"/>
    <n v="77.22"/>
    <m/>
    <x v="2921"/>
    <d v="2014-10-01T03:59:00"/>
    <n v="9"/>
    <n v="10"/>
    <n v="2014"/>
    <n v="2014"/>
    <n v="1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x v="36"/>
    <n v="110"/>
    <n v="71.849999999999994"/>
    <m/>
    <x v="2922"/>
    <d v="2015-03-16T19:00:37"/>
    <n v="2"/>
    <n v="3"/>
    <n v="2015"/>
    <n v="2015"/>
    <n v="30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x v="23"/>
    <n v="110"/>
    <n v="35.96"/>
    <m/>
    <x v="2923"/>
    <d v="2015-10-06T22:59:00"/>
    <n v="9"/>
    <n v="10"/>
    <n v="2015"/>
    <n v="2015"/>
    <n v="2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x v="32"/>
    <n v="110"/>
    <n v="50"/>
    <m/>
    <x v="2924"/>
    <d v="2013-01-02T20:59:44"/>
    <n v="12"/>
    <n v="1"/>
    <n v="2012"/>
    <n v="2013"/>
    <n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x v="37"/>
    <n v="110"/>
    <n v="100"/>
    <m/>
    <x v="2925"/>
    <d v="2011-08-01T15:34:15"/>
    <n v="6"/>
    <n v="8"/>
    <n v="2011"/>
    <n v="2011"/>
    <n v="6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x v="23"/>
    <n v="110"/>
    <n v="24.44"/>
    <m/>
    <x v="2926"/>
    <d v="2015-08-22T12:07:53"/>
    <n v="7"/>
    <n v="8"/>
    <n v="2015"/>
    <n v="2015"/>
    <n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x v="23"/>
    <n v="110"/>
    <n v="49.44"/>
    <m/>
    <x v="2927"/>
    <d v="2016-05-06T07:17:21"/>
    <n v="4"/>
    <n v="5"/>
    <n v="2016"/>
    <n v="2016"/>
    <n v="3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x v="23"/>
    <n v="110"/>
    <n v="91.67"/>
    <m/>
    <x v="2928"/>
    <d v="2015-02-26T00:35:10"/>
    <n v="2"/>
    <n v="2"/>
    <n v="2015"/>
    <n v="2015"/>
    <n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x v="23"/>
    <n v="110"/>
    <n v="55"/>
    <m/>
    <x v="2929"/>
    <d v="2015-02-02T04:59:00"/>
    <n v="1"/>
    <n v="2"/>
    <n v="2015"/>
    <n v="2015"/>
    <n v="1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x v="24"/>
    <n v="110"/>
    <n v="128.91"/>
    <m/>
    <x v="2930"/>
    <d v="2015-04-16T02:50:00"/>
    <n v="3"/>
    <n v="4"/>
    <n v="2015"/>
    <n v="2015"/>
    <n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x v="23"/>
    <n v="110"/>
    <n v="72.38"/>
    <m/>
    <x v="2931"/>
    <d v="2016-01-19T22:59:00"/>
    <n v="11"/>
    <n v="1"/>
    <n v="2015"/>
    <n v="2016"/>
    <n v="59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x v="29"/>
    <n v="110"/>
    <n v="41.68"/>
    <m/>
    <x v="2932"/>
    <d v="2013-05-11T01:22:24"/>
    <n v="4"/>
    <n v="5"/>
    <n v="2013"/>
    <n v="2013"/>
    <n v="3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x v="23"/>
    <n v="110"/>
    <n v="50.02"/>
    <m/>
    <x v="2933"/>
    <d v="2014-10-02T14:21:00"/>
    <n v="9"/>
    <n v="10"/>
    <n v="2014"/>
    <n v="2014"/>
    <n v="2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x v="21"/>
    <n v="110"/>
    <n v="31.44"/>
    <m/>
    <x v="2934"/>
    <d v="2014-04-29T17:06:22"/>
    <n v="3"/>
    <n v="4"/>
    <n v="2014"/>
    <n v="2014"/>
    <n v="3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x v="23"/>
    <n v="110"/>
    <n v="40.78"/>
    <m/>
    <x v="2935"/>
    <d v="2014-09-03T04:59:00"/>
    <n v="8"/>
    <n v="9"/>
    <n v="2014"/>
    <n v="2014"/>
    <n v="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x v="23"/>
    <n v="110"/>
    <n v="73.400000000000006"/>
    <m/>
    <x v="2936"/>
    <d v="2014-07-01T04:59:00"/>
    <n v="5"/>
    <n v="7"/>
    <n v="2014"/>
    <n v="2014"/>
    <n v="3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x v="31"/>
    <n v="110"/>
    <n v="70"/>
    <m/>
    <x v="2937"/>
    <d v="2016-09-03T01:00:00"/>
    <n v="7"/>
    <n v="9"/>
    <n v="2016"/>
    <n v="2016"/>
    <n v="57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x v="31"/>
    <n v="110"/>
    <n v="42.87"/>
    <m/>
    <x v="2938"/>
    <d v="2012-01-15T13:14:29"/>
    <n v="12"/>
    <n v="1"/>
    <n v="2011"/>
    <n v="2012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x v="31"/>
    <n v="110"/>
    <n v="68.239999999999995"/>
    <m/>
    <x v="2939"/>
    <d v="2014-06-21T03:59:00"/>
    <n v="5"/>
    <n v="6"/>
    <n v="2014"/>
    <n v="2014"/>
    <n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x v="28"/>
    <n v="110"/>
    <n v="68.86"/>
    <m/>
    <x v="2940"/>
    <d v="2016-06-09T19:00:00"/>
    <n v="5"/>
    <n v="6"/>
    <n v="2016"/>
    <n v="2016"/>
    <n v="35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x v="32"/>
    <n v="110"/>
    <n v="42.38"/>
    <m/>
    <x v="2941"/>
    <d v="2015-08-22T04:59:00"/>
    <n v="7"/>
    <n v="8"/>
    <n v="2015"/>
    <n v="2015"/>
    <n v="45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x v="35"/>
    <n v="110"/>
    <n v="26.55"/>
    <m/>
    <x v="2942"/>
    <d v="2014-08-14T18:11:00"/>
    <n v="7"/>
    <n v="8"/>
    <n v="2014"/>
    <n v="2014"/>
    <n v="3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x v="23"/>
    <n v="110"/>
    <n v="81.03"/>
    <m/>
    <x v="2943"/>
    <d v="2014-10-10T21:00:00"/>
    <n v="9"/>
    <n v="10"/>
    <n v="2014"/>
    <n v="2014"/>
    <n v="2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x v="25"/>
    <n v="110"/>
    <n v="166.97"/>
    <m/>
    <x v="2944"/>
    <d v="2016-11-29T06:00:00"/>
    <n v="11"/>
    <n v="11"/>
    <n v="2016"/>
    <n v="2016"/>
    <n v="21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x v="25"/>
    <n v="110"/>
    <n v="50.11"/>
    <m/>
    <x v="2945"/>
    <d v="2015-08-26T02:35:53"/>
    <n v="6"/>
    <n v="8"/>
    <n v="2015"/>
    <n v="2015"/>
    <n v="6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x v="7"/>
    <n v="110"/>
    <n v="31.83"/>
    <m/>
    <x v="2946"/>
    <d v="2013-10-11T00:00:00"/>
    <n v="9"/>
    <n v="10"/>
    <n v="2013"/>
    <n v="2013"/>
    <n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x v="21"/>
    <n v="110"/>
    <n v="44.1"/>
    <m/>
    <x v="2947"/>
    <d v="2014-11-30T23:11:07"/>
    <n v="11"/>
    <n v="11"/>
    <n v="2014"/>
    <n v="2014"/>
    <n v="2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x v="31"/>
    <n v="110"/>
    <n v="75.44"/>
    <m/>
    <x v="2948"/>
    <d v="2015-05-23T21:23:39"/>
    <n v="4"/>
    <n v="5"/>
    <n v="2015"/>
    <n v="2015"/>
    <n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x v="24"/>
    <n v="110"/>
    <n v="104.15"/>
    <m/>
    <x v="2949"/>
    <d v="2016-10-13T00:00:00"/>
    <n v="9"/>
    <n v="10"/>
    <n v="2016"/>
    <n v="2016"/>
    <n v="29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x v="32"/>
    <n v="110"/>
    <n v="65.91"/>
    <m/>
    <x v="2950"/>
    <d v="2016-04-29T12:11:00"/>
    <n v="3"/>
    <n v="4"/>
    <n v="2016"/>
    <n v="2016"/>
    <n v="56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x v="18"/>
    <n v="110"/>
    <n v="55.22"/>
    <m/>
    <x v="2951"/>
    <d v="2017-03-14T13:24:46"/>
    <n v="2"/>
    <n v="3"/>
    <n v="2017"/>
    <n v="2017"/>
    <n v="2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x v="31"/>
    <n v="110"/>
    <n v="157.33000000000001"/>
    <m/>
    <x v="2952"/>
    <d v="2013-10-10T17:00:52"/>
    <n v="9"/>
    <n v="10"/>
    <n v="2013"/>
    <n v="2013"/>
    <n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x v="24"/>
    <n v="110"/>
    <n v="96.53"/>
    <m/>
    <x v="2953"/>
    <d v="2016-01-20T20:50:48"/>
    <n v="12"/>
    <n v="1"/>
    <n v="2015"/>
    <n v="2016"/>
    <n v="3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x v="23"/>
    <n v="111"/>
    <n v="40.630000000000003"/>
    <m/>
    <x v="2954"/>
    <d v="2016-03-02T19:21:27"/>
    <n v="2"/>
    <n v="3"/>
    <n v="2016"/>
    <n v="2016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x v="18"/>
    <n v="111"/>
    <n v="104.39"/>
    <m/>
    <x v="2955"/>
    <d v="2015-04-03T20:02:33"/>
    <n v="3"/>
    <n v="4"/>
    <n v="2015"/>
    <n v="2015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x v="23"/>
    <n v="111"/>
    <n v="151.46"/>
    <m/>
    <x v="2956"/>
    <d v="2015-07-21T10:03:25"/>
    <n v="6"/>
    <n v="7"/>
    <n v="2015"/>
    <n v="2015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x v="30"/>
    <n v="111"/>
    <n v="73.73"/>
    <m/>
    <x v="2957"/>
    <d v="2012-07-03T21:00:00"/>
    <n v="6"/>
    <n v="7"/>
    <n v="2012"/>
    <n v="2012"/>
    <n v="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x v="23"/>
    <n v="111"/>
    <n v="77.19"/>
    <m/>
    <x v="2958"/>
    <d v="2015-01-05T20:26:00"/>
    <n v="12"/>
    <n v="1"/>
    <n v="2014"/>
    <n v="2015"/>
    <n v="3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x v="28"/>
    <n v="111"/>
    <n v="74.180000000000007"/>
    <m/>
    <x v="2959"/>
    <d v="2014-06-26T15:22:23"/>
    <n v="5"/>
    <n v="6"/>
    <n v="2014"/>
    <n v="2014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x v="37"/>
    <n v="111"/>
    <n v="61.03"/>
    <m/>
    <x v="2960"/>
    <d v="2013-03-01T18:01:08"/>
    <n v="1"/>
    <n v="3"/>
    <n v="2013"/>
    <n v="2013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x v="26"/>
    <n v="111"/>
    <n v="92.22"/>
    <m/>
    <x v="2961"/>
    <d v="2016-02-10T22:13:36"/>
    <n v="1"/>
    <n v="2"/>
    <n v="2016"/>
    <n v="2016"/>
    <n v="3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x v="23"/>
    <n v="111"/>
    <n v="63.85"/>
    <m/>
    <x v="2962"/>
    <d v="2015-07-16T19:47:50"/>
    <n v="6"/>
    <n v="7"/>
    <n v="2015"/>
    <n v="2015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x v="32"/>
    <n v="111"/>
    <n v="63.62"/>
    <m/>
    <x v="2963"/>
    <d v="2015-06-15T04:34:54"/>
    <n v="5"/>
    <n v="6"/>
    <n v="2015"/>
    <n v="2015"/>
    <n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x v="7"/>
    <n v="111"/>
    <n v="115.31"/>
    <m/>
    <x v="2964"/>
    <d v="2013-03-10T22:38:28"/>
    <n v="2"/>
    <n v="3"/>
    <n v="2013"/>
    <n v="2013"/>
    <n v="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x v="7"/>
    <n v="111"/>
    <n v="28.88"/>
    <m/>
    <x v="2965"/>
    <d v="2012-07-19T04:28:16"/>
    <n v="6"/>
    <n v="7"/>
    <n v="2012"/>
    <n v="2012"/>
    <n v="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x v="34"/>
    <n v="111"/>
    <n v="67.39"/>
    <m/>
    <x v="2966"/>
    <d v="2014-03-21T21:01:52"/>
    <n v="2"/>
    <n v="3"/>
    <n v="2014"/>
    <n v="2014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x v="32"/>
    <n v="111"/>
    <n v="104.73"/>
    <m/>
    <x v="2967"/>
    <d v="2013-07-28T17:50:36"/>
    <n v="7"/>
    <n v="7"/>
    <n v="2013"/>
    <n v="2013"/>
    <n v="2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x v="39"/>
    <n v="111"/>
    <n v="226.21"/>
    <m/>
    <x v="2968"/>
    <d v="2016-05-07T13:57:12"/>
    <n v="4"/>
    <n v="5"/>
    <n v="2016"/>
    <n v="2016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x v="7"/>
    <n v="111"/>
    <n v="43.71"/>
    <m/>
    <x v="2969"/>
    <d v="2011-11-24T03:53:16"/>
    <n v="9"/>
    <n v="11"/>
    <n v="2011"/>
    <n v="2011"/>
    <n v="60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x v="23"/>
    <n v="111"/>
    <n v="83.05"/>
    <m/>
    <x v="2970"/>
    <d v="2015-06-21T17:32:46"/>
    <n v="5"/>
    <n v="6"/>
    <n v="2015"/>
    <n v="2015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x v="23"/>
    <n v="111"/>
    <n v="110.75"/>
    <m/>
    <x v="2971"/>
    <d v="2016-06-01T21:42:00"/>
    <n v="5"/>
    <n v="6"/>
    <n v="2016"/>
    <n v="2016"/>
    <n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x v="18"/>
    <n v="111"/>
    <n v="97.11"/>
    <m/>
    <x v="2972"/>
    <d v="2014-06-27T14:44:41"/>
    <n v="5"/>
    <n v="6"/>
    <n v="2014"/>
    <n v="2014"/>
    <n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x v="32"/>
    <n v="111"/>
    <n v="73.36"/>
    <m/>
    <x v="2973"/>
    <d v="2014-03-24T01:22:50"/>
    <n v="2"/>
    <n v="3"/>
    <n v="2014"/>
    <n v="2014"/>
    <n v="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x v="35"/>
    <n v="111"/>
    <n v="554"/>
    <m/>
    <x v="2974"/>
    <d v="2013-09-18T14:49:00"/>
    <n v="9"/>
    <n v="9"/>
    <n v="2013"/>
    <n v="2013"/>
    <n v="14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x v="18"/>
    <n v="111"/>
    <n v="25.58"/>
    <m/>
    <x v="2975"/>
    <d v="2015-06-10T15:04:31"/>
    <n v="4"/>
    <n v="6"/>
    <n v="2015"/>
    <n v="2015"/>
    <n v="4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x v="23"/>
    <n v="111"/>
    <n v="58.79"/>
    <m/>
    <x v="2976"/>
    <d v="2016-10-20T02:48:16"/>
    <n v="9"/>
    <n v="10"/>
    <n v="2016"/>
    <n v="2016"/>
    <n v="3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x v="32"/>
    <n v="111"/>
    <n v="127.98"/>
    <m/>
    <x v="2977"/>
    <d v="2011-03-01T18:10:54"/>
    <n v="12"/>
    <n v="3"/>
    <n v="2010"/>
    <n v="2011"/>
    <n v="9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x v="30"/>
    <n v="111"/>
    <n v="62.33"/>
    <m/>
    <x v="2978"/>
    <d v="2011-10-02T06:59:00"/>
    <n v="8"/>
    <n v="10"/>
    <n v="2011"/>
    <n v="2011"/>
    <n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x v="25"/>
    <n v="111"/>
    <n v="93.77"/>
    <m/>
    <x v="2979"/>
    <d v="2016-05-27T00:54:35"/>
    <n v="4"/>
    <n v="5"/>
    <n v="2016"/>
    <n v="2016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x v="23"/>
    <n v="111"/>
    <n v="58.42"/>
    <m/>
    <x v="2980"/>
    <d v="2014-09-17T17:46:34"/>
    <n v="8"/>
    <n v="9"/>
    <n v="2014"/>
    <n v="2014"/>
    <n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x v="23"/>
    <n v="111"/>
    <n v="92.5"/>
    <m/>
    <x v="2981"/>
    <d v="2016-04-10T04:00:00"/>
    <n v="3"/>
    <n v="4"/>
    <n v="2016"/>
    <n v="2016"/>
    <n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x v="23"/>
    <n v="111"/>
    <n v="68.349999999999994"/>
    <m/>
    <x v="2982"/>
    <d v="2014-11-21T17:00:00"/>
    <n v="10"/>
    <n v="11"/>
    <n v="2014"/>
    <n v="2014"/>
    <n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x v="31"/>
    <n v="111"/>
    <n v="109.82"/>
    <m/>
    <x v="2983"/>
    <d v="2014-11-23T01:01:46"/>
    <n v="10"/>
    <n v="11"/>
    <n v="2014"/>
    <n v="2014"/>
    <n v="3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x v="34"/>
    <n v="111"/>
    <n v="34.21"/>
    <m/>
    <x v="2984"/>
    <d v="2012-09-23T03:59:00"/>
    <n v="9"/>
    <n v="9"/>
    <n v="2012"/>
    <n v="2012"/>
    <n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x v="31"/>
    <n v="111"/>
    <n v="95.78"/>
    <m/>
    <x v="2985"/>
    <d v="2010-05-10T20:16:00"/>
    <n v="3"/>
    <n v="5"/>
    <n v="2010"/>
    <n v="2010"/>
    <n v="4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x v="7"/>
    <n v="111"/>
    <n v="51.67"/>
    <m/>
    <x v="2986"/>
    <d v="2015-09-30T19:29:00"/>
    <n v="9"/>
    <n v="9"/>
    <n v="2015"/>
    <n v="2015"/>
    <n v="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x v="23"/>
    <n v="111"/>
    <n v="200.69"/>
    <m/>
    <x v="2987"/>
    <d v="2014-06-15T18:05:25"/>
    <n v="5"/>
    <n v="6"/>
    <n v="2014"/>
    <n v="2014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x v="7"/>
    <n v="111"/>
    <n v="416.88"/>
    <m/>
    <x v="2988"/>
    <d v="2015-12-03T21:30:00"/>
    <n v="11"/>
    <n v="12"/>
    <n v="2015"/>
    <n v="2015"/>
    <n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x v="23"/>
    <n v="111"/>
    <n v="47.66"/>
    <m/>
    <x v="2989"/>
    <d v="2016-02-11T22:59:00"/>
    <n v="1"/>
    <n v="2"/>
    <n v="2016"/>
    <n v="2016"/>
    <n v="3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x v="23"/>
    <n v="111"/>
    <n v="57.63"/>
    <m/>
    <x v="2990"/>
    <d v="2015-09-12T03:59:00"/>
    <n v="8"/>
    <n v="9"/>
    <n v="2015"/>
    <n v="2015"/>
    <n v="29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x v="37"/>
    <n v="111"/>
    <n v="35.6"/>
    <m/>
    <x v="2991"/>
    <d v="2011-11-15T19:37:00"/>
    <n v="10"/>
    <n v="11"/>
    <n v="2011"/>
    <n v="2011"/>
    <n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x v="40"/>
    <n v="111"/>
    <n v="90.5"/>
    <m/>
    <x v="2992"/>
    <d v="2011-12-23T03:00:00"/>
    <n v="10"/>
    <n v="12"/>
    <n v="2011"/>
    <n v="2011"/>
    <n v="6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x v="31"/>
    <n v="111"/>
    <n v="42.52"/>
    <m/>
    <x v="2993"/>
    <d v="2013-02-07T22:40:01"/>
    <n v="1"/>
    <n v="2"/>
    <n v="2013"/>
    <n v="2013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x v="31"/>
    <n v="111"/>
    <n v="50.18"/>
    <m/>
    <x v="2994"/>
    <d v="2011-11-07T04:39:38"/>
    <n v="9"/>
    <n v="11"/>
    <n v="2011"/>
    <n v="2011"/>
    <n v="45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x v="18"/>
    <n v="111"/>
    <n v="38.86"/>
    <m/>
    <x v="2995"/>
    <d v="2014-07-24T18:51:44"/>
    <n v="6"/>
    <n v="7"/>
    <n v="2014"/>
    <n v="2014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x v="18"/>
    <n v="111"/>
    <n v="23.8"/>
    <m/>
    <x v="2996"/>
    <d v="2016-12-04T00:00:00"/>
    <n v="11"/>
    <n v="12"/>
    <n v="2016"/>
    <n v="2016"/>
    <n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x v="36"/>
    <n v="111"/>
    <n v="61.9"/>
    <m/>
    <x v="2997"/>
    <d v="2012-04-14T17:36:00"/>
    <n v="2"/>
    <n v="4"/>
    <n v="2012"/>
    <n v="2012"/>
    <n v="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x v="23"/>
    <n v="111"/>
    <n v="125.81"/>
    <m/>
    <x v="2998"/>
    <d v="2014-08-25T04:59:00"/>
    <n v="8"/>
    <n v="8"/>
    <n v="2014"/>
    <n v="2014"/>
    <n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x v="32"/>
    <n v="112"/>
    <n v="43.73"/>
    <m/>
    <x v="2999"/>
    <d v="2011-07-01T19:05:20"/>
    <n v="6"/>
    <n v="7"/>
    <n v="2011"/>
    <n v="201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x v="31"/>
    <n v="112"/>
    <n v="117.77"/>
    <m/>
    <x v="3000"/>
    <d v="2015-11-14T12:53:29"/>
    <n v="10"/>
    <n v="11"/>
    <n v="2015"/>
    <n v="2015"/>
    <n v="3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x v="32"/>
    <n v="112"/>
    <n v="73.91"/>
    <m/>
    <x v="3001"/>
    <d v="2015-06-05T11:47:56"/>
    <n v="5"/>
    <n v="6"/>
    <n v="2015"/>
    <n v="2015"/>
    <n v="3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x v="34"/>
    <n v="112"/>
    <n v="68.37"/>
    <m/>
    <x v="3002"/>
    <d v="2011-06-25T13:42:03"/>
    <n v="5"/>
    <n v="6"/>
    <n v="2011"/>
    <n v="2011"/>
    <n v="3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x v="35"/>
    <n v="112"/>
    <n v="159.52000000000001"/>
    <m/>
    <x v="3003"/>
    <d v="2016-04-16T05:59:00"/>
    <n v="2"/>
    <n v="4"/>
    <n v="2016"/>
    <n v="2016"/>
    <n v="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x v="34"/>
    <n v="112"/>
    <n v="53.19"/>
    <m/>
    <x v="3004"/>
    <d v="2016-10-16T11:00:00"/>
    <n v="9"/>
    <n v="10"/>
    <n v="2016"/>
    <n v="2016"/>
    <n v="2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x v="37"/>
    <n v="112"/>
    <n v="60.15"/>
    <m/>
    <x v="3005"/>
    <d v="2013-10-05T05:00:00"/>
    <n v="9"/>
    <n v="10"/>
    <n v="2013"/>
    <n v="2013"/>
    <n v="2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x v="23"/>
    <n v="112"/>
    <n v="65.17"/>
    <m/>
    <x v="3006"/>
    <d v="2016-06-23T18:47:00"/>
    <n v="6"/>
    <n v="6"/>
    <n v="2016"/>
    <n v="2016"/>
    <n v="2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x v="29"/>
    <n v="112"/>
    <n v="148.97"/>
    <m/>
    <x v="3007"/>
    <d v="2014-11-16T04:57:13"/>
    <n v="10"/>
    <n v="11"/>
    <n v="2014"/>
    <n v="2014"/>
    <n v="30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x v="36"/>
    <n v="112"/>
    <n v="79.260000000000005"/>
    <m/>
    <x v="3008"/>
    <d v="2015-04-04T21:59:00"/>
    <n v="2"/>
    <n v="4"/>
    <n v="2015"/>
    <n v="2015"/>
    <n v="54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x v="31"/>
    <n v="112"/>
    <n v="40.4"/>
    <m/>
    <x v="3009"/>
    <d v="2016-01-25T23:52:00"/>
    <n v="1"/>
    <n v="1"/>
    <n v="2016"/>
    <n v="2016"/>
    <n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x v="32"/>
    <n v="112"/>
    <n v="85.05"/>
    <m/>
    <x v="3010"/>
    <d v="2012-04-07T04:59:00"/>
    <n v="2"/>
    <n v="4"/>
    <n v="2012"/>
    <n v="2012"/>
    <n v="4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x v="18"/>
    <n v="112"/>
    <n v="75.98"/>
    <m/>
    <x v="3011"/>
    <d v="2015-11-18T15:00:04"/>
    <n v="10"/>
    <n v="11"/>
    <n v="2015"/>
    <n v="2015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x v="31"/>
    <n v="112"/>
    <n v="61.3"/>
    <m/>
    <x v="3012"/>
    <d v="2013-04-14T21:03:52"/>
    <n v="3"/>
    <n v="4"/>
    <n v="2013"/>
    <n v="2013"/>
    <n v="30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x v="32"/>
    <n v="112"/>
    <n v="47.76"/>
    <m/>
    <x v="3013"/>
    <d v="2017-01-14T21:48:01"/>
    <n v="12"/>
    <n v="1"/>
    <n v="2016"/>
    <n v="2017"/>
    <n v="3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x v="31"/>
    <n v="112"/>
    <n v="105.18"/>
    <m/>
    <x v="3014"/>
    <d v="2016-04-17T18:38:02"/>
    <n v="2"/>
    <n v="4"/>
    <n v="2016"/>
    <n v="2016"/>
    <n v="6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x v="23"/>
    <n v="112"/>
    <n v="62.17"/>
    <m/>
    <x v="3015"/>
    <d v="2016-01-15T15:38:10"/>
    <n v="1"/>
    <n v="1"/>
    <n v="2016"/>
    <n v="2016"/>
    <n v="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x v="4"/>
    <n v="112"/>
    <n v="367.97"/>
    <m/>
    <x v="3016"/>
    <d v="2015-10-15T21:11:08"/>
    <n v="9"/>
    <n v="10"/>
    <n v="2015"/>
    <n v="2015"/>
    <n v="3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x v="21"/>
    <n v="112"/>
    <n v="56"/>
    <m/>
    <x v="3017"/>
    <d v="2015-06-03T15:04:29"/>
    <n v="5"/>
    <n v="6"/>
    <n v="2015"/>
    <n v="2015"/>
    <n v="3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x v="23"/>
    <n v="112"/>
    <n v="11.67"/>
    <m/>
    <x v="3018"/>
    <d v="2016-02-18T22:00:00"/>
    <n v="1"/>
    <n v="2"/>
    <n v="2016"/>
    <n v="2016"/>
    <n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x v="23"/>
    <n v="112"/>
    <n v="58.95"/>
    <m/>
    <x v="3019"/>
    <d v="2016-08-07T03:00:00"/>
    <n v="7"/>
    <n v="8"/>
    <n v="2016"/>
    <n v="2016"/>
    <n v="17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x v="23"/>
    <n v="112"/>
    <n v="44.25"/>
    <m/>
    <x v="3020"/>
    <d v="2015-08-05T11:00:00"/>
    <n v="6"/>
    <n v="8"/>
    <n v="2015"/>
    <n v="2015"/>
    <n v="3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x v="23"/>
    <n v="112"/>
    <n v="69.19"/>
    <m/>
    <x v="3021"/>
    <d v="2017-02-28T05:00:00"/>
    <n v="1"/>
    <n v="2"/>
    <n v="2017"/>
    <n v="2017"/>
    <n v="3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x v="31"/>
    <n v="112"/>
    <n v="58.54"/>
    <m/>
    <x v="3022"/>
    <d v="2015-01-06T18:45:47"/>
    <n v="12"/>
    <n v="1"/>
    <n v="2014"/>
    <n v="2015"/>
    <n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x v="18"/>
    <n v="112"/>
    <n v="116.21"/>
    <m/>
    <x v="3023"/>
    <d v="2016-11-10T05:15:09"/>
    <n v="10"/>
    <n v="11"/>
    <n v="2016"/>
    <n v="2016"/>
    <n v="3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x v="23"/>
    <n v="112"/>
    <n v="41.24"/>
    <m/>
    <x v="3024"/>
    <d v="2015-10-30T21:00:00"/>
    <n v="10"/>
    <n v="10"/>
    <n v="2015"/>
    <n v="2015"/>
    <n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x v="23"/>
    <n v="112"/>
    <n v="31.62"/>
    <m/>
    <x v="3025"/>
    <d v="2014-07-02T04:00:00"/>
    <n v="5"/>
    <n v="7"/>
    <n v="2014"/>
    <n v="2014"/>
    <n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x v="40"/>
    <n v="112"/>
    <n v="44.32"/>
    <m/>
    <x v="3026"/>
    <d v="2013-09-13T17:28:12"/>
    <n v="8"/>
    <n v="9"/>
    <n v="2013"/>
    <n v="2013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x v="32"/>
    <n v="112"/>
    <n v="87.1"/>
    <m/>
    <x v="3027"/>
    <d v="2014-07-24T18:23:11"/>
    <n v="6"/>
    <n v="7"/>
    <n v="2014"/>
    <n v="2014"/>
    <n v="3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x v="24"/>
    <n v="112"/>
    <n v="149.44"/>
    <m/>
    <x v="3028"/>
    <d v="2014-10-16T06:59:00"/>
    <n v="9"/>
    <n v="10"/>
    <n v="2014"/>
    <n v="2014"/>
    <n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x v="31"/>
    <n v="112"/>
    <n v="181.13"/>
    <m/>
    <x v="3029"/>
    <d v="2014-05-17T03:30:00"/>
    <n v="4"/>
    <n v="5"/>
    <n v="2014"/>
    <n v="2014"/>
    <n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x v="23"/>
    <n v="112"/>
    <n v="39.81"/>
    <m/>
    <x v="3030"/>
    <d v="2015-07-01T12:14:58"/>
    <n v="6"/>
    <n v="7"/>
    <n v="2015"/>
    <n v="2015"/>
    <n v="3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x v="36"/>
    <n v="112"/>
    <n v="23.96"/>
    <m/>
    <x v="3031"/>
    <d v="2013-01-07T08:00:00"/>
    <n v="12"/>
    <n v="1"/>
    <n v="2012"/>
    <n v="2013"/>
    <n v="3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x v="4"/>
    <n v="112"/>
    <n v="35.130000000000003"/>
    <m/>
    <x v="3032"/>
    <d v="2014-12-19T01:53:04"/>
    <n v="10"/>
    <n v="12"/>
    <n v="2014"/>
    <n v="2014"/>
    <n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x v="23"/>
    <n v="113"/>
    <n v="30"/>
    <m/>
    <x v="3033"/>
    <d v="2015-04-05T17:51:17"/>
    <n v="3"/>
    <n v="4"/>
    <n v="2015"/>
    <n v="2015"/>
    <n v="3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x v="23"/>
    <n v="113"/>
    <n v="64.290000000000006"/>
    <m/>
    <x v="3034"/>
    <d v="2016-08-03T04:09:00"/>
    <n v="7"/>
    <n v="8"/>
    <n v="2016"/>
    <n v="2016"/>
    <n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x v="24"/>
    <n v="113"/>
    <n v="89.31"/>
    <m/>
    <x v="3035"/>
    <d v="2016-11-01T03:59:00"/>
    <n v="10"/>
    <n v="11"/>
    <n v="2016"/>
    <n v="2016"/>
    <n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x v="31"/>
    <n v="113"/>
    <n v="109.04"/>
    <m/>
    <x v="3036"/>
    <d v="2014-12-21T16:45:04"/>
    <n v="11"/>
    <n v="12"/>
    <n v="2014"/>
    <n v="2014"/>
    <n v="4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x v="31"/>
    <n v="113"/>
    <n v="110.47"/>
    <m/>
    <x v="3037"/>
    <d v="2010-02-02T07:59:00"/>
    <n v="11"/>
    <n v="2"/>
    <n v="2009"/>
    <n v="2010"/>
    <n v="8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x v="38"/>
    <n v="113"/>
    <n v="107.32"/>
    <m/>
    <x v="3038"/>
    <d v="2015-11-18T16:09:07"/>
    <n v="10"/>
    <n v="11"/>
    <n v="2015"/>
    <n v="2015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x v="23"/>
    <n v="113"/>
    <n v="78.260000000000005"/>
    <m/>
    <x v="3039"/>
    <d v="2014-05-24T21:00:00"/>
    <n v="4"/>
    <n v="5"/>
    <n v="2014"/>
    <n v="2014"/>
    <n v="3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x v="23"/>
    <n v="113"/>
    <n v="99.5"/>
    <m/>
    <x v="3040"/>
    <d v="2016-10-05T10:53:54"/>
    <n v="9"/>
    <n v="10"/>
    <n v="2016"/>
    <n v="2016"/>
    <n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x v="7"/>
    <n v="113"/>
    <n v="80.55"/>
    <m/>
    <x v="3041"/>
    <d v="2011-08-05T21:05:38"/>
    <n v="7"/>
    <n v="8"/>
    <n v="2011"/>
    <n v="2011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x v="35"/>
    <n v="113"/>
    <n v="12.53"/>
    <m/>
    <x v="3042"/>
    <d v="2013-12-17T12:00:00"/>
    <n v="11"/>
    <n v="12"/>
    <n v="2013"/>
    <n v="2013"/>
    <n v="2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x v="24"/>
    <n v="113"/>
    <n v="162.91"/>
    <m/>
    <x v="3043"/>
    <d v="2014-11-15T22:08:44"/>
    <n v="10"/>
    <n v="11"/>
    <n v="2014"/>
    <n v="2014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x v="23"/>
    <n v="113"/>
    <n v="49.06"/>
    <m/>
    <x v="3044"/>
    <d v="2016-04-29T06:59:00"/>
    <n v="4"/>
    <n v="4"/>
    <n v="2016"/>
    <n v="2016"/>
    <n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x v="23"/>
    <n v="113"/>
    <n v="39.6"/>
    <m/>
    <x v="3045"/>
    <d v="2015-03-16T21:00:00"/>
    <n v="2"/>
    <n v="3"/>
    <n v="2015"/>
    <n v="2015"/>
    <n v="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x v="7"/>
    <n v="113"/>
    <n v="47.54"/>
    <m/>
    <x v="3046"/>
    <d v="2012-04-30T15:30:08"/>
    <n v="3"/>
    <n v="4"/>
    <n v="2012"/>
    <n v="201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x v="31"/>
    <n v="113"/>
    <n v="48.05"/>
    <m/>
    <x v="3047"/>
    <d v="2010-08-22T17:40:00"/>
    <n v="6"/>
    <n v="8"/>
    <n v="2010"/>
    <n v="2010"/>
    <n v="8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x v="23"/>
    <n v="113"/>
    <n v="64.27"/>
    <m/>
    <x v="3048"/>
    <d v="2012-04-01T20:00:58"/>
    <n v="3"/>
    <n v="4"/>
    <n v="2012"/>
    <n v="2012"/>
    <n v="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x v="31"/>
    <n v="113"/>
    <n v="147.16999999999999"/>
    <m/>
    <x v="3049"/>
    <d v="2017-03-14T22:57:00"/>
    <n v="2"/>
    <n v="3"/>
    <n v="2017"/>
    <n v="2017"/>
    <n v="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x v="30"/>
    <n v="113"/>
    <n v="19.47"/>
    <m/>
    <x v="3050"/>
    <d v="2016-01-21T11:41:35"/>
    <n v="12"/>
    <n v="1"/>
    <n v="2015"/>
    <n v="2016"/>
    <n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x v="35"/>
    <n v="113"/>
    <n v="39.18"/>
    <m/>
    <x v="3051"/>
    <d v="2012-06-04T15:45:30"/>
    <n v="5"/>
    <n v="6"/>
    <n v="2012"/>
    <n v="201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x v="37"/>
    <n v="113"/>
    <n v="136.91"/>
    <m/>
    <x v="3052"/>
    <d v="2014-12-08T04:59:00"/>
    <n v="11"/>
    <n v="12"/>
    <n v="2014"/>
    <n v="2014"/>
    <n v="2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x v="32"/>
    <n v="113"/>
    <n v="66.47"/>
    <m/>
    <x v="3053"/>
    <d v="2013-02-23T08:09:00"/>
    <n v="2"/>
    <n v="2"/>
    <n v="2013"/>
    <n v="2013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x v="23"/>
    <n v="113"/>
    <n v="66.47"/>
    <m/>
    <x v="3054"/>
    <d v="2016-11-19T22:00:00"/>
    <n v="10"/>
    <n v="11"/>
    <n v="2016"/>
    <n v="2016"/>
    <n v="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x v="25"/>
    <n v="113"/>
    <n v="37.67"/>
    <m/>
    <x v="3055"/>
    <d v="2016-10-16T21:00:00"/>
    <n v="9"/>
    <n v="10"/>
    <n v="2016"/>
    <n v="2016"/>
    <n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x v="39"/>
    <n v="113"/>
    <n v="50.22"/>
    <m/>
    <x v="3056"/>
    <d v="2011-09-09T21:02:43"/>
    <n v="8"/>
    <n v="9"/>
    <n v="2011"/>
    <n v="2011"/>
    <n v="3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x v="31"/>
    <n v="113"/>
    <n v="203.63"/>
    <m/>
    <x v="3057"/>
    <d v="2015-10-28T08:00:00"/>
    <n v="9"/>
    <n v="10"/>
    <n v="2015"/>
    <n v="2015"/>
    <n v="4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x v="37"/>
    <n v="113"/>
    <n v="109.96"/>
    <m/>
    <x v="3058"/>
    <d v="2013-02-24T04:59:00"/>
    <n v="1"/>
    <n v="2"/>
    <n v="2013"/>
    <n v="2013"/>
    <n v="3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x v="30"/>
    <n v="113"/>
    <n v="144.91"/>
    <m/>
    <x v="3059"/>
    <d v="2011-07-29T01:17:16"/>
    <n v="6"/>
    <n v="7"/>
    <n v="2011"/>
    <n v="2011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x v="24"/>
    <n v="113"/>
    <n v="50.76"/>
    <m/>
    <x v="3060"/>
    <d v="2014-11-05T05:00:00"/>
    <n v="10"/>
    <n v="11"/>
    <n v="2014"/>
    <n v="2014"/>
    <n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x v="7"/>
    <n v="113"/>
    <n v="51.48"/>
    <m/>
    <x v="3061"/>
    <d v="2012-02-13T03:35:14"/>
    <n v="12"/>
    <n v="2"/>
    <n v="2011"/>
    <n v="2012"/>
    <n v="6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x v="23"/>
    <n v="113"/>
    <n v="68.25"/>
    <m/>
    <x v="3062"/>
    <d v="2015-04-06T04:00:00"/>
    <n v="2"/>
    <n v="4"/>
    <n v="2015"/>
    <n v="2015"/>
    <n v="46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x v="7"/>
    <n v="113"/>
    <n v="34"/>
    <m/>
    <x v="3063"/>
    <d v="2012-06-04T17:19:55"/>
    <n v="5"/>
    <n v="6"/>
    <n v="2012"/>
    <n v="2012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x v="7"/>
    <n v="113"/>
    <n v="23.45"/>
    <m/>
    <x v="3064"/>
    <d v="2012-06-23T18:32:55"/>
    <n v="5"/>
    <n v="6"/>
    <n v="2012"/>
    <n v="2012"/>
    <n v="30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x v="23"/>
    <n v="113"/>
    <n v="20"/>
    <m/>
    <x v="3065"/>
    <d v="2014-11-03T00:00:00"/>
    <n v="10"/>
    <n v="11"/>
    <n v="2014"/>
    <n v="2014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x v="23"/>
    <n v="113"/>
    <n v="50.4"/>
    <m/>
    <x v="3066"/>
    <d v="2016-04-28T15:24:05"/>
    <n v="3"/>
    <n v="4"/>
    <n v="2016"/>
    <n v="2016"/>
    <n v="3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x v="23"/>
    <n v="113"/>
    <n v="107"/>
    <m/>
    <x v="3067"/>
    <d v="2015-02-11T17:00:00"/>
    <n v="1"/>
    <n v="2"/>
    <n v="2015"/>
    <n v="2015"/>
    <n v="3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x v="25"/>
    <n v="113"/>
    <n v="74.22"/>
    <m/>
    <x v="3068"/>
    <d v="2014-07-30T18:38:02"/>
    <n v="6"/>
    <n v="7"/>
    <n v="2014"/>
    <n v="2014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x v="23"/>
    <n v="113"/>
    <n v="83.43"/>
    <m/>
    <x v="3069"/>
    <d v="2014-09-01T15:59:00"/>
    <n v="8"/>
    <n v="9"/>
    <n v="2014"/>
    <n v="2014"/>
    <n v="17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x v="31"/>
    <n v="113"/>
    <n v="73.02"/>
    <m/>
    <x v="3070"/>
    <d v="2011-12-20T11:49:50"/>
    <n v="11"/>
    <n v="12"/>
    <n v="2011"/>
    <n v="2011"/>
    <n v="3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x v="30"/>
    <n v="114"/>
    <n v="35.47"/>
    <m/>
    <x v="3071"/>
    <d v="2013-12-28T04:59:00"/>
    <n v="12"/>
    <n v="12"/>
    <n v="2013"/>
    <n v="2013"/>
    <n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x v="23"/>
    <n v="114"/>
    <n v="113.57"/>
    <m/>
    <x v="3072"/>
    <d v="2015-03-23T02:14:00"/>
    <n v="1"/>
    <n v="3"/>
    <n v="2015"/>
    <n v="2015"/>
    <n v="6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x v="39"/>
    <n v="114"/>
    <n v="64.02"/>
    <m/>
    <x v="3073"/>
    <d v="2014-05-02T12:30:10"/>
    <n v="4"/>
    <n v="5"/>
    <n v="2014"/>
    <n v="2014"/>
    <n v="3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x v="23"/>
    <n v="114"/>
    <n v="39.869999999999997"/>
    <m/>
    <x v="3074"/>
    <d v="2014-11-05T12:52:00"/>
    <n v="10"/>
    <n v="11"/>
    <n v="2014"/>
    <n v="2014"/>
    <n v="3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x v="23"/>
    <n v="114"/>
    <n v="88.77"/>
    <m/>
    <x v="3075"/>
    <d v="2015-09-16T17:43:32"/>
    <n v="8"/>
    <n v="9"/>
    <n v="2015"/>
    <n v="2015"/>
    <n v="30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x v="32"/>
    <n v="114"/>
    <n v="27.32"/>
    <m/>
    <x v="3076"/>
    <d v="2016-03-03T03:43:06"/>
    <n v="2"/>
    <n v="3"/>
    <n v="2016"/>
    <n v="2016"/>
    <n v="31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x v="23"/>
    <n v="114"/>
    <n v="56.83"/>
    <m/>
    <x v="3077"/>
    <d v="2016-09-25T23:00:00"/>
    <n v="7"/>
    <n v="9"/>
    <n v="2016"/>
    <n v="2016"/>
    <n v="5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x v="30"/>
    <n v="114"/>
    <n v="69.790000000000006"/>
    <m/>
    <x v="3078"/>
    <d v="2011-04-08T10:55:55"/>
    <n v="2"/>
    <n v="4"/>
    <n v="2011"/>
    <n v="2011"/>
    <n v="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x v="32"/>
    <n v="114"/>
    <n v="50.69"/>
    <m/>
    <x v="3079"/>
    <d v="2014-02-26T20:13:40"/>
    <n v="1"/>
    <n v="2"/>
    <n v="2014"/>
    <n v="2014"/>
    <n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x v="7"/>
    <n v="114"/>
    <n v="29.02"/>
    <m/>
    <x v="3080"/>
    <d v="2011-02-08T10:18:49"/>
    <n v="1"/>
    <n v="2"/>
    <n v="2011"/>
    <n v="2011"/>
    <n v="25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x v="7"/>
    <n v="114"/>
    <n v="65.84"/>
    <m/>
    <x v="3081"/>
    <d v="2012-05-01T17:00:03"/>
    <n v="3"/>
    <n v="5"/>
    <n v="2012"/>
    <n v="2012"/>
    <n v="6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x v="31"/>
    <n v="114"/>
    <n v="47.4"/>
    <m/>
    <x v="3082"/>
    <d v="2010-03-16T07:06:00"/>
    <n v="2"/>
    <n v="3"/>
    <n v="2010"/>
    <n v="2010"/>
    <n v="4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x v="31"/>
    <n v="114"/>
    <n v="108.01"/>
    <m/>
    <x v="3083"/>
    <d v="2014-12-11T04:59:00"/>
    <n v="11"/>
    <n v="12"/>
    <n v="2014"/>
    <n v="2014"/>
    <n v="34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x v="38"/>
    <n v="114"/>
    <n v="68.11"/>
    <m/>
    <x v="3084"/>
    <d v="2016-12-02T07:00:00"/>
    <n v="11"/>
    <n v="12"/>
    <n v="2016"/>
    <n v="2016"/>
    <n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x v="32"/>
    <n v="114"/>
    <n v="72.06"/>
    <m/>
    <x v="3085"/>
    <d v="2016-10-27T21:19:00"/>
    <n v="9"/>
    <n v="10"/>
    <n v="2016"/>
    <n v="2016"/>
    <n v="3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x v="23"/>
    <n v="114"/>
    <n v="37.96"/>
    <m/>
    <x v="3086"/>
    <d v="2015-03-01T04:59:00"/>
    <n v="1"/>
    <n v="3"/>
    <n v="2015"/>
    <n v="2015"/>
    <n v="38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x v="23"/>
    <n v="114"/>
    <n v="80.23"/>
    <m/>
    <x v="3087"/>
    <d v="2015-03-09T03:44:52"/>
    <n v="2"/>
    <n v="3"/>
    <n v="2015"/>
    <n v="2015"/>
    <n v="30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x v="23"/>
    <n v="114"/>
    <n v="74.349999999999994"/>
    <m/>
    <x v="3088"/>
    <d v="2015-08-07T17:00:00"/>
    <n v="7"/>
    <n v="8"/>
    <n v="2015"/>
    <n v="2015"/>
    <n v="3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x v="21"/>
    <n v="114"/>
    <n v="36.770000000000003"/>
    <m/>
    <x v="3089"/>
    <d v="2016-12-02T06:09:26"/>
    <n v="11"/>
    <n v="12"/>
    <n v="2016"/>
    <n v="2016"/>
    <n v="1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x v="23"/>
    <n v="114"/>
    <n v="82.61"/>
    <m/>
    <x v="3090"/>
    <d v="2013-07-22T20:09:12"/>
    <n v="6"/>
    <n v="7"/>
    <n v="2013"/>
    <n v="2013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x v="23"/>
    <n v="114"/>
    <n v="40.71"/>
    <m/>
    <x v="3091"/>
    <d v="2015-09-17T03:59:00"/>
    <n v="8"/>
    <n v="9"/>
    <n v="2015"/>
    <n v="2015"/>
    <n v="32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x v="23"/>
    <n v="114"/>
    <n v="27.14"/>
    <m/>
    <x v="3092"/>
    <d v="2014-06-15T16:00:00"/>
    <n v="5"/>
    <n v="6"/>
    <n v="2014"/>
    <n v="2014"/>
    <n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x v="18"/>
    <n v="114"/>
    <n v="89.67"/>
    <m/>
    <x v="3093"/>
    <d v="2016-12-22T02:00:00"/>
    <n v="11"/>
    <n v="12"/>
    <n v="2016"/>
    <n v="2016"/>
    <n v="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x v="32"/>
    <n v="114"/>
    <n v="67.13"/>
    <m/>
    <x v="3094"/>
    <d v="2011-12-13T02:13:16"/>
    <n v="10"/>
    <n v="12"/>
    <n v="2011"/>
    <n v="2011"/>
    <n v="45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x v="23"/>
    <n v="114"/>
    <n v="77.34"/>
    <m/>
    <x v="3095"/>
    <d v="2013-05-06T16:51:11"/>
    <n v="4"/>
    <n v="5"/>
    <n v="2013"/>
    <n v="2013"/>
    <n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x v="32"/>
    <n v="114"/>
    <n v="80.59"/>
    <m/>
    <x v="3096"/>
    <d v="2013-11-01T15:03:46"/>
    <n v="10"/>
    <n v="11"/>
    <n v="2013"/>
    <n v="2013"/>
    <n v="3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x v="31"/>
    <n v="114"/>
    <n v="161.26"/>
    <m/>
    <x v="3097"/>
    <d v="2013-02-01T18:25:39"/>
    <n v="12"/>
    <n v="2"/>
    <n v="2012"/>
    <n v="2013"/>
    <n v="4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x v="23"/>
    <n v="114"/>
    <n v="64.91"/>
    <m/>
    <x v="3098"/>
    <d v="2016-06-15T18:14:59"/>
    <n v="5"/>
    <n v="6"/>
    <n v="2016"/>
    <n v="2016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x v="32"/>
    <n v="114"/>
    <n v="63.48"/>
    <m/>
    <x v="3099"/>
    <d v="2015-11-14T01:04:10"/>
    <n v="10"/>
    <n v="11"/>
    <n v="2015"/>
    <n v="2015"/>
    <n v="3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x v="31"/>
    <n v="114"/>
    <n v="101.83"/>
    <m/>
    <x v="3100"/>
    <d v="2011-06-01T04:59:00"/>
    <n v="5"/>
    <n v="6"/>
    <n v="2011"/>
    <n v="2011"/>
    <n v="2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x v="23"/>
    <n v="114"/>
    <n v="105.21"/>
    <m/>
    <x v="3101"/>
    <d v="2016-04-01T01:27:39"/>
    <n v="3"/>
    <n v="4"/>
    <n v="2016"/>
    <n v="2016"/>
    <n v="3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x v="23"/>
    <n v="114"/>
    <n v="87.96"/>
    <m/>
    <x v="3102"/>
    <d v="2014-12-31T07:00:00"/>
    <n v="12"/>
    <n v="12"/>
    <n v="2014"/>
    <n v="2014"/>
    <n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x v="36"/>
    <n v="114"/>
    <n v="55.8"/>
    <m/>
    <x v="3103"/>
    <d v="2013-11-04T01:00:00"/>
    <n v="10"/>
    <n v="11"/>
    <n v="2013"/>
    <n v="2013"/>
    <n v="3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x v="31"/>
    <n v="114"/>
    <n v="103.22"/>
    <m/>
    <x v="3104"/>
    <d v="2015-11-14T07:01:00"/>
    <n v="10"/>
    <n v="11"/>
    <n v="2015"/>
    <n v="2015"/>
    <n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x v="7"/>
    <n v="114"/>
    <n v="104"/>
    <m/>
    <x v="3105"/>
    <d v="2014-01-15T19:33:00"/>
    <n v="12"/>
    <n v="1"/>
    <n v="2013"/>
    <n v="2014"/>
    <n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x v="34"/>
    <n v="114"/>
    <n v="234.81"/>
    <m/>
    <x v="3106"/>
    <d v="2014-12-04T00:39:00"/>
    <n v="11"/>
    <n v="12"/>
    <n v="2014"/>
    <n v="2014"/>
    <n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x v="23"/>
    <n v="114"/>
    <n v="119.18"/>
    <m/>
    <x v="3107"/>
    <d v="2016-05-14T03:59:00"/>
    <n v="4"/>
    <n v="5"/>
    <n v="2016"/>
    <n v="2016"/>
    <n v="24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x v="7"/>
    <n v="115"/>
    <n v="57.25"/>
    <m/>
    <x v="3108"/>
    <d v="2012-02-12T21:43:03"/>
    <n v="1"/>
    <n v="2"/>
    <n v="2012"/>
    <n v="2012"/>
    <n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x v="23"/>
    <n v="115"/>
    <n v="18.77"/>
    <m/>
    <x v="3109"/>
    <d v="2015-04-23T12:50:46"/>
    <n v="4"/>
    <n v="4"/>
    <n v="2015"/>
    <n v="2015"/>
    <n v="1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x v="23"/>
    <n v="115"/>
    <n v="184.68"/>
    <m/>
    <x v="3110"/>
    <d v="2016-06-03T13:31:22"/>
    <n v="5"/>
    <n v="6"/>
    <n v="2016"/>
    <n v="2016"/>
    <n v="3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x v="21"/>
    <n v="115"/>
    <n v="120.31"/>
    <m/>
    <x v="3111"/>
    <d v="2015-08-25T23:52:09"/>
    <n v="7"/>
    <n v="8"/>
    <n v="2015"/>
    <n v="2015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x v="7"/>
    <n v="115"/>
    <n v="72.91"/>
    <m/>
    <x v="3112"/>
    <d v="2012-05-16T04:59:00"/>
    <n v="4"/>
    <n v="5"/>
    <n v="2012"/>
    <n v="2012"/>
    <n v="4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x v="21"/>
    <n v="115"/>
    <n v="80.19"/>
    <m/>
    <x v="3113"/>
    <d v="2015-08-30T04:03:47"/>
    <n v="8"/>
    <n v="8"/>
    <n v="2015"/>
    <n v="2015"/>
    <n v="28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x v="30"/>
    <n v="115"/>
    <n v="50.59"/>
    <m/>
    <x v="3114"/>
    <d v="2010-08-01T03:00:00"/>
    <n v="5"/>
    <n v="8"/>
    <n v="2010"/>
    <n v="2010"/>
    <n v="6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x v="23"/>
    <n v="115"/>
    <n v="110.97"/>
    <m/>
    <x v="3115"/>
    <d v="2016-03-20T23:58:45"/>
    <n v="3"/>
    <n v="3"/>
    <n v="2016"/>
    <n v="2016"/>
    <n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x v="18"/>
    <n v="115"/>
    <n v="42.48"/>
    <m/>
    <x v="3116"/>
    <d v="2016-07-14T22:56:32"/>
    <n v="5"/>
    <n v="7"/>
    <n v="2016"/>
    <n v="2016"/>
    <n v="6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x v="23"/>
    <n v="115"/>
    <n v="30.19"/>
    <m/>
    <x v="3117"/>
    <d v="2014-11-23T22:00:00"/>
    <n v="10"/>
    <n v="11"/>
    <n v="2014"/>
    <n v="2014"/>
    <n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x v="32"/>
    <n v="115"/>
    <n v="67.88"/>
    <m/>
    <x v="3118"/>
    <d v="2012-03-25T19:34:02"/>
    <n v="1"/>
    <n v="3"/>
    <n v="2012"/>
    <n v="2012"/>
    <n v="6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x v="31"/>
    <n v="115"/>
    <n v="129.82"/>
    <m/>
    <x v="3119"/>
    <d v="2016-09-11T03:59:00"/>
    <n v="8"/>
    <n v="9"/>
    <n v="2016"/>
    <n v="2016"/>
    <n v="3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x v="23"/>
    <n v="115"/>
    <n v="39.67"/>
    <m/>
    <x v="3120"/>
    <d v="2013-08-18T15:00:00"/>
    <n v="7"/>
    <n v="8"/>
    <n v="2013"/>
    <n v="2013"/>
    <n v="2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x v="32"/>
    <n v="115"/>
    <n v="46.22"/>
    <m/>
    <x v="3121"/>
    <d v="2014-09-30T14:09:47"/>
    <n v="8"/>
    <n v="9"/>
    <n v="2014"/>
    <n v="2014"/>
    <n v="3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x v="36"/>
    <n v="115"/>
    <n v="31.05"/>
    <m/>
    <x v="3122"/>
    <d v="2015-05-17T15:31:17"/>
    <n v="4"/>
    <n v="5"/>
    <n v="2015"/>
    <n v="2015"/>
    <n v="3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x v="39"/>
    <n v="115"/>
    <n v="282.66000000000003"/>
    <m/>
    <x v="3123"/>
    <d v="2015-11-19T04:59:00"/>
    <n v="10"/>
    <n v="11"/>
    <n v="2015"/>
    <n v="2015"/>
    <n v="3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x v="39"/>
    <n v="115"/>
    <n v="566.39"/>
    <m/>
    <x v="3124"/>
    <d v="2016-03-24T08:11:38"/>
    <n v="2"/>
    <n v="3"/>
    <n v="2016"/>
    <n v="2016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115"/>
    <n v="32.340000000000003"/>
    <m/>
    <x v="3125"/>
    <d v="2017-03-11T13:29:00"/>
    <n v="2"/>
    <n v="3"/>
    <n v="2017"/>
    <n v="2017"/>
    <n v="3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x v="23"/>
    <n v="115"/>
    <n v="50"/>
    <m/>
    <x v="3126"/>
    <d v="2014-09-29T10:53:10"/>
    <n v="8"/>
    <n v="9"/>
    <n v="2014"/>
    <n v="201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x v="23"/>
    <n v="115"/>
    <n v="79.31"/>
    <m/>
    <x v="3127"/>
    <d v="2012-02-14T17:31:08"/>
    <n v="1"/>
    <n v="2"/>
    <n v="2012"/>
    <n v="2012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x v="25"/>
    <n v="115"/>
    <n v="115"/>
    <m/>
    <x v="3128"/>
    <d v="2016-07-10T23:32:12"/>
    <n v="6"/>
    <n v="7"/>
    <n v="2016"/>
    <n v="2016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x v="7"/>
    <n v="115"/>
    <n v="57.52"/>
    <m/>
    <x v="3129"/>
    <d v="2013-02-24T09:09:15"/>
    <n v="1"/>
    <n v="2"/>
    <n v="2013"/>
    <n v="2013"/>
    <n v="3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x v="30"/>
    <n v="115"/>
    <n v="123.29"/>
    <m/>
    <x v="3130"/>
    <d v="2013-06-02T18:03:12"/>
    <n v="5"/>
    <n v="6"/>
    <n v="2013"/>
    <n v="2013"/>
    <n v="2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x v="40"/>
    <n v="115"/>
    <n v="76.72"/>
    <m/>
    <x v="3131"/>
    <d v="2012-03-25T18:14:45"/>
    <n v="1"/>
    <n v="3"/>
    <n v="2012"/>
    <n v="2012"/>
    <n v="6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x v="32"/>
    <n v="115"/>
    <n v="39.31"/>
    <m/>
    <x v="3132"/>
    <d v="2013-04-09T06:30:00"/>
    <n v="3"/>
    <n v="4"/>
    <n v="2013"/>
    <n v="2013"/>
    <n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x v="23"/>
    <n v="115"/>
    <n v="51"/>
    <m/>
    <x v="3133"/>
    <d v="2015-10-28T19:54:00"/>
    <n v="10"/>
    <n v="10"/>
    <n v="2015"/>
    <n v="2015"/>
    <n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x v="23"/>
    <n v="115"/>
    <n v="58.69"/>
    <m/>
    <x v="3134"/>
    <d v="2014-10-14T06:59:00"/>
    <n v="9"/>
    <n v="10"/>
    <n v="2014"/>
    <n v="2014"/>
    <n v="3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x v="35"/>
    <n v="115"/>
    <n v="82.38"/>
    <m/>
    <x v="3135"/>
    <d v="2012-04-21T03:59:00"/>
    <n v="3"/>
    <n v="4"/>
    <n v="2012"/>
    <n v="2012"/>
    <n v="47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x v="23"/>
    <n v="115"/>
    <n v="53.23"/>
    <m/>
    <x v="3136"/>
    <d v="2015-05-17T03:00:00"/>
    <n v="5"/>
    <n v="5"/>
    <n v="2015"/>
    <n v="2015"/>
    <n v="1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x v="30"/>
    <n v="115"/>
    <n v="85.96"/>
    <m/>
    <x v="3137"/>
    <d v="2013-04-23T05:01:12"/>
    <n v="3"/>
    <n v="4"/>
    <n v="2013"/>
    <n v="2013"/>
    <n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x v="28"/>
    <n v="115"/>
    <n v="62.07"/>
    <m/>
    <x v="3138"/>
    <d v="2017-03-05T21:48:10"/>
    <n v="2"/>
    <n v="3"/>
    <n v="2017"/>
    <n v="2017"/>
    <n v="2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x v="23"/>
    <n v="116"/>
    <n v="44"/>
    <m/>
    <x v="3139"/>
    <d v="2014-07-05T12:40:28"/>
    <n v="6"/>
    <n v="7"/>
    <n v="2014"/>
    <n v="2014"/>
    <n v="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x v="23"/>
    <n v="116"/>
    <n v="30.94"/>
    <m/>
    <x v="3140"/>
    <d v="2015-07-13T07:35:44"/>
    <n v="6"/>
    <n v="7"/>
    <n v="2015"/>
    <n v="2015"/>
    <n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x v="39"/>
    <n v="116"/>
    <n v="307.2"/>
    <m/>
    <x v="3141"/>
    <d v="2015-06-05T21:00:00"/>
    <n v="4"/>
    <n v="6"/>
    <n v="2015"/>
    <n v="2015"/>
    <n v="5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x v="7"/>
    <n v="116"/>
    <n v="46.2"/>
    <m/>
    <x v="3142"/>
    <d v="2010-09-11T03:59:00"/>
    <n v="8"/>
    <n v="9"/>
    <n v="2010"/>
    <n v="2010"/>
    <n v="3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x v="38"/>
    <n v="116"/>
    <n v="144.43"/>
    <m/>
    <x v="3143"/>
    <d v="2015-01-31T19:58:33"/>
    <n v="1"/>
    <n v="1"/>
    <n v="2015"/>
    <n v="2015"/>
    <n v="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x v="7"/>
    <n v="116"/>
    <n v="36.11"/>
    <m/>
    <x v="3144"/>
    <d v="2013-12-12T06:08:27"/>
    <n v="11"/>
    <n v="12"/>
    <n v="2013"/>
    <n v="2013"/>
    <n v="30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x v="23"/>
    <n v="116"/>
    <n v="44.33"/>
    <m/>
    <x v="3145"/>
    <d v="2015-06-21T21:20:00"/>
    <n v="5"/>
    <n v="6"/>
    <n v="2015"/>
    <n v="2015"/>
    <n v="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x v="39"/>
    <n v="116"/>
    <n v="84.46"/>
    <m/>
    <x v="3146"/>
    <d v="2010-08-24T04:00:00"/>
    <n v="6"/>
    <n v="8"/>
    <n v="2010"/>
    <n v="2010"/>
    <n v="6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x v="32"/>
    <n v="116"/>
    <n v="35.619999999999997"/>
    <m/>
    <x v="3147"/>
    <d v="2015-09-23T20:27:39"/>
    <n v="8"/>
    <n v="9"/>
    <n v="2015"/>
    <n v="2015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x v="34"/>
    <n v="116"/>
    <n v="40.21"/>
    <m/>
    <x v="3148"/>
    <d v="2011-07-06T19:33:10"/>
    <n v="5"/>
    <n v="7"/>
    <n v="2011"/>
    <n v="2011"/>
    <n v="6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x v="32"/>
    <n v="116"/>
    <n v="24.58"/>
    <m/>
    <x v="3149"/>
    <d v="2012-10-24T16:26:16"/>
    <n v="9"/>
    <n v="10"/>
    <n v="2012"/>
    <n v="2012"/>
    <n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x v="23"/>
    <n v="116"/>
    <n v="59.6"/>
    <m/>
    <x v="3150"/>
    <d v="2015-03-28T14:38:04"/>
    <n v="2"/>
    <n v="3"/>
    <n v="2015"/>
    <n v="2015"/>
    <n v="3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x v="7"/>
    <n v="116"/>
    <n v="152.54"/>
    <m/>
    <x v="3151"/>
    <d v="2013-07-02T05:00:00"/>
    <n v="6"/>
    <n v="7"/>
    <n v="2013"/>
    <n v="2013"/>
    <n v="3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x v="18"/>
    <n v="116"/>
    <n v="414.29"/>
    <m/>
    <x v="3152"/>
    <d v="2017-01-28T19:29:00"/>
    <n v="12"/>
    <n v="1"/>
    <n v="2016"/>
    <n v="2017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x v="37"/>
    <n v="116"/>
    <n v="7.25"/>
    <m/>
    <x v="3153"/>
    <d v="2013-07-30T02:32:46"/>
    <n v="7"/>
    <n v="7"/>
    <n v="2013"/>
    <n v="2013"/>
    <n v="2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x v="24"/>
    <n v="116"/>
    <n v="50.69"/>
    <m/>
    <x v="3154"/>
    <d v="2016-11-22T05:59:00"/>
    <n v="10"/>
    <n v="11"/>
    <n v="2016"/>
    <n v="2016"/>
    <n v="36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x v="23"/>
    <n v="116"/>
    <n v="50.2"/>
    <m/>
    <x v="3155"/>
    <d v="2016-11-04T13:06:24"/>
    <n v="10"/>
    <n v="11"/>
    <n v="2016"/>
    <n v="2016"/>
    <n v="3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x v="23"/>
    <n v="116"/>
    <n v="80.03"/>
    <m/>
    <x v="3156"/>
    <d v="2016-01-27T01:00:00"/>
    <n v="1"/>
    <n v="1"/>
    <n v="2016"/>
    <n v="2016"/>
    <n v="1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x v="31"/>
    <n v="116"/>
    <n v="116.86"/>
    <m/>
    <x v="3157"/>
    <d v="2012-05-03T16:31:12"/>
    <n v="3"/>
    <n v="5"/>
    <n v="2012"/>
    <n v="2012"/>
    <n v="4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x v="32"/>
    <n v="116"/>
    <n v="48.71"/>
    <m/>
    <x v="3158"/>
    <d v="2017-02-03T04:11:00"/>
    <n v="1"/>
    <n v="2"/>
    <n v="2017"/>
    <n v="2017"/>
    <n v="2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x v="23"/>
    <n v="116"/>
    <n v="63.36"/>
    <m/>
    <x v="3159"/>
    <d v="2014-08-02T04:13:01"/>
    <n v="7"/>
    <n v="8"/>
    <n v="2014"/>
    <n v="2014"/>
    <n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x v="23"/>
    <n v="116"/>
    <n v="55.33"/>
    <m/>
    <x v="3160"/>
    <d v="2015-10-14T22:01:03"/>
    <n v="9"/>
    <n v="10"/>
    <n v="2015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x v="29"/>
    <n v="116"/>
    <n v="223.48"/>
    <m/>
    <x v="3161"/>
    <d v="2014-07-17T16:50:46"/>
    <n v="6"/>
    <n v="7"/>
    <n v="2014"/>
    <n v="2014"/>
    <n v="3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x v="30"/>
    <n v="116"/>
    <n v="116.25"/>
    <m/>
    <x v="3162"/>
    <d v="2012-07-15T14:00:04"/>
    <n v="6"/>
    <n v="7"/>
    <n v="2012"/>
    <n v="2012"/>
    <n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x v="7"/>
    <n v="116"/>
    <n v="31"/>
    <m/>
    <x v="3163"/>
    <d v="2013-04-16T19:00:00"/>
    <n v="3"/>
    <n v="4"/>
    <n v="2013"/>
    <n v="2013"/>
    <n v="3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x v="31"/>
    <n v="116"/>
    <n v="246.61"/>
    <m/>
    <x v="3164"/>
    <d v="2014-12-01T08:03:14"/>
    <n v="10"/>
    <n v="12"/>
    <n v="2014"/>
    <n v="2014"/>
    <n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x v="23"/>
    <n v="116"/>
    <n v="73.58"/>
    <m/>
    <x v="3165"/>
    <d v="2015-07-18T06:59:00"/>
    <n v="6"/>
    <n v="7"/>
    <n v="2015"/>
    <n v="2015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x v="23"/>
    <n v="116"/>
    <n v="71.489999999999995"/>
    <m/>
    <x v="3166"/>
    <d v="2014-08-04T15:59:33"/>
    <n v="7"/>
    <n v="8"/>
    <n v="2014"/>
    <n v="2014"/>
    <n v="2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x v="7"/>
    <n v="116"/>
    <n v="50.69"/>
    <m/>
    <x v="3167"/>
    <d v="2012-08-10T22:00:00"/>
    <n v="7"/>
    <n v="8"/>
    <n v="2012"/>
    <n v="2012"/>
    <n v="32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x v="24"/>
    <n v="116"/>
    <n v="95.37"/>
    <m/>
    <x v="3168"/>
    <d v="2016-10-14T23:00:00"/>
    <n v="9"/>
    <n v="10"/>
    <n v="2016"/>
    <n v="2016"/>
    <n v="2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x v="7"/>
    <n v="117"/>
    <n v="60.27"/>
    <m/>
    <x v="3169"/>
    <d v="2011-12-06T05:59:00"/>
    <n v="11"/>
    <n v="12"/>
    <n v="2011"/>
    <n v="2011"/>
    <n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x v="31"/>
    <n v="117"/>
    <n v="40.76"/>
    <m/>
    <x v="3170"/>
    <d v="2014-10-08T04:01:08"/>
    <n v="9"/>
    <n v="10"/>
    <n v="2014"/>
    <n v="2014"/>
    <n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x v="32"/>
    <n v="117"/>
    <n v="60.74"/>
    <m/>
    <x v="3171"/>
    <d v="2012-09-22T18:19:16"/>
    <n v="8"/>
    <n v="9"/>
    <n v="2012"/>
    <n v="2012"/>
    <n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x v="23"/>
    <n v="117"/>
    <n v="44.86"/>
    <m/>
    <x v="3172"/>
    <d v="2016-06-17T16:00:00"/>
    <n v="5"/>
    <n v="6"/>
    <n v="2016"/>
    <n v="2016"/>
    <n v="31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x v="32"/>
    <n v="117"/>
    <n v="76.92"/>
    <m/>
    <x v="3173"/>
    <d v="2013-09-20T20:17:27"/>
    <n v="8"/>
    <n v="9"/>
    <n v="2013"/>
    <n v="2013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x v="23"/>
    <n v="117"/>
    <n v="70"/>
    <m/>
    <x v="3174"/>
    <d v="2014-12-01T19:09:00"/>
    <n v="11"/>
    <n v="12"/>
    <n v="2014"/>
    <n v="2014"/>
    <n v="1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x v="25"/>
    <n v="117"/>
    <n v="41.7"/>
    <m/>
    <x v="3175"/>
    <d v="2015-03-01T04:59:00"/>
    <n v="2"/>
    <n v="3"/>
    <n v="2015"/>
    <n v="2015"/>
    <n v="1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x v="23"/>
    <n v="117"/>
    <n v="44.92"/>
    <m/>
    <x v="3176"/>
    <d v="2014-07-27T23:00:00"/>
    <n v="7"/>
    <n v="7"/>
    <n v="2014"/>
    <n v="2014"/>
    <n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x v="31"/>
    <n v="117"/>
    <n v="59.25"/>
    <m/>
    <x v="3177"/>
    <d v="2015-11-13T15:18:38"/>
    <n v="10"/>
    <n v="11"/>
    <n v="2015"/>
    <n v="2015"/>
    <n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x v="23"/>
    <n v="117"/>
    <n v="52.58"/>
    <m/>
    <x v="3178"/>
    <d v="2016-04-01T03:59:00"/>
    <n v="2"/>
    <n v="4"/>
    <n v="2016"/>
    <n v="2016"/>
    <n v="3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x v="23"/>
    <n v="117"/>
    <n v="100.17"/>
    <m/>
    <x v="3179"/>
    <d v="2014-12-14T18:18:08"/>
    <n v="11"/>
    <n v="12"/>
    <n v="2014"/>
    <n v="2014"/>
    <n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x v="23"/>
    <n v="117"/>
    <n v="81.569999999999993"/>
    <m/>
    <x v="3180"/>
    <d v="2015-07-11T03:59:00"/>
    <n v="6"/>
    <n v="7"/>
    <n v="2015"/>
    <n v="2015"/>
    <n v="2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x v="23"/>
    <n v="117"/>
    <n v="50.67"/>
    <m/>
    <x v="3181"/>
    <d v="2015-06-13T01:43:00"/>
    <n v="5"/>
    <n v="6"/>
    <n v="2015"/>
    <n v="2015"/>
    <n v="32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x v="31"/>
    <n v="117"/>
    <n v="89.39"/>
    <m/>
    <x v="3182"/>
    <d v="2015-10-17T02:00:00"/>
    <n v="9"/>
    <n v="10"/>
    <n v="2015"/>
    <n v="2015"/>
    <n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x v="32"/>
    <n v="117"/>
    <n v="133.93"/>
    <m/>
    <x v="3183"/>
    <d v="2015-04-25T00:00:00"/>
    <n v="3"/>
    <n v="4"/>
    <n v="2015"/>
    <n v="2015"/>
    <n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x v="32"/>
    <n v="117"/>
    <n v="75.48"/>
    <m/>
    <x v="3184"/>
    <d v="2011-12-06T02:02:29"/>
    <n v="10"/>
    <n v="12"/>
    <n v="2011"/>
    <n v="2011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x v="32"/>
    <n v="117"/>
    <n v="61.58"/>
    <m/>
    <x v="3185"/>
    <d v="2012-11-26T04:59:00"/>
    <n v="10"/>
    <n v="11"/>
    <n v="2012"/>
    <n v="2012"/>
    <n v="3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x v="40"/>
    <n v="117"/>
    <n v="92.16"/>
    <m/>
    <x v="3186"/>
    <d v="2013-07-26T17:00:00"/>
    <n v="7"/>
    <n v="7"/>
    <n v="2013"/>
    <n v="2013"/>
    <n v="1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x v="39"/>
    <n v="117"/>
    <n v="44.85"/>
    <m/>
    <x v="3187"/>
    <d v="2011-09-19T14:30:22"/>
    <n v="8"/>
    <n v="9"/>
    <n v="2011"/>
    <n v="2011"/>
    <n v="44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x v="24"/>
    <n v="117"/>
    <n v="85.18"/>
    <m/>
    <x v="3188"/>
    <d v="2015-02-10T16:52:10"/>
    <n v="1"/>
    <n v="2"/>
    <n v="2015"/>
    <n v="2015"/>
    <n v="2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x v="29"/>
    <n v="117"/>
    <n v="51.25"/>
    <m/>
    <x v="3189"/>
    <d v="2015-01-01T07:59:00"/>
    <n v="12"/>
    <n v="1"/>
    <n v="2014"/>
    <n v="2015"/>
    <n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x v="32"/>
    <n v="117"/>
    <n v="58.63"/>
    <m/>
    <x v="3190"/>
    <d v="2012-05-19T03:00:00"/>
    <n v="4"/>
    <n v="5"/>
    <n v="2012"/>
    <n v="2012"/>
    <n v="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x v="36"/>
    <n v="117"/>
    <n v="45.99"/>
    <m/>
    <x v="3191"/>
    <d v="2017-03-06T20:00:00"/>
    <n v="1"/>
    <n v="3"/>
    <n v="2017"/>
    <n v="2017"/>
    <n v="4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x v="23"/>
    <n v="117"/>
    <n v="57.55"/>
    <m/>
    <x v="3192"/>
    <d v="2014-06-21T16:00:09"/>
    <n v="5"/>
    <n v="6"/>
    <n v="2014"/>
    <n v="2014"/>
    <n v="3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x v="35"/>
    <n v="118"/>
    <n v="47"/>
    <m/>
    <x v="3193"/>
    <d v="2014-07-12T18:11:07"/>
    <n v="6"/>
    <n v="7"/>
    <n v="2014"/>
    <n v="2014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x v="23"/>
    <n v="118"/>
    <n v="110.35"/>
    <m/>
    <x v="3194"/>
    <d v="2014-11-07T00:15:55"/>
    <n v="9"/>
    <n v="11"/>
    <n v="2014"/>
    <n v="2014"/>
    <n v="4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x v="34"/>
    <n v="118"/>
    <n v="37.450000000000003"/>
    <m/>
    <x v="3195"/>
    <d v="2011-04-18T17:24:19"/>
    <n v="2"/>
    <n v="4"/>
    <n v="2011"/>
    <n v="2011"/>
    <n v="6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x v="23"/>
    <n v="118"/>
    <n v="67.92"/>
    <m/>
    <x v="3196"/>
    <d v="2016-12-17T08:00:00"/>
    <n v="11"/>
    <n v="12"/>
    <n v="2016"/>
    <n v="2016"/>
    <n v="31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x v="23"/>
    <n v="118"/>
    <n v="39.81"/>
    <m/>
    <x v="3197"/>
    <d v="2014-07-09T13:39:40"/>
    <n v="6"/>
    <n v="7"/>
    <n v="2014"/>
    <n v="2014"/>
    <n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x v="18"/>
    <n v="118"/>
    <n v="180.41"/>
    <m/>
    <x v="3198"/>
    <d v="2014-11-26T01:15:00"/>
    <n v="10"/>
    <n v="11"/>
    <n v="2014"/>
    <n v="2014"/>
    <n v="3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x v="39"/>
    <n v="118"/>
    <n v="2500.9699999999998"/>
    <m/>
    <x v="3199"/>
    <d v="2014-12-21T08:42:21"/>
    <n v="11"/>
    <n v="12"/>
    <n v="2014"/>
    <n v="2014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x v="32"/>
    <n v="118"/>
    <n v="98.03"/>
    <m/>
    <x v="3200"/>
    <d v="2012-02-12T22:03:51"/>
    <n v="1"/>
    <n v="2"/>
    <n v="2012"/>
    <n v="2012"/>
    <n v="3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x v="32"/>
    <n v="118"/>
    <n v="47.2"/>
    <m/>
    <x v="3201"/>
    <d v="2013-01-09T08:48:55"/>
    <n v="11"/>
    <n v="1"/>
    <n v="2012"/>
    <n v="2013"/>
    <n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x v="32"/>
    <n v="118"/>
    <n v="131.16999999999999"/>
    <m/>
    <x v="3202"/>
    <d v="2015-01-24T23:08:15"/>
    <n v="12"/>
    <n v="1"/>
    <n v="2014"/>
    <n v="2015"/>
    <n v="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x v="31"/>
    <n v="118"/>
    <n v="30.65"/>
    <m/>
    <x v="3203"/>
    <d v="2012-09-27T22:54:54"/>
    <n v="8"/>
    <n v="9"/>
    <n v="2012"/>
    <n v="2012"/>
    <n v="30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x v="24"/>
    <n v="118"/>
    <n v="170.7"/>
    <m/>
    <x v="3204"/>
    <d v="2016-11-11T12:10:53"/>
    <n v="10"/>
    <n v="11"/>
    <n v="2016"/>
    <n v="2016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x v="31"/>
    <n v="118"/>
    <n v="64.95"/>
    <m/>
    <x v="3205"/>
    <d v="2012-05-11T14:53:15"/>
    <n v="4"/>
    <n v="5"/>
    <n v="2012"/>
    <n v="20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x v="33"/>
    <n v="118"/>
    <n v="65.86"/>
    <m/>
    <x v="3206"/>
    <d v="2016-12-28T05:05:46"/>
    <n v="11"/>
    <n v="12"/>
    <n v="2016"/>
    <n v="2016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x v="39"/>
    <n v="118"/>
    <n v="97.19"/>
    <m/>
    <x v="3207"/>
    <d v="2013-05-28T00:00:00"/>
    <n v="4"/>
    <n v="5"/>
    <n v="2013"/>
    <n v="2013"/>
    <n v="3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x v="23"/>
    <n v="118"/>
    <n v="100.06"/>
    <m/>
    <x v="3208"/>
    <d v="2015-08-03T18:00:00"/>
    <n v="6"/>
    <n v="8"/>
    <n v="2015"/>
    <n v="2015"/>
    <n v="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x v="32"/>
    <n v="118"/>
    <n v="443.75"/>
    <m/>
    <x v="3209"/>
    <d v="2011-11-02T08:00:00"/>
    <n v="9"/>
    <n v="11"/>
    <n v="2011"/>
    <n v="2011"/>
    <n v="5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x v="23"/>
    <n v="118"/>
    <n v="29.58"/>
    <m/>
    <x v="3210"/>
    <d v="2015-06-16T12:59:14"/>
    <n v="5"/>
    <n v="6"/>
    <n v="2015"/>
    <n v="2015"/>
    <n v="3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x v="23"/>
    <n v="118"/>
    <n v="57.26"/>
    <m/>
    <x v="3211"/>
    <d v="2015-06-21T22:25:00"/>
    <n v="5"/>
    <n v="6"/>
    <n v="2015"/>
    <n v="2015"/>
    <n v="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x v="23"/>
    <n v="118"/>
    <n v="75.34"/>
    <m/>
    <x v="3212"/>
    <d v="2014-06-04T04:59:00"/>
    <n v="5"/>
    <n v="6"/>
    <n v="2014"/>
    <n v="2014"/>
    <n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x v="35"/>
    <n v="118"/>
    <n v="36.24"/>
    <m/>
    <x v="3213"/>
    <d v="2014-02-06T20:31:11"/>
    <n v="1"/>
    <n v="2"/>
    <n v="2014"/>
    <n v="2014"/>
    <n v="14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x v="37"/>
    <n v="118"/>
    <n v="29.61"/>
    <m/>
    <x v="3214"/>
    <d v="2014-05-15T17:53:06"/>
    <n v="4"/>
    <n v="5"/>
    <n v="2014"/>
    <n v="2014"/>
    <n v="30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x v="18"/>
    <n v="118"/>
    <n v="93.07"/>
    <m/>
    <x v="3215"/>
    <d v="2015-03-08T13:31:17"/>
    <n v="1"/>
    <n v="3"/>
    <n v="2015"/>
    <n v="2015"/>
    <n v="4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x v="29"/>
    <n v="119"/>
    <n v="103.04"/>
    <m/>
    <x v="3216"/>
    <d v="2015-04-30T15:20:00"/>
    <n v="4"/>
    <n v="4"/>
    <n v="2015"/>
    <n v="2015"/>
    <n v="2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x v="34"/>
    <n v="119"/>
    <n v="57.34"/>
    <m/>
    <x v="3217"/>
    <d v="2011-08-04T15:07:55"/>
    <n v="6"/>
    <n v="8"/>
    <n v="2011"/>
    <n v="2011"/>
    <n v="46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x v="7"/>
    <n v="119"/>
    <n v="27.56"/>
    <m/>
    <x v="3218"/>
    <d v="2012-05-10T17:00:00"/>
    <n v="4"/>
    <n v="5"/>
    <n v="2012"/>
    <n v="2012"/>
    <n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x v="23"/>
    <n v="119"/>
    <n v="49.69"/>
    <m/>
    <x v="3219"/>
    <d v="2015-03-13T06:59:00"/>
    <n v="2"/>
    <n v="3"/>
    <n v="2015"/>
    <n v="2015"/>
    <n v="26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x v="30"/>
    <n v="119"/>
    <n v="91.23"/>
    <m/>
    <x v="3220"/>
    <d v="2016-07-18T20:23:40"/>
    <n v="6"/>
    <n v="7"/>
    <n v="2016"/>
    <n v="2016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x v="36"/>
    <n v="119"/>
    <n v="388.98"/>
    <m/>
    <x v="3221"/>
    <d v="2016-01-31T13:56:03"/>
    <n v="1"/>
    <n v="1"/>
    <n v="2016"/>
    <n v="2016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x v="32"/>
    <n v="119"/>
    <n v="346.04"/>
    <m/>
    <x v="3222"/>
    <d v="2015-01-07T16:41:46"/>
    <n v="11"/>
    <n v="1"/>
    <n v="2014"/>
    <n v="2015"/>
    <n v="6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x v="23"/>
    <n v="119"/>
    <n v="29.67"/>
    <m/>
    <x v="3223"/>
    <d v="2015-08-01T22:24:54"/>
    <n v="7"/>
    <n v="8"/>
    <n v="2015"/>
    <n v="2015"/>
    <n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x v="31"/>
    <n v="119"/>
    <n v="230.09"/>
    <m/>
    <x v="3224"/>
    <d v="2012-09-07T11:24:43"/>
    <n v="8"/>
    <n v="9"/>
    <n v="2012"/>
    <n v="2012"/>
    <n v="25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x v="31"/>
    <n v="119"/>
    <n v="61.5"/>
    <m/>
    <x v="3225"/>
    <d v="2013-03-19T16:42:15"/>
    <n v="2"/>
    <n v="3"/>
    <n v="2013"/>
    <n v="2013"/>
    <n v="40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x v="23"/>
    <n v="119"/>
    <n v="97.38"/>
    <m/>
    <x v="3226"/>
    <d v="2017-03-02T19:19:15"/>
    <n v="1"/>
    <n v="3"/>
    <n v="2017"/>
    <n v="2017"/>
    <n v="3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x v="23"/>
    <n v="119"/>
    <n v="125.05"/>
    <m/>
    <x v="3227"/>
    <d v="2015-01-02T05:56:28"/>
    <n v="12"/>
    <n v="1"/>
    <n v="2014"/>
    <n v="2015"/>
    <n v="1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x v="24"/>
    <n v="119"/>
    <n v="80.25"/>
    <m/>
    <x v="3228"/>
    <d v="2017-03-01T02:00:00"/>
    <n v="2"/>
    <n v="3"/>
    <n v="2017"/>
    <n v="2017"/>
    <n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x v="23"/>
    <n v="119"/>
    <n v="17.25"/>
    <m/>
    <x v="3229"/>
    <d v="2017-02-28T00:00:00"/>
    <n v="2"/>
    <n v="2"/>
    <n v="2017"/>
    <n v="2017"/>
    <n v="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x v="31"/>
    <n v="119"/>
    <n v="89.96"/>
    <m/>
    <x v="3230"/>
    <d v="2012-09-03T18:02:14"/>
    <n v="8"/>
    <n v="9"/>
    <n v="2012"/>
    <n v="2012"/>
    <n v="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x v="23"/>
    <n v="119"/>
    <n v="42.3"/>
    <m/>
    <x v="3231"/>
    <d v="2014-09-18T03:59:00"/>
    <n v="9"/>
    <n v="9"/>
    <n v="2014"/>
    <n v="2014"/>
    <n v="16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x v="32"/>
    <n v="119"/>
    <n v="43.54"/>
    <m/>
    <x v="3232"/>
    <d v="2014-03-29T01:00:00"/>
    <n v="2"/>
    <n v="3"/>
    <n v="2014"/>
    <n v="2014"/>
    <n v="3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x v="23"/>
    <n v="119"/>
    <n v="66.11"/>
    <m/>
    <x v="3233"/>
    <d v="2014-10-29T18:54:03"/>
    <n v="10"/>
    <n v="10"/>
    <n v="2014"/>
    <n v="2014"/>
    <n v="2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x v="23"/>
    <n v="119"/>
    <n v="176.09"/>
    <m/>
    <x v="3234"/>
    <d v="2014-12-21T17:11:30"/>
    <n v="11"/>
    <n v="12"/>
    <n v="2014"/>
    <n v="2014"/>
    <n v="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x v="32"/>
    <n v="119"/>
    <n v="63.18"/>
    <m/>
    <x v="3235"/>
    <d v="2010-11-30T15:43:35"/>
    <n v="10"/>
    <n v="11"/>
    <n v="2010"/>
    <n v="2010"/>
    <n v="4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x v="4"/>
    <n v="119"/>
    <n v="151.32"/>
    <m/>
    <x v="3236"/>
    <d v="2015-08-13T13:40:48"/>
    <n v="7"/>
    <n v="8"/>
    <n v="2015"/>
    <n v="2015"/>
    <n v="30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x v="32"/>
    <n v="119"/>
    <n v="51.81"/>
    <m/>
    <x v="3237"/>
    <d v="2012-10-05T22:44:10"/>
    <n v="9"/>
    <n v="10"/>
    <n v="2012"/>
    <n v="2012"/>
    <n v="3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x v="23"/>
    <n v="119"/>
    <n v="27.5"/>
    <m/>
    <x v="3238"/>
    <d v="2015-05-07T10:09:54"/>
    <n v="4"/>
    <n v="5"/>
    <n v="2015"/>
    <n v="2015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x v="23"/>
    <n v="119"/>
    <n v="48.34"/>
    <m/>
    <x v="3239"/>
    <d v="2014-07-17T16:33:43"/>
    <n v="6"/>
    <n v="7"/>
    <n v="2014"/>
    <n v="2014"/>
    <n v="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x v="7"/>
    <n v="119"/>
    <n v="46.4"/>
    <m/>
    <x v="3240"/>
    <d v="2011-09-15T22:00:03"/>
    <n v="8"/>
    <n v="9"/>
    <n v="2011"/>
    <n v="2011"/>
    <n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x v="23"/>
    <n v="119"/>
    <n v="50.16"/>
    <m/>
    <x v="3241"/>
    <d v="2014-06-20T23:00:00"/>
    <n v="5"/>
    <n v="6"/>
    <n v="2014"/>
    <n v="2014"/>
    <n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x v="23"/>
    <n v="119"/>
    <n v="108.59"/>
    <m/>
    <x v="3242"/>
    <d v="2016-05-08T21:00:00"/>
    <n v="4"/>
    <n v="5"/>
    <n v="2016"/>
    <n v="2016"/>
    <n v="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x v="35"/>
    <n v="119"/>
    <n v="44.96"/>
    <m/>
    <x v="3243"/>
    <d v="2011-02-22T03:00:00"/>
    <n v="1"/>
    <n v="2"/>
    <n v="2011"/>
    <n v="2011"/>
    <n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x v="38"/>
    <n v="120"/>
    <n v="30.2"/>
    <m/>
    <x v="3244"/>
    <d v="2014-02-23T12:00:57"/>
    <n v="1"/>
    <n v="2"/>
    <n v="2014"/>
    <n v="2014"/>
    <n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x v="23"/>
    <n v="120"/>
    <n v="159.47"/>
    <m/>
    <x v="3245"/>
    <d v="2015-04-23T18:30:00"/>
    <n v="3"/>
    <n v="4"/>
    <n v="2015"/>
    <n v="2015"/>
    <n v="2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x v="23"/>
    <n v="120"/>
    <n v="55.23"/>
    <m/>
    <x v="3246"/>
    <d v="2016-09-08T18:08:42"/>
    <n v="8"/>
    <n v="9"/>
    <n v="2016"/>
    <n v="2016"/>
    <n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x v="23"/>
    <n v="120"/>
    <n v="31.5"/>
    <m/>
    <x v="3247"/>
    <d v="2014-07-18T04:45:52"/>
    <n v="6"/>
    <n v="7"/>
    <n v="2014"/>
    <n v="2014"/>
    <n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x v="38"/>
    <n v="120"/>
    <n v="35.92"/>
    <m/>
    <x v="3248"/>
    <d v="2017-02-14T20:00:27"/>
    <n v="2"/>
    <n v="2"/>
    <n v="2017"/>
    <n v="2017"/>
    <n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x v="23"/>
    <n v="120"/>
    <n v="85.53"/>
    <m/>
    <x v="3249"/>
    <d v="2014-08-15T02:00:00"/>
    <n v="7"/>
    <n v="8"/>
    <n v="2014"/>
    <n v="2014"/>
    <n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x v="23"/>
    <n v="120"/>
    <n v="31.93"/>
    <m/>
    <x v="3250"/>
    <d v="2014-06-20T09:54:09"/>
    <n v="5"/>
    <n v="6"/>
    <n v="2014"/>
    <n v="2014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x v="24"/>
    <n v="120"/>
    <n v="233.9"/>
    <m/>
    <x v="3251"/>
    <d v="2014-11-26T14:40:40"/>
    <n v="10"/>
    <n v="11"/>
    <n v="2014"/>
    <n v="2014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x v="37"/>
    <n v="120"/>
    <n v="49.19"/>
    <m/>
    <x v="3252"/>
    <d v="2012-04-04T17:33:23"/>
    <n v="3"/>
    <n v="4"/>
    <n v="2012"/>
    <n v="2012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x v="33"/>
    <n v="120"/>
    <n v="41.7"/>
    <m/>
    <x v="3253"/>
    <d v="2015-03-16T02:34:24"/>
    <n v="2"/>
    <n v="3"/>
    <n v="2015"/>
    <n v="2015"/>
    <n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x v="35"/>
    <n v="120"/>
    <n v="38.79"/>
    <m/>
    <x v="3254"/>
    <d v="2012-04-18T21:22:40"/>
    <n v="3"/>
    <n v="4"/>
    <n v="2012"/>
    <n v="2012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x v="32"/>
    <n v="120"/>
    <n v="50.93"/>
    <m/>
    <x v="3255"/>
    <d v="2014-06-23T16:01:00"/>
    <n v="6"/>
    <n v="6"/>
    <n v="2014"/>
    <n v="2014"/>
    <n v="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x v="24"/>
    <n v="120"/>
    <n v="64.16"/>
    <m/>
    <x v="3256"/>
    <d v="2015-10-08T07:59:53"/>
    <n v="9"/>
    <n v="10"/>
    <n v="2015"/>
    <n v="2015"/>
    <n v="3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x v="29"/>
    <n v="120"/>
    <n v="98.36"/>
    <m/>
    <x v="3257"/>
    <d v="2016-04-27T14:58:27"/>
    <n v="3"/>
    <n v="4"/>
    <n v="2016"/>
    <n v="2016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x v="30"/>
    <n v="120"/>
    <n v="78.260000000000005"/>
    <m/>
    <x v="3258"/>
    <d v="2011-05-17T09:39:24"/>
    <n v="3"/>
    <n v="5"/>
    <n v="2011"/>
    <n v="2011"/>
    <n v="6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x v="30"/>
    <n v="120"/>
    <n v="60"/>
    <m/>
    <x v="3259"/>
    <d v="2011-04-03T01:00:00"/>
    <n v="3"/>
    <n v="4"/>
    <n v="2011"/>
    <n v="2011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x v="31"/>
    <n v="120"/>
    <n v="42.86"/>
    <m/>
    <x v="3260"/>
    <d v="2014-03-01T17:18:00"/>
    <n v="1"/>
    <n v="3"/>
    <n v="2014"/>
    <n v="2014"/>
    <n v="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x v="18"/>
    <n v="120"/>
    <n v="7.5"/>
    <m/>
    <x v="3261"/>
    <d v="2015-10-05T18:56:01"/>
    <n v="9"/>
    <n v="10"/>
    <n v="2015"/>
    <n v="2015"/>
    <n v="3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x v="32"/>
    <n v="120"/>
    <n v="22.5"/>
    <m/>
    <x v="3262"/>
    <d v="2012-09-15T01:35:37"/>
    <n v="9"/>
    <n v="9"/>
    <n v="2012"/>
    <n v="2012"/>
    <n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x v="23"/>
    <n v="120"/>
    <n v="66.67"/>
    <m/>
    <x v="3263"/>
    <d v="2015-02-17T04:59:00"/>
    <n v="1"/>
    <n v="2"/>
    <n v="2015"/>
    <n v="2015"/>
    <n v="26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x v="23"/>
    <n v="120"/>
    <n v="88.24"/>
    <m/>
    <x v="3264"/>
    <d v="2014-07-26T07:00:00"/>
    <n v="7"/>
    <n v="7"/>
    <n v="2014"/>
    <n v="2014"/>
    <n v="1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x v="23"/>
    <n v="120"/>
    <n v="58.06"/>
    <m/>
    <x v="3265"/>
    <d v="2014-11-27T15:21:23"/>
    <n v="10"/>
    <n v="11"/>
    <n v="2014"/>
    <n v="2014"/>
    <n v="3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x v="25"/>
    <n v="120"/>
    <n v="111.11"/>
    <m/>
    <x v="3266"/>
    <d v="2014-07-26T04:59:00"/>
    <n v="6"/>
    <n v="7"/>
    <n v="2014"/>
    <n v="2014"/>
    <n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x v="25"/>
    <n v="120"/>
    <n v="100"/>
    <m/>
    <x v="3267"/>
    <d v="2015-07-13T20:06:00"/>
    <n v="6"/>
    <n v="7"/>
    <n v="2015"/>
    <n v="2015"/>
    <n v="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x v="31"/>
    <n v="120"/>
    <n v="46.88"/>
    <m/>
    <x v="3268"/>
    <d v="2013-05-01T00:01:00"/>
    <n v="4"/>
    <n v="5"/>
    <n v="2013"/>
    <n v="2013"/>
    <n v="1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x v="24"/>
    <n v="120"/>
    <n v="92.39"/>
    <m/>
    <x v="3269"/>
    <d v="2014-12-06T22:57:29"/>
    <n v="10"/>
    <n v="12"/>
    <n v="2014"/>
    <n v="2014"/>
    <n v="45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x v="39"/>
    <n v="120"/>
    <n v="80.989999999999995"/>
    <m/>
    <x v="3270"/>
    <d v="2013-12-02T22:59:00"/>
    <n v="10"/>
    <n v="12"/>
    <n v="2013"/>
    <n v="2013"/>
    <n v="3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x v="31"/>
    <n v="120"/>
    <n v="48.09"/>
    <m/>
    <x v="3271"/>
    <d v="2014-02-08T09:30:31"/>
    <n v="1"/>
    <n v="2"/>
    <n v="2014"/>
    <n v="2014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x v="39"/>
    <n v="120"/>
    <n v="223.1"/>
    <m/>
    <x v="3272"/>
    <d v="2015-03-30T18:31:59"/>
    <n v="2"/>
    <n v="3"/>
    <n v="2015"/>
    <n v="2015"/>
    <n v="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x v="32"/>
    <n v="120"/>
    <n v="141.47"/>
    <m/>
    <x v="3273"/>
    <d v="2014-06-14T14:23:54"/>
    <n v="5"/>
    <n v="6"/>
    <n v="2014"/>
    <n v="2014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x v="23"/>
    <n v="120"/>
    <n v="104.57"/>
    <m/>
    <x v="3274"/>
    <d v="2016-06-03T16:30:00"/>
    <n v="5"/>
    <n v="6"/>
    <n v="2016"/>
    <n v="2016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x v="23"/>
    <n v="120"/>
    <n v="44.54"/>
    <m/>
    <x v="3275"/>
    <d v="2014-08-13T22:00:00"/>
    <n v="7"/>
    <n v="8"/>
    <n v="2014"/>
    <n v="2014"/>
    <n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x v="18"/>
    <n v="120"/>
    <n v="98.84"/>
    <m/>
    <x v="3276"/>
    <d v="2016-01-19T06:37:27"/>
    <n v="12"/>
    <n v="1"/>
    <n v="2015"/>
    <n v="2016"/>
    <n v="49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x v="38"/>
    <n v="120"/>
    <n v="48.13"/>
    <m/>
    <x v="3277"/>
    <d v="2015-08-11T18:31:40"/>
    <n v="7"/>
    <n v="8"/>
    <n v="2015"/>
    <n v="2015"/>
    <n v="3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x v="39"/>
    <n v="120"/>
    <n v="118.45"/>
    <m/>
    <x v="3278"/>
    <d v="2015-01-09T01:00:00"/>
    <n v="12"/>
    <n v="1"/>
    <n v="2014"/>
    <n v="2015"/>
    <n v="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x v="33"/>
    <n v="120"/>
    <n v="34.01"/>
    <m/>
    <x v="3279"/>
    <d v="2016-09-05T03:59:00"/>
    <n v="7"/>
    <n v="9"/>
    <n v="2016"/>
    <n v="2016"/>
    <n v="4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x v="7"/>
    <n v="120"/>
    <n v="48.55"/>
    <m/>
    <x v="3280"/>
    <d v="2013-08-02T01:49:54"/>
    <n v="6"/>
    <n v="8"/>
    <n v="2013"/>
    <n v="2013"/>
    <n v="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x v="33"/>
    <n v="120"/>
    <n v="63.38"/>
    <m/>
    <x v="3281"/>
    <d v="2016-09-24T05:26:27"/>
    <n v="8"/>
    <n v="9"/>
    <n v="2016"/>
    <n v="2016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x v="7"/>
    <n v="120"/>
    <n v="88.15"/>
    <m/>
    <x v="3282"/>
    <d v="2011-03-01T20:00:00"/>
    <n v="1"/>
    <n v="3"/>
    <n v="2011"/>
    <n v="2011"/>
    <n v="4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x v="34"/>
    <n v="120"/>
    <n v="17.82"/>
    <m/>
    <x v="3283"/>
    <d v="2013-12-20T10:04:52"/>
    <n v="11"/>
    <n v="12"/>
    <n v="2013"/>
    <n v="2013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x v="24"/>
    <n v="120"/>
    <n v="108.24"/>
    <m/>
    <x v="3284"/>
    <d v="2014-10-06T16:11:45"/>
    <n v="9"/>
    <n v="10"/>
    <n v="2014"/>
    <n v="2014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x v="29"/>
    <n v="121"/>
    <n v="80.33"/>
    <m/>
    <x v="3285"/>
    <d v="2016-08-22T03:00:00"/>
    <n v="7"/>
    <n v="8"/>
    <n v="2016"/>
    <n v="2016"/>
    <n v="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x v="23"/>
    <n v="121"/>
    <n v="40.85"/>
    <m/>
    <x v="3286"/>
    <d v="2015-11-04T19:26:31"/>
    <n v="10"/>
    <n v="11"/>
    <n v="2015"/>
    <n v="2015"/>
    <n v="3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x v="40"/>
    <n v="121"/>
    <n v="38.46"/>
    <m/>
    <x v="3287"/>
    <d v="2012-03-01T23:30:39"/>
    <n v="1"/>
    <n v="3"/>
    <n v="2012"/>
    <n v="2012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x v="7"/>
    <n v="121"/>
    <n v="58.6"/>
    <m/>
    <x v="3288"/>
    <d v="2012-03-05T03:00:00"/>
    <n v="1"/>
    <n v="3"/>
    <n v="2012"/>
    <n v="2012"/>
    <n v="3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x v="31"/>
    <n v="121"/>
    <n v="83.95"/>
    <m/>
    <x v="3289"/>
    <d v="2009-08-10T19:26:00"/>
    <n v="5"/>
    <n v="8"/>
    <n v="2009"/>
    <n v="2009"/>
    <n v="8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x v="23"/>
    <n v="121"/>
    <n v="71.790000000000006"/>
    <m/>
    <x v="3290"/>
    <d v="2015-09-21T03:11:16"/>
    <n v="8"/>
    <n v="9"/>
    <n v="2015"/>
    <n v="2015"/>
    <n v="3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x v="7"/>
    <n v="121"/>
    <n v="48.24"/>
    <m/>
    <x v="3291"/>
    <d v="2012-05-22T03:30:00"/>
    <n v="5"/>
    <n v="5"/>
    <n v="2012"/>
    <n v="2012"/>
    <n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x v="32"/>
    <n v="121"/>
    <n v="79.53"/>
    <m/>
    <x v="3292"/>
    <d v="2015-04-21T05:40:32"/>
    <n v="3"/>
    <n v="4"/>
    <n v="2015"/>
    <n v="2015"/>
    <n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x v="7"/>
    <n v="121"/>
    <n v="37.130000000000003"/>
    <m/>
    <x v="3293"/>
    <d v="2009-09-26T03:59:00"/>
    <n v="8"/>
    <n v="9"/>
    <n v="2009"/>
    <n v="2009"/>
    <n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x v="39"/>
    <n v="121"/>
    <n v="55.81"/>
    <m/>
    <x v="3294"/>
    <d v="2013-05-23T04:07:24"/>
    <n v="4"/>
    <n v="5"/>
    <n v="2013"/>
    <n v="2013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x v="32"/>
    <n v="121"/>
    <n v="163.78"/>
    <m/>
    <x v="3295"/>
    <d v="2012-05-28T03:59:00"/>
    <n v="4"/>
    <n v="5"/>
    <n v="2012"/>
    <n v="2012"/>
    <n v="5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x v="23"/>
    <n v="121"/>
    <n v="33.67"/>
    <m/>
    <x v="3296"/>
    <d v="2017-03-11T12:21:31"/>
    <n v="2"/>
    <n v="3"/>
    <n v="2017"/>
    <n v="2017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x v="23"/>
    <n v="121"/>
    <n v="125.38"/>
    <m/>
    <x v="3297"/>
    <d v="2015-04-17T16:00:00"/>
    <n v="3"/>
    <n v="4"/>
    <n v="2015"/>
    <n v="2015"/>
    <n v="2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x v="23"/>
    <n v="121"/>
    <n v="33.67"/>
    <m/>
    <x v="3298"/>
    <d v="2014-09-30T16:00:00"/>
    <n v="8"/>
    <n v="9"/>
    <n v="2014"/>
    <n v="2014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x v="24"/>
    <n v="121"/>
    <n v="80.459999999999994"/>
    <m/>
    <x v="3299"/>
    <d v="2014-05-27T03:00:00"/>
    <n v="4"/>
    <n v="5"/>
    <n v="2014"/>
    <n v="2014"/>
    <n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x v="23"/>
    <n v="121"/>
    <n v="140"/>
    <m/>
    <x v="3300"/>
    <d v="2014-09-12T21:55:49"/>
    <n v="8"/>
    <n v="9"/>
    <n v="2014"/>
    <n v="2014"/>
    <n v="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x v="32"/>
    <n v="121"/>
    <n v="46.09"/>
    <m/>
    <x v="3301"/>
    <d v="2012-06-29T04:27:23"/>
    <n v="5"/>
    <n v="6"/>
    <n v="2012"/>
    <n v="2012"/>
    <n v="3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x v="7"/>
    <n v="121"/>
    <n v="37.94"/>
    <m/>
    <x v="3302"/>
    <d v="2012-06-23T05:27:56"/>
    <n v="4"/>
    <n v="6"/>
    <n v="2012"/>
    <n v="2012"/>
    <n v="6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x v="32"/>
    <n v="122"/>
    <n v="64.37"/>
    <m/>
    <x v="3303"/>
    <d v="2017-02-10T05:00:00"/>
    <n v="1"/>
    <n v="2"/>
    <n v="2017"/>
    <n v="2017"/>
    <n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x v="23"/>
    <n v="122"/>
    <n v="129.36000000000001"/>
    <m/>
    <x v="3304"/>
    <d v="2015-09-02T00:28:25"/>
    <n v="8"/>
    <n v="9"/>
    <n v="2015"/>
    <n v="2015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x v="24"/>
    <n v="122"/>
    <n v="109.59"/>
    <m/>
    <x v="3305"/>
    <d v="2016-10-31T04:00:00"/>
    <n v="10"/>
    <n v="10"/>
    <n v="2016"/>
    <n v="2016"/>
    <n v="2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x v="23"/>
    <n v="122"/>
    <n v="70.23"/>
    <m/>
    <x v="3306"/>
    <d v="2015-03-21T19:22:38"/>
    <n v="2"/>
    <n v="3"/>
    <n v="2015"/>
    <n v="2015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x v="23"/>
    <n v="122"/>
    <n v="716.35"/>
    <m/>
    <x v="3307"/>
    <d v="2016-09-21T03:00:00"/>
    <n v="8"/>
    <n v="9"/>
    <n v="2016"/>
    <n v="2016"/>
    <n v="29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x v="32"/>
    <n v="122"/>
    <n v="49.11"/>
    <m/>
    <x v="3308"/>
    <d v="2014-05-01T23:57:42"/>
    <n v="4"/>
    <n v="5"/>
    <n v="2014"/>
    <n v="2014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x v="23"/>
    <n v="122"/>
    <n v="60.9"/>
    <m/>
    <x v="3309"/>
    <d v="2015-03-01T06:59:00"/>
    <n v="2"/>
    <n v="3"/>
    <n v="2015"/>
    <n v="2015"/>
    <n v="2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x v="23"/>
    <n v="122"/>
    <n v="27.73"/>
    <m/>
    <x v="3310"/>
    <d v="2015-10-19T11:00:00"/>
    <n v="10"/>
    <n v="10"/>
    <n v="2015"/>
    <n v="2015"/>
    <n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x v="23"/>
    <n v="122"/>
    <n v="203.33"/>
    <m/>
    <x v="3311"/>
    <d v="2015-06-17T12:05:02"/>
    <n v="5"/>
    <n v="6"/>
    <n v="2015"/>
    <n v="2015"/>
    <n v="20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x v="33"/>
    <n v="122"/>
    <n v="28.55"/>
    <m/>
    <x v="3312"/>
    <d v="2014-03-10T14:00:00"/>
    <n v="2"/>
    <n v="3"/>
    <n v="2014"/>
    <n v="2014"/>
    <n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x v="31"/>
    <n v="122"/>
    <n v="709.42"/>
    <m/>
    <x v="3313"/>
    <d v="2017-01-06T19:05:00"/>
    <n v="12"/>
    <n v="1"/>
    <n v="2016"/>
    <n v="2017"/>
    <n v="3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x v="23"/>
    <n v="122"/>
    <n v="73.239999999999995"/>
    <m/>
    <x v="3314"/>
    <d v="2014-10-30T20:36:53"/>
    <n v="9"/>
    <n v="10"/>
    <n v="2014"/>
    <n v="2014"/>
    <n v="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x v="32"/>
    <n v="122"/>
    <n v="48.84"/>
    <m/>
    <x v="3315"/>
    <d v="2012-03-17T19:17:15"/>
    <n v="2"/>
    <n v="3"/>
    <n v="2012"/>
    <n v="2012"/>
    <n v="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x v="34"/>
    <n v="122"/>
    <n v="84.14"/>
    <m/>
    <x v="3316"/>
    <d v="2014-08-01T13:43:27"/>
    <n v="6"/>
    <n v="8"/>
    <n v="2014"/>
    <n v="2014"/>
    <n v="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x v="32"/>
    <n v="122"/>
    <n v="53.88"/>
    <m/>
    <x v="3317"/>
    <d v="2017-03-01T03:00:00"/>
    <n v="1"/>
    <n v="3"/>
    <n v="2017"/>
    <n v="2017"/>
    <n v="4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x v="32"/>
    <n v="122"/>
    <n v="85.5"/>
    <m/>
    <x v="3318"/>
    <d v="2013-05-06T07:00:55"/>
    <n v="4"/>
    <n v="5"/>
    <n v="2013"/>
    <n v="2013"/>
    <n v="3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x v="23"/>
    <n v="122"/>
    <n v="75.09"/>
    <m/>
    <x v="3319"/>
    <d v="2016-04-13T21:02:45"/>
    <n v="3"/>
    <n v="4"/>
    <n v="2016"/>
    <n v="2016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x v="34"/>
    <n v="122"/>
    <n v="56.67"/>
    <m/>
    <x v="3320"/>
    <d v="2014-02-14T20:00:00"/>
    <n v="1"/>
    <n v="2"/>
    <n v="2014"/>
    <n v="2014"/>
    <n v="1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x v="35"/>
    <n v="122"/>
    <n v="34.380000000000003"/>
    <m/>
    <x v="3321"/>
    <d v="2012-03-16T03:59:00"/>
    <n v="1"/>
    <n v="3"/>
    <n v="2012"/>
    <n v="2012"/>
    <n v="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x v="34"/>
    <n v="123"/>
    <n v="25.35"/>
    <m/>
    <x v="3322"/>
    <d v="2012-11-30T10:00:00"/>
    <n v="10"/>
    <n v="11"/>
    <n v="2012"/>
    <n v="2012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x v="37"/>
    <n v="123"/>
    <n v="54.99"/>
    <m/>
    <x v="3323"/>
    <d v="2015-06-01T03:59:00"/>
    <n v="5"/>
    <n v="6"/>
    <n v="2015"/>
    <n v="2015"/>
    <n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x v="36"/>
    <n v="123"/>
    <n v="32.32"/>
    <m/>
    <x v="3324"/>
    <d v="2012-08-29T00:00:00"/>
    <n v="8"/>
    <n v="8"/>
    <n v="2012"/>
    <n v="2012"/>
    <n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x v="39"/>
    <n v="123"/>
    <n v="169.52"/>
    <m/>
    <x v="3325"/>
    <d v="2014-04-23T15:59:33"/>
    <n v="3"/>
    <n v="4"/>
    <n v="2014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x v="29"/>
    <n v="123"/>
    <n v="190.55"/>
    <m/>
    <x v="3326"/>
    <d v="2015-12-19T20:01:19"/>
    <n v="11"/>
    <n v="12"/>
    <n v="2015"/>
    <n v="2015"/>
    <n v="3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x v="23"/>
    <n v="123"/>
    <n v="46.13"/>
    <m/>
    <x v="3327"/>
    <d v="2016-06-26T00:04:51"/>
    <n v="5"/>
    <n v="6"/>
    <n v="2016"/>
    <n v="2016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x v="31"/>
    <n v="123"/>
    <n v="114.59"/>
    <m/>
    <x v="3328"/>
    <d v="2016-12-21T07:59:00"/>
    <n v="11"/>
    <n v="12"/>
    <n v="2016"/>
    <n v="2016"/>
    <n v="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x v="26"/>
    <n v="123"/>
    <n v="93.7"/>
    <m/>
    <x v="3329"/>
    <d v="2015-05-04T21:29:34"/>
    <n v="3"/>
    <n v="5"/>
    <n v="2015"/>
    <n v="2015"/>
    <n v="4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x v="23"/>
    <n v="123"/>
    <n v="71.239999999999995"/>
    <m/>
    <x v="3330"/>
    <d v="2016-05-13T00:10:08"/>
    <n v="4"/>
    <n v="5"/>
    <n v="2016"/>
    <n v="2016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x v="32"/>
    <n v="123"/>
    <n v="74.61"/>
    <m/>
    <x v="3331"/>
    <d v="2011-05-29T01:00:00"/>
    <n v="5"/>
    <n v="5"/>
    <n v="2011"/>
    <n v="2011"/>
    <n v="2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x v="31"/>
    <n v="123"/>
    <n v="99.86"/>
    <m/>
    <x v="3332"/>
    <d v="2015-05-20T22:39:50"/>
    <n v="4"/>
    <n v="5"/>
    <n v="2015"/>
    <n v="2015"/>
    <n v="3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x v="29"/>
    <n v="123"/>
    <n v="31.62"/>
    <m/>
    <x v="3333"/>
    <d v="2014-07-22T16:09:28"/>
    <n v="6"/>
    <n v="7"/>
    <n v="2014"/>
    <n v="2014"/>
    <n v="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x v="23"/>
    <n v="123"/>
    <n v="43.2"/>
    <m/>
    <x v="3334"/>
    <d v="2016-08-13T06:59:00"/>
    <n v="7"/>
    <n v="8"/>
    <n v="2016"/>
    <n v="2016"/>
    <n v="3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123"/>
    <n v="94.74"/>
    <m/>
    <x v="3335"/>
    <d v="2017-03-01T19:00:00"/>
    <n v="1"/>
    <n v="3"/>
    <n v="2017"/>
    <n v="2017"/>
    <n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x v="39"/>
    <n v="124"/>
    <n v="88.24"/>
    <m/>
    <x v="3336"/>
    <d v="2016-01-22T16:59:34"/>
    <n v="11"/>
    <n v="1"/>
    <n v="2015"/>
    <n v="2016"/>
    <n v="6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x v="7"/>
    <n v="124"/>
    <n v="89.3"/>
    <m/>
    <x v="3337"/>
    <d v="2012-07-15T20:03:07"/>
    <n v="6"/>
    <n v="7"/>
    <n v="2012"/>
    <n v="2012"/>
    <n v="30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x v="23"/>
    <n v="124"/>
    <n v="29.43"/>
    <m/>
    <x v="3338"/>
    <d v="2016-07-31T20:58:00"/>
    <n v="6"/>
    <n v="7"/>
    <n v="2016"/>
    <n v="2016"/>
    <n v="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x v="32"/>
    <n v="124"/>
    <n v="67.67"/>
    <m/>
    <x v="3339"/>
    <d v="2013-12-09T04:59:00"/>
    <n v="11"/>
    <n v="12"/>
    <n v="2013"/>
    <n v="2013"/>
    <n v="3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x v="7"/>
    <n v="124"/>
    <n v="80.27"/>
    <m/>
    <x v="3340"/>
    <d v="2011-12-25T05:00:00"/>
    <n v="11"/>
    <n v="12"/>
    <n v="2011"/>
    <n v="2011"/>
    <n v="3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x v="18"/>
    <n v="124"/>
    <n v="110.39"/>
    <m/>
    <x v="3341"/>
    <d v="2017-02-14T22:59:00"/>
    <n v="1"/>
    <n v="2"/>
    <n v="2017"/>
    <n v="2017"/>
    <n v="29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x v="24"/>
    <n v="124"/>
    <n v="14.84"/>
    <m/>
    <x v="3342"/>
    <d v="2015-12-23T22:59:00"/>
    <n v="11"/>
    <n v="12"/>
    <n v="2015"/>
    <n v="2015"/>
    <n v="27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x v="39"/>
    <n v="124"/>
    <n v="194.26"/>
    <m/>
    <x v="3343"/>
    <d v="2013-10-16T03:59:00"/>
    <n v="9"/>
    <n v="10"/>
    <n v="2013"/>
    <n v="2013"/>
    <n v="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x v="30"/>
    <n v="124"/>
    <n v="69.72"/>
    <m/>
    <x v="3344"/>
    <d v="2012-05-28T06:30:57"/>
    <n v="3"/>
    <n v="5"/>
    <n v="2012"/>
    <n v="2012"/>
    <n v="6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x v="7"/>
    <n v="124"/>
    <n v="43"/>
    <m/>
    <x v="3345"/>
    <d v="2012-04-12T17:02:45"/>
    <n v="3"/>
    <n v="4"/>
    <n v="2012"/>
    <n v="2012"/>
    <n v="3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x v="23"/>
    <n v="124"/>
    <n v="135.63"/>
    <m/>
    <x v="3346"/>
    <d v="2015-07-14T19:32:39"/>
    <n v="6"/>
    <n v="7"/>
    <n v="2015"/>
    <n v="2015"/>
    <n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x v="32"/>
    <n v="124"/>
    <n v="38.75"/>
    <m/>
    <x v="3347"/>
    <d v="2012-07-12T17:45:32"/>
    <n v="6"/>
    <n v="7"/>
    <n v="2012"/>
    <n v="201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x v="23"/>
    <n v="124"/>
    <n v="8.86"/>
    <m/>
    <x v="3348"/>
    <d v="2015-03-31T22:59:00"/>
    <n v="3"/>
    <n v="3"/>
    <n v="2015"/>
    <n v="2015"/>
    <n v="2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x v="32"/>
    <n v="124"/>
    <n v="92.54"/>
    <m/>
    <x v="3349"/>
    <d v="2011-02-20T23:52:34"/>
    <n v="1"/>
    <n v="2"/>
    <n v="2011"/>
    <n v="2011"/>
    <n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x v="32"/>
    <n v="124"/>
    <n v="68.94"/>
    <m/>
    <x v="3350"/>
    <d v="2015-07-05T17:38:42"/>
    <n v="6"/>
    <n v="7"/>
    <n v="2015"/>
    <n v="2015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x v="31"/>
    <n v="124"/>
    <n v="139.53"/>
    <m/>
    <x v="3351"/>
    <d v="2014-08-08T00:00:00"/>
    <n v="7"/>
    <n v="8"/>
    <n v="2014"/>
    <n v="2014"/>
    <n v="22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x v="23"/>
    <n v="124"/>
    <n v="50.9"/>
    <m/>
    <x v="3352"/>
    <d v="2014-06-13T22:00:00"/>
    <n v="5"/>
    <n v="6"/>
    <n v="2014"/>
    <n v="2014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x v="23"/>
    <n v="124"/>
    <n v="45.04"/>
    <m/>
    <x v="3353"/>
    <d v="2015-02-03T04:27:00"/>
    <n v="1"/>
    <n v="2"/>
    <n v="2015"/>
    <n v="2015"/>
    <n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x v="23"/>
    <n v="124"/>
    <n v="47.85"/>
    <m/>
    <x v="3354"/>
    <d v="2016-09-11T20:19:26"/>
    <n v="8"/>
    <n v="9"/>
    <n v="2016"/>
    <n v="2016"/>
    <n v="40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x v="35"/>
    <n v="125"/>
    <n v="168.51"/>
    <m/>
    <x v="3355"/>
    <d v="2012-09-24T19:46:52"/>
    <n v="8"/>
    <n v="9"/>
    <n v="2012"/>
    <n v="2012"/>
    <n v="3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x v="23"/>
    <n v="125"/>
    <n v="37.14"/>
    <m/>
    <x v="3356"/>
    <d v="2015-10-24T21:29:00"/>
    <n v="9"/>
    <n v="10"/>
    <n v="2015"/>
    <n v="2015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x v="23"/>
    <n v="125"/>
    <n v="69.33"/>
    <m/>
    <x v="3357"/>
    <d v="2015-03-19T21:47:44"/>
    <n v="2"/>
    <n v="3"/>
    <n v="2015"/>
    <n v="2015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x v="18"/>
    <n v="125"/>
    <n v="95.83"/>
    <m/>
    <x v="3358"/>
    <d v="2014-12-23T00:00:00"/>
    <n v="11"/>
    <n v="12"/>
    <n v="2014"/>
    <n v="2014"/>
    <n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x v="34"/>
    <n v="125"/>
    <n v="53.57"/>
    <m/>
    <x v="3359"/>
    <d v="2014-07-14T19:32:39"/>
    <n v="6"/>
    <n v="7"/>
    <n v="2014"/>
    <n v="2014"/>
    <n v="3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x v="7"/>
    <n v="125"/>
    <n v="27.78"/>
    <m/>
    <x v="3360"/>
    <d v="2012-06-16T09:59:00"/>
    <n v="4"/>
    <n v="6"/>
    <n v="2012"/>
    <n v="2012"/>
    <n v="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x v="25"/>
    <n v="125"/>
    <n v="75"/>
    <m/>
    <x v="3361"/>
    <d v="2015-02-23T18:22:59"/>
    <n v="2"/>
    <n v="2"/>
    <n v="2015"/>
    <n v="2015"/>
    <n v="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x v="23"/>
    <n v="125"/>
    <n v="50"/>
    <m/>
    <x v="3362"/>
    <d v="2017-01-17T21:10:36"/>
    <n v="12"/>
    <n v="1"/>
    <n v="2016"/>
    <n v="2017"/>
    <n v="30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x v="31"/>
    <n v="125"/>
    <n v="146.35"/>
    <m/>
    <x v="3363"/>
    <d v="2017-03-08T21:00:00"/>
    <n v="2"/>
    <n v="3"/>
    <n v="2017"/>
    <n v="2017"/>
    <n v="3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x v="23"/>
    <n v="125"/>
    <n v="36.08"/>
    <m/>
    <x v="3364"/>
    <d v="2017-01-04T03:14:05"/>
    <n v="12"/>
    <n v="1"/>
    <n v="2016"/>
    <n v="2017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x v="39"/>
    <n v="125"/>
    <n v="73.42"/>
    <m/>
    <x v="3365"/>
    <d v="2012-03-24T04:00:00"/>
    <n v="2"/>
    <n v="3"/>
    <n v="2012"/>
    <n v="2012"/>
    <n v="3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x v="32"/>
    <n v="125"/>
    <n v="37.07"/>
    <m/>
    <x v="3366"/>
    <d v="2013-06-05T00:00:32"/>
    <n v="5"/>
    <n v="6"/>
    <n v="2013"/>
    <n v="2013"/>
    <n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x v="26"/>
    <n v="125"/>
    <n v="91"/>
    <m/>
    <x v="3367"/>
    <d v="2016-01-10T00:51:36"/>
    <n v="11"/>
    <n v="1"/>
    <n v="2015"/>
    <n v="2016"/>
    <n v="6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x v="40"/>
    <n v="125"/>
    <n v="23.17"/>
    <m/>
    <x v="3368"/>
    <d v="2012-12-28T19:51:03"/>
    <n v="12"/>
    <n v="12"/>
    <n v="2012"/>
    <n v="2012"/>
    <n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x v="39"/>
    <n v="125"/>
    <n v="385.04"/>
    <m/>
    <x v="3369"/>
    <d v="2016-06-11T13:39:32"/>
    <n v="5"/>
    <n v="6"/>
    <n v="2016"/>
    <n v="2016"/>
    <n v="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x v="31"/>
    <n v="125"/>
    <n v="140.1"/>
    <m/>
    <x v="3370"/>
    <d v="2015-04-29T19:02:06"/>
    <n v="3"/>
    <n v="4"/>
    <n v="2015"/>
    <n v="2015"/>
    <n v="4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x v="31"/>
    <n v="125"/>
    <n v="188.31"/>
    <m/>
    <x v="3371"/>
    <d v="2016-04-07T14:16:31"/>
    <n v="3"/>
    <n v="4"/>
    <n v="2016"/>
    <n v="2016"/>
    <n v="3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x v="32"/>
    <n v="125"/>
    <n v="119.29"/>
    <m/>
    <x v="3372"/>
    <d v="2015-03-02T05:59:00"/>
    <n v="1"/>
    <n v="3"/>
    <n v="2015"/>
    <n v="2015"/>
    <n v="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x v="32"/>
    <n v="125"/>
    <n v="44.21"/>
    <m/>
    <x v="3373"/>
    <d v="2013-01-26T22:54:16"/>
    <n v="12"/>
    <n v="1"/>
    <n v="2012"/>
    <n v="2013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x v="35"/>
    <n v="125"/>
    <n v="32.01"/>
    <m/>
    <x v="3374"/>
    <d v="2011-03-20T15:54:42"/>
    <n v="2"/>
    <n v="3"/>
    <n v="2011"/>
    <n v="2011"/>
    <n v="3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x v="34"/>
    <n v="125"/>
    <n v="38.549999999999997"/>
    <m/>
    <x v="3375"/>
    <d v="2013-03-01T05:59:00"/>
    <n v="1"/>
    <n v="3"/>
    <n v="2013"/>
    <n v="2013"/>
    <n v="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x v="32"/>
    <n v="125"/>
    <n v="67.73"/>
    <m/>
    <x v="3376"/>
    <d v="2016-07-11T20:51:01"/>
    <n v="5"/>
    <n v="7"/>
    <n v="2016"/>
    <n v="2016"/>
    <n v="60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x v="31"/>
    <n v="125"/>
    <n v="41.78"/>
    <m/>
    <x v="3377"/>
    <d v="2016-04-05T16:00:00"/>
    <n v="2"/>
    <n v="4"/>
    <n v="2016"/>
    <n v="2016"/>
    <n v="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x v="32"/>
    <n v="125"/>
    <n v="77.64"/>
    <m/>
    <x v="3378"/>
    <d v="2014-02-16T18:18:12"/>
    <n v="1"/>
    <n v="2"/>
    <n v="2014"/>
    <n v="2014"/>
    <n v="3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x v="30"/>
    <n v="126"/>
    <n v="71.709999999999994"/>
    <m/>
    <x v="3379"/>
    <d v="2011-09-23T03:00:37"/>
    <n v="8"/>
    <n v="9"/>
    <n v="2011"/>
    <n v="2011"/>
    <n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x v="34"/>
    <n v="126"/>
    <n v="187.19"/>
    <m/>
    <x v="3380"/>
    <d v="2015-05-09T05:00:00"/>
    <n v="4"/>
    <n v="5"/>
    <n v="2015"/>
    <n v="2015"/>
    <n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x v="31"/>
    <n v="126"/>
    <n v="57.08"/>
    <m/>
    <x v="3381"/>
    <d v="2012-05-16T19:00:00"/>
    <n v="4"/>
    <n v="5"/>
    <n v="2012"/>
    <n v="2012"/>
    <n v="3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x v="23"/>
    <n v="126"/>
    <n v="78.5"/>
    <m/>
    <x v="3382"/>
    <d v="2016-04-11T02:30:00"/>
    <n v="3"/>
    <n v="4"/>
    <n v="2016"/>
    <n v="2016"/>
    <n v="4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x v="18"/>
    <n v="126"/>
    <n v="58.53"/>
    <m/>
    <x v="3383"/>
    <d v="2015-04-16T11:27:36"/>
    <n v="3"/>
    <n v="4"/>
    <n v="2015"/>
    <n v="2015"/>
    <n v="2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x v="4"/>
    <n v="126"/>
    <n v="190.45"/>
    <m/>
    <x v="3384"/>
    <d v="2015-12-23T20:17:52"/>
    <n v="11"/>
    <n v="12"/>
    <n v="2015"/>
    <n v="2015"/>
    <n v="3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x v="23"/>
    <n v="126"/>
    <n v="62.88"/>
    <m/>
    <x v="3385"/>
    <d v="2012-06-01T03:59:00"/>
    <n v="4"/>
    <n v="6"/>
    <n v="2012"/>
    <n v="2012"/>
    <n v="48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x v="23"/>
    <n v="126"/>
    <n v="25.69"/>
    <m/>
    <x v="3386"/>
    <d v="2016-09-25T08:46:48"/>
    <n v="8"/>
    <n v="9"/>
    <n v="2016"/>
    <n v="2016"/>
    <n v="3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x v="23"/>
    <n v="126"/>
    <n v="55.97"/>
    <m/>
    <x v="3387"/>
    <d v="2016-09-04T01:36:22"/>
    <n v="8"/>
    <n v="9"/>
    <n v="2016"/>
    <n v="2016"/>
    <n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x v="28"/>
    <n v="126"/>
    <n v="81.25"/>
    <m/>
    <x v="3388"/>
    <d v="2015-03-19T15:00:28"/>
    <n v="2"/>
    <n v="3"/>
    <n v="2015"/>
    <n v="2015"/>
    <n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x v="38"/>
    <n v="126"/>
    <n v="21.5"/>
    <m/>
    <x v="3389"/>
    <d v="2014-04-25T21:08:47"/>
    <n v="3"/>
    <n v="4"/>
    <n v="2014"/>
    <n v="2014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x v="34"/>
    <n v="126"/>
    <n v="28.63"/>
    <m/>
    <x v="3390"/>
    <d v="2014-06-21T17:12:52"/>
    <n v="5"/>
    <n v="6"/>
    <n v="2014"/>
    <n v="2014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x v="29"/>
    <n v="126"/>
    <n v="31.5"/>
    <m/>
    <x v="3391"/>
    <d v="2016-04-17T02:29:04"/>
    <n v="3"/>
    <n v="4"/>
    <n v="2016"/>
    <n v="2016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x v="34"/>
    <n v="126"/>
    <n v="88.73"/>
    <m/>
    <x v="3392"/>
    <d v="2012-01-22T06:00:00"/>
    <n v="12"/>
    <n v="1"/>
    <n v="2011"/>
    <n v="2012"/>
    <n v="5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x v="23"/>
    <n v="126"/>
    <n v="67.739999999999995"/>
    <m/>
    <x v="3393"/>
    <d v="2015-06-29T20:57:18"/>
    <n v="5"/>
    <n v="6"/>
    <n v="2015"/>
    <n v="2015"/>
    <n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x v="23"/>
    <n v="126"/>
    <n v="74.12"/>
    <m/>
    <x v="3394"/>
    <d v="2014-09-19T00:00:00"/>
    <n v="9"/>
    <n v="9"/>
    <n v="2014"/>
    <n v="2014"/>
    <n v="1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x v="32"/>
    <n v="126"/>
    <n v="88.75"/>
    <m/>
    <x v="3395"/>
    <d v="2015-05-02T15:11:49"/>
    <n v="4"/>
    <n v="5"/>
    <n v="2015"/>
    <n v="2015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x v="39"/>
    <n v="126"/>
    <n v="64.569999999999993"/>
    <m/>
    <x v="3396"/>
    <d v="2014-05-15T06:58:51"/>
    <n v="4"/>
    <n v="5"/>
    <n v="2014"/>
    <n v="2014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x v="37"/>
    <n v="126"/>
    <n v="84.08"/>
    <m/>
    <x v="3397"/>
    <d v="2012-08-16T20:22:46"/>
    <n v="7"/>
    <n v="8"/>
    <n v="2012"/>
    <n v="201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x v="32"/>
    <n v="126"/>
    <n v="61.7"/>
    <m/>
    <x v="3398"/>
    <d v="2014-10-07T00:06:13"/>
    <n v="9"/>
    <n v="10"/>
    <n v="2014"/>
    <n v="2014"/>
    <n v="3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x v="31"/>
    <n v="126"/>
    <n v="88.85"/>
    <m/>
    <x v="3399"/>
    <d v="2016-07-28T01:49:40"/>
    <n v="6"/>
    <n v="7"/>
    <n v="2016"/>
    <n v="2016"/>
    <n v="3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x v="39"/>
    <n v="126"/>
    <n v="47.91"/>
    <m/>
    <x v="3400"/>
    <d v="2010-03-15T21:55:00"/>
    <n v="2"/>
    <n v="3"/>
    <n v="2010"/>
    <n v="2010"/>
    <n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x v="23"/>
    <n v="126"/>
    <n v="17.53"/>
    <m/>
    <x v="3401"/>
    <d v="2016-05-20T11:31:00"/>
    <n v="4"/>
    <n v="5"/>
    <n v="2016"/>
    <n v="2016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x v="23"/>
    <n v="126"/>
    <n v="78.88"/>
    <m/>
    <x v="3402"/>
    <d v="2015-11-11T19:16:07"/>
    <n v="10"/>
    <n v="11"/>
    <n v="2015"/>
    <n v="2015"/>
    <n v="3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x v="23"/>
    <n v="126"/>
    <n v="53.72"/>
    <m/>
    <x v="3403"/>
    <d v="2014-08-08T19:05:51"/>
    <n v="7"/>
    <n v="8"/>
    <n v="2014"/>
    <n v="2014"/>
    <n v="30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x v="23"/>
    <n v="126"/>
    <n v="147.33000000000001"/>
    <m/>
    <x v="3404"/>
    <d v="2016-05-10T11:17:00"/>
    <n v="4"/>
    <n v="5"/>
    <n v="2016"/>
    <n v="2016"/>
    <n v="1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x v="32"/>
    <n v="126"/>
    <n v="64.540000000000006"/>
    <m/>
    <x v="3405"/>
    <d v="2014-11-27T00:54:23"/>
    <n v="10"/>
    <n v="11"/>
    <n v="2014"/>
    <n v="2014"/>
    <n v="46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x v="23"/>
    <n v="127"/>
    <n v="22.61"/>
    <m/>
    <x v="3406"/>
    <d v="2016-06-27T19:00:00"/>
    <n v="5"/>
    <n v="6"/>
    <n v="2016"/>
    <n v="2016"/>
    <n v="4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x v="24"/>
    <n v="127"/>
    <n v="96.3"/>
    <m/>
    <x v="3407"/>
    <d v="2013-08-16T11:59:00"/>
    <n v="7"/>
    <n v="8"/>
    <n v="2013"/>
    <n v="2013"/>
    <n v="3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x v="4"/>
    <n v="127"/>
    <n v="1644"/>
    <m/>
    <x v="3408"/>
    <d v="2014-10-14T16:38:28"/>
    <n v="9"/>
    <n v="10"/>
    <n v="2014"/>
    <n v="2014"/>
    <n v="3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x v="31"/>
    <n v="127"/>
    <n v="57.65"/>
    <m/>
    <x v="3409"/>
    <d v="2012-07-25T17:49:38"/>
    <n v="7"/>
    <n v="7"/>
    <n v="2012"/>
    <n v="2012"/>
    <n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x v="35"/>
    <n v="127"/>
    <n v="52.6"/>
    <m/>
    <x v="3410"/>
    <d v="2014-03-11T06:59:00"/>
    <n v="2"/>
    <n v="3"/>
    <n v="2014"/>
    <n v="2014"/>
    <n v="27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x v="39"/>
    <n v="127"/>
    <n v="62.8"/>
    <m/>
    <x v="3411"/>
    <d v="2015-05-24T20:29:36"/>
    <n v="4"/>
    <n v="5"/>
    <n v="2015"/>
    <n v="2015"/>
    <n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x v="39"/>
    <n v="127"/>
    <n v="117.6"/>
    <m/>
    <x v="3412"/>
    <d v="2014-09-16T10:18:54"/>
    <n v="8"/>
    <n v="9"/>
    <n v="2014"/>
    <n v="2014"/>
    <n v="3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x v="32"/>
    <n v="127"/>
    <n v="59.23"/>
    <m/>
    <x v="3413"/>
    <d v="2013-09-10T03:59:00"/>
    <n v="8"/>
    <n v="9"/>
    <n v="2013"/>
    <n v="2013"/>
    <n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x v="30"/>
    <n v="127"/>
    <n v="40.270000000000003"/>
    <m/>
    <x v="3414"/>
    <d v="2014-04-25T18:38:13"/>
    <n v="3"/>
    <n v="4"/>
    <n v="2014"/>
    <n v="2014"/>
    <n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x v="7"/>
    <n v="127"/>
    <n v="48.85"/>
    <m/>
    <x v="3415"/>
    <d v="2013-07-07T13:24:42"/>
    <n v="5"/>
    <n v="7"/>
    <n v="2013"/>
    <n v="2013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x v="23"/>
    <n v="127"/>
    <n v="25.4"/>
    <m/>
    <x v="3416"/>
    <d v="2016-02-18T21:30:00"/>
    <n v="2"/>
    <n v="2"/>
    <n v="2016"/>
    <n v="2016"/>
    <n v="1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x v="23"/>
    <n v="127"/>
    <n v="72.95"/>
    <m/>
    <x v="3417"/>
    <d v="2016-04-19T23:27:30"/>
    <n v="2"/>
    <n v="4"/>
    <n v="2016"/>
    <n v="2016"/>
    <n v="5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x v="23"/>
    <n v="127"/>
    <n v="80.73"/>
    <m/>
    <x v="3418"/>
    <d v="2014-07-07T02:00:00"/>
    <n v="6"/>
    <n v="7"/>
    <n v="2014"/>
    <n v="2014"/>
    <n v="2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x v="30"/>
    <n v="127"/>
    <n v="21.19"/>
    <m/>
    <x v="3419"/>
    <d v="2014-02-23T13:39:51"/>
    <n v="1"/>
    <n v="2"/>
    <n v="2014"/>
    <n v="2014"/>
    <n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x v="30"/>
    <n v="127"/>
    <n v="37.409999999999997"/>
    <m/>
    <x v="3420"/>
    <d v="2011-09-04T21:30:45"/>
    <n v="7"/>
    <n v="9"/>
    <n v="2011"/>
    <n v="2011"/>
    <n v="6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x v="24"/>
    <n v="127"/>
    <n v="50.88"/>
    <m/>
    <x v="3421"/>
    <d v="2015-09-11T01:04:19"/>
    <n v="8"/>
    <n v="9"/>
    <n v="2015"/>
    <n v="2015"/>
    <n v="3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x v="23"/>
    <n v="127"/>
    <n v="72.709999999999994"/>
    <m/>
    <x v="3422"/>
    <d v="2015-02-11T04:59:00"/>
    <n v="12"/>
    <n v="2"/>
    <n v="2014"/>
    <n v="2015"/>
    <n v="5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x v="32"/>
    <n v="127"/>
    <n v="45.46"/>
    <m/>
    <x v="3423"/>
    <d v="2011-05-31T18:04:00"/>
    <n v="5"/>
    <n v="5"/>
    <n v="2011"/>
    <n v="2011"/>
    <n v="15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x v="23"/>
    <n v="127"/>
    <n v="69.569999999999993"/>
    <m/>
    <x v="3424"/>
    <d v="2014-09-19T18:08:12"/>
    <n v="8"/>
    <n v="9"/>
    <n v="2014"/>
    <n v="2014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x v="31"/>
    <n v="127"/>
    <n v="44.91"/>
    <m/>
    <x v="3425"/>
    <d v="2016-04-07T22:09:14"/>
    <n v="2"/>
    <n v="4"/>
    <n v="2016"/>
    <n v="2016"/>
    <n v="4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x v="7"/>
    <n v="128"/>
    <n v="129.11000000000001"/>
    <m/>
    <x v="3426"/>
    <d v="2013-01-13T22:48:33"/>
    <n v="12"/>
    <n v="1"/>
    <n v="2012"/>
    <n v="2013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x v="23"/>
    <n v="128"/>
    <n v="47.22"/>
    <m/>
    <x v="3427"/>
    <d v="2016-04-13T19:15:24"/>
    <n v="3"/>
    <n v="4"/>
    <n v="2016"/>
    <n v="2016"/>
    <n v="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x v="23"/>
    <n v="128"/>
    <n v="82.26"/>
    <m/>
    <x v="3428"/>
    <d v="2015-05-26T15:32:27"/>
    <n v="5"/>
    <n v="5"/>
    <n v="2015"/>
    <n v="2015"/>
    <n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x v="7"/>
    <n v="128"/>
    <n v="45.55"/>
    <m/>
    <x v="3429"/>
    <d v="2012-06-06T22:42:55"/>
    <n v="5"/>
    <n v="6"/>
    <n v="2012"/>
    <n v="2012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x v="23"/>
    <n v="128"/>
    <n v="37.21"/>
    <m/>
    <x v="3430"/>
    <d v="2016-12-14T17:49:21"/>
    <n v="11"/>
    <n v="12"/>
    <n v="2016"/>
    <n v="2016"/>
    <n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x v="21"/>
    <n v="128"/>
    <n v="63.87"/>
    <m/>
    <x v="3431"/>
    <d v="2015-05-14T12:55:22"/>
    <n v="4"/>
    <n v="5"/>
    <n v="2015"/>
    <n v="2015"/>
    <n v="3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x v="30"/>
    <n v="128"/>
    <n v="117.92"/>
    <m/>
    <x v="3432"/>
    <d v="2010-12-23T03:08:53"/>
    <n v="11"/>
    <n v="12"/>
    <n v="2010"/>
    <n v="2010"/>
    <n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x v="23"/>
    <n v="128"/>
    <n v="38.71"/>
    <m/>
    <x v="3433"/>
    <d v="2015-06-24T22:34:12"/>
    <n v="5"/>
    <n v="6"/>
    <n v="2015"/>
    <n v="2015"/>
    <n v="3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x v="23"/>
    <n v="128"/>
    <n v="29.05"/>
    <m/>
    <x v="3434"/>
    <d v="2017-03-31T22:59:00"/>
    <n v="2"/>
    <n v="3"/>
    <n v="2017"/>
    <n v="2017"/>
    <n v="36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x v="23"/>
    <n v="128"/>
    <n v="57.52"/>
    <m/>
    <x v="3435"/>
    <d v="2016-09-07T11:20:40"/>
    <n v="8"/>
    <n v="9"/>
    <n v="2016"/>
    <n v="2016"/>
    <n v="3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x v="23"/>
    <n v="128"/>
    <n v="34.25"/>
    <m/>
    <x v="3436"/>
    <d v="2014-06-21T20:31:20"/>
    <n v="5"/>
    <n v="6"/>
    <n v="2014"/>
    <n v="2014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x v="23"/>
    <n v="128"/>
    <n v="90.74"/>
    <m/>
    <x v="3437"/>
    <d v="2015-07-16T00:00:00"/>
    <n v="6"/>
    <n v="7"/>
    <n v="2015"/>
    <n v="2015"/>
    <n v="4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x v="23"/>
    <n v="128"/>
    <n v="186.8"/>
    <m/>
    <x v="3438"/>
    <d v="2015-03-02T04:59:00"/>
    <n v="1"/>
    <n v="3"/>
    <n v="2015"/>
    <n v="2015"/>
    <n v="4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x v="34"/>
    <n v="128"/>
    <n v="492.31"/>
    <m/>
    <x v="3439"/>
    <d v="2015-02-14T14:09:51"/>
    <n v="1"/>
    <n v="2"/>
    <n v="2015"/>
    <n v="201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x v="7"/>
    <n v="128"/>
    <n v="37.65"/>
    <m/>
    <x v="3440"/>
    <d v="2012-01-25T23:49:52"/>
    <n v="12"/>
    <n v="1"/>
    <n v="2011"/>
    <n v="2012"/>
    <n v="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x v="25"/>
    <n v="128"/>
    <n v="37.65"/>
    <m/>
    <x v="3441"/>
    <d v="2014-10-13T04:59:00"/>
    <n v="9"/>
    <n v="10"/>
    <n v="2014"/>
    <n v="2014"/>
    <n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x v="24"/>
    <n v="128"/>
    <n v="51.89"/>
    <m/>
    <x v="3442"/>
    <d v="2015-10-06T16:30:47"/>
    <n v="9"/>
    <n v="10"/>
    <n v="2015"/>
    <n v="2015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x v="23"/>
    <n v="128"/>
    <n v="60.95"/>
    <m/>
    <x v="3443"/>
    <d v="2016-08-24T21:42:08"/>
    <n v="8"/>
    <n v="8"/>
    <n v="2016"/>
    <n v="2016"/>
    <n v="16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x v="23"/>
    <n v="128"/>
    <n v="49.23"/>
    <m/>
    <x v="3444"/>
    <d v="2016-06-30T15:42:14"/>
    <n v="5"/>
    <n v="6"/>
    <n v="2016"/>
    <n v="2016"/>
    <n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x v="29"/>
    <n v="128"/>
    <n v="118.34"/>
    <m/>
    <x v="3445"/>
    <d v="2015-08-10T22:17:17"/>
    <n v="7"/>
    <n v="8"/>
    <n v="2015"/>
    <n v="2015"/>
    <n v="3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x v="38"/>
    <n v="128"/>
    <n v="75.13"/>
    <m/>
    <x v="3446"/>
    <d v="2013-12-01T04:02:00"/>
    <n v="10"/>
    <n v="12"/>
    <n v="2013"/>
    <n v="2013"/>
    <n v="3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x v="23"/>
    <n v="128"/>
    <n v="72.760000000000005"/>
    <m/>
    <x v="3447"/>
    <d v="2015-06-11T03:59:00"/>
    <n v="5"/>
    <n v="6"/>
    <n v="2015"/>
    <n v="2015"/>
    <n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x v="35"/>
    <n v="128"/>
    <n v="45.59"/>
    <m/>
    <x v="3448"/>
    <d v="2015-03-06T21:04:52"/>
    <n v="2"/>
    <n v="3"/>
    <n v="2015"/>
    <n v="2015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x v="36"/>
    <n v="128"/>
    <n v="21.37"/>
    <m/>
    <x v="3449"/>
    <d v="2016-12-13T07:59:00"/>
    <n v="11"/>
    <n v="12"/>
    <n v="2016"/>
    <n v="2016"/>
    <n v="2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x v="31"/>
    <n v="128"/>
    <n v="183.29"/>
    <m/>
    <x v="3450"/>
    <d v="2015-06-18T23:33:17"/>
    <n v="4"/>
    <n v="6"/>
    <n v="2015"/>
    <n v="2015"/>
    <n v="60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x v="23"/>
    <n v="128"/>
    <n v="27.5"/>
    <m/>
    <x v="3451"/>
    <d v="2016-08-13T23:29:16"/>
    <n v="6"/>
    <n v="8"/>
    <n v="2016"/>
    <n v="2016"/>
    <n v="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x v="39"/>
    <n v="128"/>
    <n v="244.12"/>
    <m/>
    <x v="3452"/>
    <d v="2016-01-02T23:19:51"/>
    <n v="12"/>
    <n v="1"/>
    <n v="2015"/>
    <n v="2016"/>
    <n v="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x v="23"/>
    <n v="128"/>
    <n v="30.95"/>
    <m/>
    <x v="3453"/>
    <d v="2016-08-17T10:05:40"/>
    <n v="7"/>
    <n v="8"/>
    <n v="2016"/>
    <n v="2016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x v="7"/>
    <n v="129"/>
    <n v="99.38"/>
    <m/>
    <x v="3454"/>
    <d v="2013-04-29T04:02:20"/>
    <n v="3"/>
    <n v="4"/>
    <n v="2013"/>
    <n v="2013"/>
    <n v="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x v="23"/>
    <n v="129"/>
    <n v="64.38"/>
    <m/>
    <x v="3455"/>
    <d v="2014-09-12T19:34:44"/>
    <n v="8"/>
    <n v="9"/>
    <n v="2014"/>
    <n v="2014"/>
    <n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x v="25"/>
    <n v="129"/>
    <n v="64.459999999999994"/>
    <m/>
    <x v="3456"/>
    <d v="2016-03-15T16:00:00"/>
    <n v="2"/>
    <n v="3"/>
    <n v="2016"/>
    <n v="2016"/>
    <n v="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4"/>
    <n v="129"/>
    <n v="53.16"/>
    <m/>
    <x v="3457"/>
    <d v="2015-09-23T13:25:56"/>
    <n v="8"/>
    <n v="9"/>
    <n v="2015"/>
    <n v="2015"/>
    <n v="4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x v="29"/>
    <n v="129"/>
    <n v="128.94999999999999"/>
    <m/>
    <x v="3458"/>
    <d v="2016-05-27T23:15:16"/>
    <n v="5"/>
    <n v="5"/>
    <n v="2016"/>
    <n v="2016"/>
    <n v="2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x v="25"/>
    <n v="129"/>
    <n v="43"/>
    <m/>
    <x v="3459"/>
    <d v="2014-09-25T21:16:44"/>
    <n v="8"/>
    <n v="9"/>
    <n v="2014"/>
    <n v="2014"/>
    <n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x v="18"/>
    <n v="129"/>
    <n v="38.869999999999997"/>
    <m/>
    <x v="3460"/>
    <d v="2015-11-27T01:00:00"/>
    <n v="11"/>
    <n v="11"/>
    <n v="2015"/>
    <n v="2015"/>
    <n v="1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x v="23"/>
    <n v="129"/>
    <n v="30.71"/>
    <m/>
    <x v="3461"/>
    <d v="2015-11-30T22:30:00"/>
    <n v="11"/>
    <n v="11"/>
    <n v="2015"/>
    <n v="2015"/>
    <n v="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x v="23"/>
    <n v="129"/>
    <n v="60.69"/>
    <m/>
    <x v="3462"/>
    <d v="2014-10-20T05:59:00"/>
    <n v="10"/>
    <n v="10"/>
    <n v="2014"/>
    <n v="2014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x v="7"/>
    <n v="130"/>
    <n v="28"/>
    <m/>
    <x v="3463"/>
    <d v="2013-05-31T00:00:00"/>
    <n v="4"/>
    <n v="5"/>
    <n v="2013"/>
    <n v="2013"/>
    <n v="31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x v="25"/>
    <n v="130"/>
    <n v="25.46"/>
    <m/>
    <x v="3464"/>
    <d v="2016-04-15T20:48:27"/>
    <n v="3"/>
    <n v="4"/>
    <n v="2016"/>
    <n v="2016"/>
    <n v="30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x v="18"/>
    <n v="130"/>
    <n v="358.97"/>
    <m/>
    <x v="3465"/>
    <d v="2015-09-02T22:49:03"/>
    <n v="8"/>
    <n v="9"/>
    <n v="2015"/>
    <n v="2015"/>
    <n v="3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x v="23"/>
    <n v="130"/>
    <n v="23.64"/>
    <m/>
    <x v="3466"/>
    <d v="2015-02-28T15:14:22"/>
    <n v="1"/>
    <n v="2"/>
    <n v="2015"/>
    <n v="2015"/>
    <n v="40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x v="23"/>
    <n v="130"/>
    <n v="38.24"/>
    <m/>
    <x v="3467"/>
    <d v="2014-11-02T11:29:35"/>
    <n v="10"/>
    <n v="11"/>
    <n v="2014"/>
    <n v="201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x v="23"/>
    <n v="130"/>
    <n v="50"/>
    <m/>
    <x v="3468"/>
    <d v="2015-04-18T00:37:00"/>
    <n v="2"/>
    <n v="4"/>
    <n v="2015"/>
    <n v="2015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x v="23"/>
    <n v="130"/>
    <n v="46.43"/>
    <m/>
    <x v="3469"/>
    <d v="2015-02-28T04:59:00"/>
    <n v="2"/>
    <n v="2"/>
    <n v="2015"/>
    <n v="2015"/>
    <n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x v="23"/>
    <n v="130"/>
    <n v="16.25"/>
    <m/>
    <x v="3470"/>
    <d v="2016-11-02T00:31:01"/>
    <n v="10"/>
    <n v="11"/>
    <n v="2016"/>
    <n v="2016"/>
    <n v="1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x v="23"/>
    <n v="130"/>
    <n v="28.89"/>
    <m/>
    <x v="3471"/>
    <d v="2015-04-26T06:28:00"/>
    <n v="3"/>
    <n v="4"/>
    <n v="2015"/>
    <n v="2015"/>
    <n v="27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x v="23"/>
    <n v="130"/>
    <n v="3.25"/>
    <m/>
    <x v="3472"/>
    <d v="2016-10-13T20:22:44"/>
    <n v="9"/>
    <n v="10"/>
    <n v="2016"/>
    <n v="2016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x v="36"/>
    <n v="130"/>
    <n v="39.159999999999997"/>
    <m/>
    <x v="3473"/>
    <d v="2016-08-05T03:59:00"/>
    <n v="7"/>
    <n v="8"/>
    <n v="2016"/>
    <n v="2016"/>
    <n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x v="34"/>
    <n v="130"/>
    <n v="24.42"/>
    <m/>
    <x v="3474"/>
    <d v="2016-06-11T19:22:59"/>
    <n v="5"/>
    <n v="6"/>
    <n v="2016"/>
    <n v="2016"/>
    <n v="30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x v="23"/>
    <n v="130"/>
    <n v="42.21"/>
    <m/>
    <x v="3475"/>
    <d v="2016-07-31T11:00:00"/>
    <n v="7"/>
    <n v="7"/>
    <n v="2016"/>
    <n v="2016"/>
    <n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x v="23"/>
    <n v="130"/>
    <n v="61.06"/>
    <m/>
    <x v="3476"/>
    <d v="2016-08-14T14:30:57"/>
    <n v="7"/>
    <n v="8"/>
    <n v="2016"/>
    <n v="2016"/>
    <n v="3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x v="31"/>
    <n v="130"/>
    <n v="51.72"/>
    <m/>
    <x v="3477"/>
    <d v="2012-03-10T15:07:29"/>
    <n v="2"/>
    <n v="3"/>
    <n v="2012"/>
    <n v="2012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x v="39"/>
    <n v="130"/>
    <n v="43.1"/>
    <m/>
    <x v="3478"/>
    <d v="2013-12-26T00:32:17"/>
    <n v="11"/>
    <n v="12"/>
    <n v="2013"/>
    <n v="2013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x v="23"/>
    <n v="130"/>
    <n v="86.94"/>
    <m/>
    <x v="3479"/>
    <d v="2017-01-11T05:00:00"/>
    <n v="12"/>
    <n v="1"/>
    <n v="2016"/>
    <n v="2017"/>
    <n v="21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x v="33"/>
    <n v="130"/>
    <n v="37.270000000000003"/>
    <m/>
    <x v="3480"/>
    <d v="2016-07-31T19:45:00"/>
    <n v="6"/>
    <n v="7"/>
    <n v="2016"/>
    <n v="2016"/>
    <n v="6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x v="29"/>
    <n v="130"/>
    <n v="49.88"/>
    <m/>
    <x v="3481"/>
    <d v="2014-08-05T07:43:21"/>
    <n v="7"/>
    <n v="8"/>
    <n v="2014"/>
    <n v="2014"/>
    <n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x v="23"/>
    <n v="131"/>
    <n v="97.92"/>
    <m/>
    <x v="3482"/>
    <d v="2014-12-31T17:50:08"/>
    <n v="12"/>
    <n v="12"/>
    <n v="2014"/>
    <n v="2014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x v="31"/>
    <n v="131"/>
    <n v="45.05"/>
    <m/>
    <x v="3483"/>
    <d v="2011-09-16T21:20:31"/>
    <n v="8"/>
    <n v="9"/>
    <n v="2011"/>
    <n v="2011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x v="34"/>
    <n v="131"/>
    <n v="43.55"/>
    <m/>
    <x v="3484"/>
    <d v="2012-09-19T04:27:41"/>
    <n v="7"/>
    <n v="9"/>
    <n v="2012"/>
    <n v="2012"/>
    <n v="60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x v="30"/>
    <n v="131"/>
    <n v="65.38"/>
    <m/>
    <x v="3485"/>
    <d v="2013-11-14T05:59:00"/>
    <n v="10"/>
    <n v="11"/>
    <n v="2013"/>
    <n v="2013"/>
    <n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x v="25"/>
    <n v="131"/>
    <n v="112.14"/>
    <m/>
    <x v="3486"/>
    <d v="2014-07-15T05:00:00"/>
    <n v="6"/>
    <n v="7"/>
    <n v="2014"/>
    <n v="2014"/>
    <n v="2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x v="29"/>
    <n v="131"/>
    <n v="150.9"/>
    <m/>
    <x v="3487"/>
    <d v="2014-05-25T22:59:00"/>
    <n v="4"/>
    <n v="5"/>
    <n v="2014"/>
    <n v="2014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x v="32"/>
    <n v="131"/>
    <n v="96.08"/>
    <m/>
    <x v="3488"/>
    <d v="2013-07-01T03:59:00"/>
    <n v="5"/>
    <n v="7"/>
    <n v="2013"/>
    <n v="2013"/>
    <n v="3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x v="23"/>
    <n v="131"/>
    <n v="41.42"/>
    <m/>
    <x v="3489"/>
    <d v="2014-10-01T04:00:00"/>
    <n v="9"/>
    <n v="10"/>
    <n v="2014"/>
    <n v="2014"/>
    <n v="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x v="21"/>
    <n v="131"/>
    <n v="26.59"/>
    <m/>
    <x v="3490"/>
    <d v="2016-12-30T17:50:16"/>
    <n v="11"/>
    <n v="12"/>
    <n v="2016"/>
    <n v="2016"/>
    <n v="4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x v="23"/>
    <n v="131"/>
    <n v="50.46"/>
    <m/>
    <x v="3491"/>
    <d v="2016-05-04T03:59:00"/>
    <n v="4"/>
    <n v="5"/>
    <n v="2016"/>
    <n v="2016"/>
    <n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x v="39"/>
    <n v="131"/>
    <n v="546.69000000000005"/>
    <m/>
    <x v="3492"/>
    <d v="2016-12-18T18:30:57"/>
    <n v="11"/>
    <n v="12"/>
    <n v="2016"/>
    <n v="2016"/>
    <n v="3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x v="23"/>
    <n v="131"/>
    <n v="48.33"/>
    <m/>
    <x v="3493"/>
    <d v="2015-06-12T21:00:00"/>
    <n v="5"/>
    <n v="6"/>
    <n v="2015"/>
    <n v="2015"/>
    <n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x v="24"/>
    <n v="131"/>
    <n v="50.53"/>
    <m/>
    <x v="3494"/>
    <d v="2013-07-13T18:00:00"/>
    <n v="6"/>
    <n v="7"/>
    <n v="2013"/>
    <n v="2013"/>
    <n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x v="30"/>
    <n v="131"/>
    <n v="21.9"/>
    <m/>
    <x v="3495"/>
    <d v="2012-02-26T00:07:21"/>
    <n v="1"/>
    <n v="2"/>
    <n v="2012"/>
    <n v="2012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x v="24"/>
    <n v="131"/>
    <n v="164.3"/>
    <m/>
    <x v="3496"/>
    <d v="2015-03-20T15:54:11"/>
    <n v="2"/>
    <n v="3"/>
    <n v="2015"/>
    <n v="2015"/>
    <n v="3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x v="31"/>
    <n v="132"/>
    <n v="78.58"/>
    <m/>
    <x v="3497"/>
    <d v="2014-06-25T10:51:39"/>
    <n v="5"/>
    <n v="6"/>
    <n v="2014"/>
    <n v="2014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x v="39"/>
    <n v="132"/>
    <n v="46.58"/>
    <m/>
    <x v="3498"/>
    <d v="2014-05-09T20:45:19"/>
    <n v="4"/>
    <n v="5"/>
    <n v="2014"/>
    <n v="2014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x v="18"/>
    <n v="132"/>
    <n v="105.44"/>
    <m/>
    <x v="3499"/>
    <d v="2015-06-09T20:10:05"/>
    <n v="4"/>
    <n v="6"/>
    <n v="2015"/>
    <n v="2015"/>
    <n v="6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x v="32"/>
    <n v="132"/>
    <n v="70.63"/>
    <m/>
    <x v="3500"/>
    <d v="2011-09-22T18:28:49"/>
    <n v="8"/>
    <n v="9"/>
    <n v="2011"/>
    <n v="2011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x v="4"/>
    <n v="132"/>
    <n v="39.07"/>
    <m/>
    <x v="3501"/>
    <d v="2014-08-11T20:27:47"/>
    <n v="7"/>
    <n v="8"/>
    <n v="2014"/>
    <n v="2014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x v="31"/>
    <n v="132"/>
    <n v="105.05"/>
    <m/>
    <x v="3502"/>
    <d v="2015-04-08T17:42:49"/>
    <n v="3"/>
    <n v="4"/>
    <n v="2015"/>
    <n v="2015"/>
    <n v="3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x v="23"/>
    <n v="132"/>
    <n v="36.67"/>
    <m/>
    <x v="3503"/>
    <d v="2015-07-13T01:00:00"/>
    <n v="6"/>
    <n v="7"/>
    <n v="2015"/>
    <n v="2015"/>
    <n v="2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x v="34"/>
    <n v="132"/>
    <n v="215.73"/>
    <m/>
    <x v="3504"/>
    <d v="2012-04-08T18:19:38"/>
    <n v="3"/>
    <n v="4"/>
    <n v="2012"/>
    <n v="2012"/>
    <n v="3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x v="34"/>
    <n v="132"/>
    <n v="99.77"/>
    <m/>
    <x v="3505"/>
    <d v="2011-12-07T17:53:11"/>
    <n v="11"/>
    <n v="12"/>
    <n v="2011"/>
    <n v="2011"/>
    <n v="3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x v="32"/>
    <n v="132"/>
    <n v="75.11"/>
    <m/>
    <x v="3506"/>
    <d v="2015-06-08T03:50:00"/>
    <n v="4"/>
    <n v="6"/>
    <n v="2015"/>
    <n v="2015"/>
    <n v="5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x v="35"/>
    <n v="132"/>
    <n v="74.150000000000006"/>
    <m/>
    <x v="3507"/>
    <d v="2012-12-18T14:20:00"/>
    <n v="11"/>
    <n v="12"/>
    <n v="2012"/>
    <n v="2012"/>
    <n v="38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x v="7"/>
    <n v="132"/>
    <n v="63.03"/>
    <m/>
    <x v="3508"/>
    <d v="2015-07-02T03:40:00"/>
    <n v="6"/>
    <n v="7"/>
    <n v="2015"/>
    <n v="2015"/>
    <n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x v="18"/>
    <n v="132"/>
    <n v="48.15"/>
    <m/>
    <x v="3509"/>
    <d v="2016-05-23T22:00:00"/>
    <n v="4"/>
    <n v="5"/>
    <n v="2016"/>
    <n v="2016"/>
    <n v="29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x v="25"/>
    <n v="133"/>
    <n v="120.55"/>
    <m/>
    <x v="3510"/>
    <d v="2016-04-02T23:51:13"/>
    <n v="2"/>
    <n v="4"/>
    <n v="2016"/>
    <n v="2016"/>
    <n v="5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x v="24"/>
    <n v="133"/>
    <n v="82.94"/>
    <m/>
    <x v="3511"/>
    <d v="2014-08-22T03:44:15"/>
    <n v="7"/>
    <n v="8"/>
    <n v="2014"/>
    <n v="2014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x v="36"/>
    <n v="133"/>
    <n v="27.3"/>
    <m/>
    <x v="3512"/>
    <d v="2013-03-09T07:28:39"/>
    <n v="2"/>
    <n v="3"/>
    <n v="2013"/>
    <n v="2013"/>
    <n v="3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x v="38"/>
    <n v="133"/>
    <n v="81.650000000000006"/>
    <m/>
    <x v="3513"/>
    <d v="2015-11-14T13:20:00"/>
    <n v="10"/>
    <n v="11"/>
    <n v="2015"/>
    <n v="2015"/>
    <n v="3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x v="23"/>
    <n v="133"/>
    <n v="42.9"/>
    <m/>
    <x v="3514"/>
    <d v="2015-01-04T13:16:06"/>
    <n v="11"/>
    <n v="1"/>
    <n v="2014"/>
    <n v="2015"/>
    <n v="6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x v="23"/>
    <n v="133"/>
    <n v="26.61"/>
    <m/>
    <x v="3515"/>
    <d v="2017-02-20T08:50:02"/>
    <n v="1"/>
    <n v="2"/>
    <n v="2017"/>
    <n v="2017"/>
    <n v="2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x v="31"/>
    <n v="133"/>
    <n v="100.08"/>
    <m/>
    <x v="3516"/>
    <d v="2013-11-01T00:00:00"/>
    <n v="9"/>
    <n v="11"/>
    <n v="2013"/>
    <n v="2013"/>
    <n v="6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x v="32"/>
    <n v="133"/>
    <n v="42.61"/>
    <m/>
    <x v="3517"/>
    <d v="2013-06-08T00:01:14"/>
    <n v="5"/>
    <n v="6"/>
    <n v="2013"/>
    <n v="2013"/>
    <n v="30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x v="23"/>
    <n v="133"/>
    <n v="51.23"/>
    <m/>
    <x v="3518"/>
    <d v="2014-10-10T11:00:00"/>
    <n v="9"/>
    <n v="10"/>
    <n v="2014"/>
    <n v="2014"/>
    <n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x v="29"/>
    <n v="133"/>
    <n v="57.14"/>
    <m/>
    <x v="3519"/>
    <d v="2016-01-09T00:36:01"/>
    <n v="11"/>
    <n v="1"/>
    <n v="2015"/>
    <n v="2016"/>
    <n v="6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x v="32"/>
    <n v="133"/>
    <n v="86.96"/>
    <m/>
    <x v="3520"/>
    <d v="2014-09-15T04:28:06"/>
    <n v="8"/>
    <n v="9"/>
    <n v="2014"/>
    <n v="2014"/>
    <n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x v="7"/>
    <n v="133"/>
    <n v="28.57"/>
    <m/>
    <x v="3521"/>
    <d v="2015-03-25T21:36:06"/>
    <n v="2"/>
    <n v="3"/>
    <n v="2015"/>
    <n v="2015"/>
    <n v="3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x v="25"/>
    <n v="133"/>
    <n v="36.36"/>
    <m/>
    <x v="3522"/>
    <d v="2014-07-13T10:58:33"/>
    <n v="6"/>
    <n v="7"/>
    <n v="2014"/>
    <n v="2014"/>
    <n v="3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x v="7"/>
    <n v="133"/>
    <n v="25.02"/>
    <m/>
    <x v="3523"/>
    <d v="2012-07-28T02:00:00"/>
    <n v="7"/>
    <n v="7"/>
    <n v="2012"/>
    <n v="2012"/>
    <n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x v="32"/>
    <n v="133"/>
    <n v="52.68"/>
    <m/>
    <x v="3524"/>
    <d v="2014-02-06T17:01:24"/>
    <n v="1"/>
    <n v="2"/>
    <n v="2014"/>
    <n v="2014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x v="23"/>
    <n v="133"/>
    <n v="57.2"/>
    <m/>
    <x v="3525"/>
    <d v="2016-08-01T06:59:00"/>
    <n v="6"/>
    <n v="8"/>
    <n v="2016"/>
    <n v="2016"/>
    <n v="4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x v="23"/>
    <n v="133"/>
    <n v="38.5"/>
    <m/>
    <x v="3526"/>
    <d v="2012-01-18T23:00:00"/>
    <n v="12"/>
    <n v="1"/>
    <n v="2011"/>
    <n v="2012"/>
    <n v="42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x v="39"/>
    <n v="133"/>
    <n v="73.5"/>
    <m/>
    <x v="3527"/>
    <d v="2014-04-21T03:59:00"/>
    <n v="3"/>
    <n v="4"/>
    <n v="2014"/>
    <n v="2014"/>
    <n v="4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x v="28"/>
    <n v="134"/>
    <n v="53.4"/>
    <m/>
    <x v="3528"/>
    <d v="2015-12-29T23:00:00"/>
    <n v="11"/>
    <n v="12"/>
    <n v="2015"/>
    <n v="2015"/>
    <n v="29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x v="34"/>
    <n v="134"/>
    <n v="31.81"/>
    <m/>
    <x v="3529"/>
    <d v="2013-03-11T00:00:00"/>
    <n v="2"/>
    <n v="3"/>
    <n v="2013"/>
    <n v="2013"/>
    <n v="3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x v="7"/>
    <n v="134"/>
    <n v="31.66"/>
    <m/>
    <x v="3530"/>
    <d v="2013-06-21T03:31:36"/>
    <n v="5"/>
    <n v="6"/>
    <n v="2013"/>
    <n v="2013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x v="7"/>
    <n v="134"/>
    <n v="62.38"/>
    <m/>
    <x v="3531"/>
    <d v="2013-05-09T16:33:59"/>
    <n v="4"/>
    <n v="5"/>
    <n v="2013"/>
    <n v="2013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x v="32"/>
    <n v="134"/>
    <n v="70.55"/>
    <m/>
    <x v="3532"/>
    <d v="2014-06-09T05:00:00"/>
    <n v="5"/>
    <n v="6"/>
    <n v="2014"/>
    <n v="2014"/>
    <n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x v="31"/>
    <n v="134"/>
    <n v="108.15"/>
    <m/>
    <x v="3533"/>
    <d v="2010-10-16T03:39:00"/>
    <n v="9"/>
    <n v="10"/>
    <n v="2010"/>
    <n v="2010"/>
    <n v="3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x v="32"/>
    <n v="134"/>
    <n v="39.82"/>
    <m/>
    <x v="3534"/>
    <d v="2010-04-18T06:59:00"/>
    <n v="3"/>
    <n v="4"/>
    <n v="2010"/>
    <n v="2010"/>
    <n v="36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x v="38"/>
    <n v="134"/>
    <n v="23.81"/>
    <m/>
    <x v="3535"/>
    <d v="2014-08-16T08:17:57"/>
    <n v="7"/>
    <n v="8"/>
    <n v="2014"/>
    <n v="2014"/>
    <n v="2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x v="7"/>
    <n v="135"/>
    <n v="79.180000000000007"/>
    <m/>
    <x v="3536"/>
    <d v="2011-07-24T20:08:56"/>
    <n v="6"/>
    <n v="7"/>
    <n v="2011"/>
    <n v="2011"/>
    <n v="3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x v="23"/>
    <n v="135"/>
    <n v="89.79"/>
    <m/>
    <x v="3537"/>
    <d v="2016-01-19T04:59:00"/>
    <n v="1"/>
    <n v="1"/>
    <n v="2016"/>
    <n v="2016"/>
    <n v="1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x v="32"/>
    <n v="135"/>
    <n v="60.18"/>
    <m/>
    <x v="3538"/>
    <d v="2016-10-17T16:14:00"/>
    <n v="9"/>
    <n v="10"/>
    <n v="2016"/>
    <n v="2016"/>
    <n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x v="18"/>
    <n v="135"/>
    <n v="53.99"/>
    <m/>
    <x v="3539"/>
    <d v="2015-10-23T18:24:55"/>
    <n v="9"/>
    <n v="10"/>
    <n v="2015"/>
    <n v="2015"/>
    <n v="2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x v="32"/>
    <n v="135"/>
    <n v="59.16"/>
    <m/>
    <x v="3540"/>
    <d v="2012-03-03T07:39:27"/>
    <n v="1"/>
    <n v="3"/>
    <n v="2012"/>
    <n v="2012"/>
    <n v="45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x v="18"/>
    <n v="135"/>
    <n v="51.92"/>
    <m/>
    <x v="3541"/>
    <d v="2014-08-31T15:58:45"/>
    <n v="8"/>
    <n v="8"/>
    <n v="2014"/>
    <n v="201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x v="18"/>
    <n v="135"/>
    <n v="79.41"/>
    <m/>
    <x v="3542"/>
    <d v="2015-12-20T09:00:00"/>
    <n v="10"/>
    <n v="12"/>
    <n v="2015"/>
    <n v="2015"/>
    <n v="6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x v="23"/>
    <n v="135"/>
    <n v="168.75"/>
    <m/>
    <x v="3543"/>
    <d v="2016-06-01T18:57:00"/>
    <n v="4"/>
    <n v="6"/>
    <n v="2016"/>
    <n v="2016"/>
    <n v="3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x v="7"/>
    <n v="135"/>
    <n v="51.96"/>
    <m/>
    <x v="3544"/>
    <d v="2012-11-27T12:00:00"/>
    <n v="10"/>
    <n v="11"/>
    <n v="2012"/>
    <n v="2012"/>
    <n v="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x v="7"/>
    <n v="136"/>
    <n v="97.9"/>
    <m/>
    <x v="3545"/>
    <d v="2010-09-04T01:03:00"/>
    <n v="6"/>
    <n v="9"/>
    <n v="2010"/>
    <n v="2010"/>
    <n v="7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x v="18"/>
    <n v="136"/>
    <n v="95.76"/>
    <m/>
    <x v="3546"/>
    <d v="2017-01-03T22:03:39"/>
    <n v="12"/>
    <n v="1"/>
    <n v="2016"/>
    <n v="2017"/>
    <n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x v="7"/>
    <n v="136"/>
    <n v="35.79"/>
    <m/>
    <x v="3547"/>
    <d v="2011-05-05T20:50:48"/>
    <n v="4"/>
    <n v="5"/>
    <n v="2011"/>
    <n v="2011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x v="23"/>
    <n v="136"/>
    <n v="13.6"/>
    <m/>
    <x v="3548"/>
    <d v="2016-02-26T00:00:00"/>
    <n v="2"/>
    <n v="2"/>
    <n v="2016"/>
    <n v="2016"/>
    <n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x v="23"/>
    <n v="136"/>
    <n v="66.67"/>
    <m/>
    <x v="3549"/>
    <d v="2015-04-08T08:53:21"/>
    <n v="3"/>
    <n v="4"/>
    <n v="2015"/>
    <n v="2015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x v="34"/>
    <n v="136"/>
    <n v="59.97"/>
    <m/>
    <x v="3550"/>
    <d v="2015-09-05T03:59:00"/>
    <n v="7"/>
    <n v="9"/>
    <n v="2015"/>
    <n v="2015"/>
    <n v="52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x v="23"/>
    <n v="136"/>
    <n v="46.42"/>
    <m/>
    <x v="3551"/>
    <d v="2015-04-29T17:51:02"/>
    <n v="4"/>
    <n v="4"/>
    <n v="2015"/>
    <n v="2015"/>
    <n v="2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x v="39"/>
    <n v="136"/>
    <n v="449.26"/>
    <m/>
    <x v="3552"/>
    <d v="2016-12-01T04:59:00"/>
    <n v="11"/>
    <n v="12"/>
    <n v="2016"/>
    <n v="2016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x v="23"/>
    <n v="136"/>
    <n v="15.15"/>
    <m/>
    <x v="3553"/>
    <d v="2016-05-31T16:33:14"/>
    <n v="4"/>
    <n v="5"/>
    <n v="2016"/>
    <n v="2016"/>
    <n v="6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x v="31"/>
    <n v="136"/>
    <n v="160.47"/>
    <m/>
    <x v="3554"/>
    <d v="2015-03-22T08:00:00"/>
    <n v="2"/>
    <n v="3"/>
    <n v="2015"/>
    <n v="2015"/>
    <n v="2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x v="7"/>
    <n v="137"/>
    <n v="26.27"/>
    <m/>
    <x v="3555"/>
    <d v="2011-06-07T15:18:01"/>
    <n v="5"/>
    <n v="6"/>
    <n v="2011"/>
    <n v="2011"/>
    <n v="3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x v="32"/>
    <n v="137"/>
    <n v="70.06"/>
    <m/>
    <x v="3556"/>
    <d v="2015-06-03T04:30:00"/>
    <n v="5"/>
    <n v="6"/>
    <n v="2015"/>
    <n v="2015"/>
    <n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x v="7"/>
    <n v="137"/>
    <n v="30.37"/>
    <m/>
    <x v="3557"/>
    <d v="2012-06-30T03:59:00"/>
    <n v="6"/>
    <n v="6"/>
    <n v="2012"/>
    <n v="2012"/>
    <n v="16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x v="31"/>
    <n v="137"/>
    <n v="45.6"/>
    <m/>
    <x v="3558"/>
    <d v="2016-07-22T20:42:24"/>
    <n v="6"/>
    <n v="7"/>
    <n v="2016"/>
    <n v="2016"/>
    <n v="3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x v="7"/>
    <n v="137"/>
    <n v="54"/>
    <m/>
    <x v="3559"/>
    <d v="2012-07-14T05:19:03"/>
    <n v="6"/>
    <n v="7"/>
    <n v="2012"/>
    <n v="2012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x v="29"/>
    <n v="137"/>
    <n v="63.92"/>
    <m/>
    <x v="3560"/>
    <d v="2015-07-23T03:00:00"/>
    <n v="6"/>
    <n v="7"/>
    <n v="2015"/>
    <n v="2015"/>
    <n v="3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x v="21"/>
    <n v="137"/>
    <n v="34.9"/>
    <m/>
    <x v="3561"/>
    <d v="2016-05-29T01:28:59"/>
    <n v="5"/>
    <n v="5"/>
    <n v="2016"/>
    <n v="2016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x v="32"/>
    <n v="137"/>
    <n v="89.42"/>
    <m/>
    <x v="3562"/>
    <d v="2012-03-11T04:59:00"/>
    <n v="1"/>
    <n v="3"/>
    <n v="2012"/>
    <n v="2012"/>
    <n v="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x v="40"/>
    <n v="137"/>
    <n v="30.96"/>
    <m/>
    <x v="3563"/>
    <d v="2014-05-10T03:59:00"/>
    <n v="4"/>
    <n v="5"/>
    <n v="2014"/>
    <n v="2014"/>
    <n v="15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x v="38"/>
    <n v="137"/>
    <n v="69.569999999999993"/>
    <m/>
    <x v="3564"/>
    <d v="2017-03-10T14:55:16"/>
    <n v="2"/>
    <n v="3"/>
    <n v="2017"/>
    <n v="2017"/>
    <n v="3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x v="35"/>
    <n v="137"/>
    <n v="40.42"/>
    <m/>
    <x v="3565"/>
    <d v="2011-10-16T22:03:00"/>
    <n v="9"/>
    <n v="10"/>
    <n v="2011"/>
    <n v="2011"/>
    <n v="3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x v="31"/>
    <n v="137"/>
    <n v="50.29"/>
    <m/>
    <x v="3566"/>
    <d v="2012-06-02T01:42:26"/>
    <n v="5"/>
    <n v="6"/>
    <n v="2012"/>
    <n v="2012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x v="23"/>
    <n v="138"/>
    <n v="28.32"/>
    <m/>
    <x v="3567"/>
    <d v="2016-03-01T23:59:00"/>
    <n v="2"/>
    <n v="3"/>
    <n v="2016"/>
    <n v="2016"/>
    <n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x v="32"/>
    <n v="138"/>
    <n v="34.17"/>
    <m/>
    <x v="3568"/>
    <d v="2013-10-24T23:42:49"/>
    <n v="9"/>
    <n v="10"/>
    <n v="2013"/>
    <n v="2013"/>
    <n v="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x v="32"/>
    <n v="138"/>
    <n v="98.99"/>
    <m/>
    <x v="3569"/>
    <d v="2012-12-15T15:36:17"/>
    <n v="11"/>
    <n v="12"/>
    <n v="2012"/>
    <n v="2012"/>
    <n v="3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x v="23"/>
    <n v="138"/>
    <n v="28.41"/>
    <m/>
    <x v="3570"/>
    <d v="2016-02-14T00:00:00"/>
    <n v="2"/>
    <n v="2"/>
    <n v="2016"/>
    <n v="2016"/>
    <n v="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x v="23"/>
    <n v="138"/>
    <n v="109.08"/>
    <m/>
    <x v="3571"/>
    <d v="2016-12-06T23:22:34"/>
    <n v="11"/>
    <n v="12"/>
    <n v="2016"/>
    <n v="2016"/>
    <n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x v="23"/>
    <n v="138"/>
    <n v="81.290000000000006"/>
    <m/>
    <x v="3572"/>
    <d v="2015-06-11T16:12:17"/>
    <n v="5"/>
    <n v="6"/>
    <n v="2015"/>
    <n v="2015"/>
    <n v="30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x v="23"/>
    <n v="138"/>
    <n v="51.88"/>
    <m/>
    <x v="3573"/>
    <d v="2014-07-06T18:31:06"/>
    <n v="6"/>
    <n v="7"/>
    <n v="2014"/>
    <n v="2014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x v="39"/>
    <n v="138"/>
    <n v="87.44"/>
    <m/>
    <x v="3574"/>
    <d v="2011-07-04T19:52:20"/>
    <n v="4"/>
    <n v="7"/>
    <n v="2011"/>
    <n v="2011"/>
    <n v="9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x v="23"/>
    <n v="139"/>
    <n v="30.78"/>
    <m/>
    <x v="3575"/>
    <d v="2015-12-02T20:59:25"/>
    <n v="11"/>
    <n v="12"/>
    <n v="2015"/>
    <n v="2015"/>
    <n v="2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x v="23"/>
    <n v="139"/>
    <n v="116.65"/>
    <m/>
    <x v="3576"/>
    <d v="2015-07-30T12:30:22"/>
    <n v="6"/>
    <n v="7"/>
    <n v="2015"/>
    <n v="2015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x v="32"/>
    <n v="139"/>
    <n v="29.62"/>
    <m/>
    <x v="3577"/>
    <d v="2016-04-08T15:00:35"/>
    <n v="3"/>
    <n v="4"/>
    <n v="2016"/>
    <n v="2016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x v="32"/>
    <n v="139"/>
    <n v="40.35"/>
    <m/>
    <x v="3578"/>
    <d v="2017-01-18T15:16:37"/>
    <n v="12"/>
    <n v="1"/>
    <n v="2016"/>
    <n v="2017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x v="40"/>
    <n v="139"/>
    <n v="103.2"/>
    <m/>
    <x v="3579"/>
    <d v="2013-10-16T13:01:43"/>
    <n v="9"/>
    <n v="10"/>
    <n v="2013"/>
    <n v="2013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x v="18"/>
    <n v="139"/>
    <n v="133.74"/>
    <m/>
    <x v="3580"/>
    <d v="2014-10-17T19:55:39"/>
    <n v="9"/>
    <n v="10"/>
    <n v="2014"/>
    <n v="2014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x v="23"/>
    <n v="139"/>
    <n v="57.92"/>
    <m/>
    <x v="3581"/>
    <d v="2016-10-29T03:00:00"/>
    <n v="9"/>
    <n v="10"/>
    <n v="2016"/>
    <n v="2016"/>
    <n v="2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x v="23"/>
    <n v="139"/>
    <n v="45.35"/>
    <m/>
    <x v="3582"/>
    <d v="2015-09-02T04:19:46"/>
    <n v="8"/>
    <n v="9"/>
    <n v="2015"/>
    <n v="2015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x v="31"/>
    <n v="139"/>
    <n v="65.760000000000005"/>
    <m/>
    <x v="3583"/>
    <d v="2013-03-16T18:27:47"/>
    <n v="2"/>
    <n v="3"/>
    <n v="2013"/>
    <n v="2013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x v="23"/>
    <n v="139"/>
    <n v="62.33"/>
    <m/>
    <x v="3584"/>
    <d v="2014-06-16T06:59:00"/>
    <n v="5"/>
    <n v="6"/>
    <n v="2014"/>
    <n v="2014"/>
    <n v="3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x v="35"/>
    <n v="140"/>
    <n v="53.75"/>
    <m/>
    <x v="3585"/>
    <d v="2016-05-31T21:14:36"/>
    <n v="4"/>
    <n v="5"/>
    <n v="2016"/>
    <n v="2016"/>
    <n v="6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x v="4"/>
    <n v="140"/>
    <n v="42.67"/>
    <m/>
    <x v="3586"/>
    <d v="2014-09-16T21:53:33"/>
    <n v="8"/>
    <n v="9"/>
    <n v="2014"/>
    <n v="2014"/>
    <n v="21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x v="23"/>
    <n v="140"/>
    <n v="35"/>
    <m/>
    <x v="3587"/>
    <d v="2015-04-24T21:52:21"/>
    <n v="3"/>
    <n v="4"/>
    <n v="2015"/>
    <n v="2015"/>
    <n v="30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x v="23"/>
    <n v="140"/>
    <n v="23.33"/>
    <m/>
    <x v="3588"/>
    <d v="2016-05-15T23:00:00"/>
    <n v="5"/>
    <n v="5"/>
    <n v="2016"/>
    <n v="2016"/>
    <n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x v="39"/>
    <n v="140"/>
    <n v="95.49"/>
    <m/>
    <x v="3589"/>
    <d v="2014-12-31T21:08:08"/>
    <n v="11"/>
    <n v="12"/>
    <n v="2014"/>
    <n v="2014"/>
    <n v="6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x v="23"/>
    <n v="140"/>
    <n v="61.82"/>
    <m/>
    <x v="3590"/>
    <d v="2015-04-01T03:59:00"/>
    <n v="2"/>
    <n v="4"/>
    <n v="2015"/>
    <n v="2015"/>
    <n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x v="23"/>
    <n v="140"/>
    <n v="50.98"/>
    <m/>
    <x v="3591"/>
    <d v="2015-02-12T05:59:00"/>
    <n v="1"/>
    <n v="2"/>
    <n v="2015"/>
    <n v="2015"/>
    <n v="3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x v="30"/>
    <n v="140"/>
    <n v="28.73"/>
    <m/>
    <x v="3592"/>
    <d v="2012-02-04T17:44:04"/>
    <n v="1"/>
    <n v="2"/>
    <n v="2012"/>
    <n v="2012"/>
    <n v="25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x v="30"/>
    <n v="141"/>
    <n v="90.38"/>
    <m/>
    <x v="3593"/>
    <d v="2011-08-06T15:00:00"/>
    <n v="7"/>
    <n v="8"/>
    <n v="2011"/>
    <n v="2011"/>
    <n v="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x v="38"/>
    <n v="141"/>
    <n v="57.93"/>
    <m/>
    <x v="3594"/>
    <d v="2012-02-27T16:17:03"/>
    <n v="1"/>
    <n v="2"/>
    <n v="2012"/>
    <n v="2012"/>
    <n v="3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x v="23"/>
    <n v="141"/>
    <n v="67.959999999999994"/>
    <m/>
    <x v="3595"/>
    <d v="2015-04-03T13:49:48"/>
    <n v="3"/>
    <n v="4"/>
    <n v="2015"/>
    <n v="2015"/>
    <n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x v="23"/>
    <n v="141"/>
    <n v="52.17"/>
    <m/>
    <x v="3596"/>
    <d v="2016-03-14T00:12:53"/>
    <n v="2"/>
    <n v="3"/>
    <n v="2016"/>
    <n v="2016"/>
    <n v="2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x v="21"/>
    <n v="141"/>
    <n v="55.76"/>
    <m/>
    <x v="3597"/>
    <d v="2016-08-22T06:59:00"/>
    <n v="7"/>
    <n v="8"/>
    <n v="2016"/>
    <n v="2016"/>
    <n v="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x v="4"/>
    <n v="141"/>
    <n v="95.83"/>
    <m/>
    <x v="3598"/>
    <d v="2015-08-20T14:50:40"/>
    <n v="7"/>
    <n v="8"/>
    <n v="2015"/>
    <n v="2015"/>
    <n v="3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x v="31"/>
    <n v="142"/>
    <n v="115.51"/>
    <m/>
    <x v="3599"/>
    <d v="2016-01-23T17:16:32"/>
    <n v="12"/>
    <n v="1"/>
    <n v="2015"/>
    <n v="2016"/>
    <n v="2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x v="35"/>
    <n v="142"/>
    <n v="88.47"/>
    <m/>
    <x v="3600"/>
    <d v="2013-10-09T10:27:17"/>
    <n v="9"/>
    <n v="10"/>
    <n v="2013"/>
    <n v="2013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x v="23"/>
    <n v="142"/>
    <n v="25.13"/>
    <m/>
    <x v="3601"/>
    <d v="2015-08-02T16:00:00"/>
    <n v="7"/>
    <n v="8"/>
    <n v="2015"/>
    <n v="2015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x v="31"/>
    <n v="142"/>
    <n v="65.88"/>
    <m/>
    <x v="3602"/>
    <d v="2015-11-05T13:56:57"/>
    <n v="10"/>
    <n v="11"/>
    <n v="2015"/>
    <n v="2015"/>
    <n v="2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x v="29"/>
    <n v="142"/>
    <n v="117.51"/>
    <m/>
    <x v="3603"/>
    <d v="2014-12-28T15:20:26"/>
    <n v="11"/>
    <n v="12"/>
    <n v="2014"/>
    <n v="2014"/>
    <n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x v="29"/>
    <n v="142"/>
    <n v="193.84"/>
    <m/>
    <x v="3604"/>
    <d v="2015-04-04T06:22:05"/>
    <n v="3"/>
    <n v="4"/>
    <n v="2015"/>
    <n v="2015"/>
    <n v="30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x v="23"/>
    <n v="142"/>
    <n v="29"/>
    <m/>
    <x v="3605"/>
    <d v="2014-07-27T14:17:25"/>
    <n v="6"/>
    <n v="7"/>
    <n v="2014"/>
    <n v="2014"/>
    <n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x v="29"/>
    <n v="143"/>
    <n v="185.48"/>
    <m/>
    <x v="3606"/>
    <d v="2017-03-02T14:24:43"/>
    <n v="1"/>
    <n v="3"/>
    <n v="2017"/>
    <n v="2017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x v="23"/>
    <n v="143"/>
    <n v="164.62"/>
    <m/>
    <x v="3607"/>
    <d v="2015-07-10T21:00:00"/>
    <n v="6"/>
    <n v="7"/>
    <n v="2015"/>
    <n v="2015"/>
    <n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x v="32"/>
    <n v="143"/>
    <n v="162.27000000000001"/>
    <m/>
    <x v="3608"/>
    <d v="2012-05-11T15:47:00"/>
    <n v="3"/>
    <n v="5"/>
    <n v="2012"/>
    <n v="2012"/>
    <n v="57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x v="32"/>
    <n v="143"/>
    <n v="25"/>
    <m/>
    <x v="3609"/>
    <d v="2011-03-04T12:57:07"/>
    <n v="2"/>
    <n v="3"/>
    <n v="2011"/>
    <n v="2011"/>
    <n v="3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x v="35"/>
    <n v="143"/>
    <n v="44.65"/>
    <m/>
    <x v="3610"/>
    <d v="2012-04-05T18:00:20"/>
    <n v="3"/>
    <n v="4"/>
    <n v="2012"/>
    <n v="2012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x v="25"/>
    <n v="143"/>
    <n v="48.54"/>
    <m/>
    <x v="3611"/>
    <d v="2014-09-27T04:00:00"/>
    <n v="9"/>
    <n v="9"/>
    <n v="2014"/>
    <n v="2014"/>
    <n v="2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x v="24"/>
    <n v="143"/>
    <n v="51.6"/>
    <m/>
    <x v="3612"/>
    <d v="2017-03-03T11:01:32"/>
    <n v="2"/>
    <n v="3"/>
    <n v="2017"/>
    <n v="2017"/>
    <n v="1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x v="23"/>
    <n v="143"/>
    <n v="21.5"/>
    <m/>
    <x v="3613"/>
    <d v="2015-07-05T15:38:37"/>
    <n v="6"/>
    <n v="7"/>
    <n v="2015"/>
    <n v="2015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x v="39"/>
    <n v="143"/>
    <n v="114.77"/>
    <m/>
    <x v="3614"/>
    <d v="2016-01-31T21:59:00"/>
    <n v="12"/>
    <n v="1"/>
    <n v="2015"/>
    <n v="2016"/>
    <n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x v="21"/>
    <n v="144"/>
    <n v="74.64"/>
    <m/>
    <x v="3615"/>
    <d v="2015-10-11T01:00:00"/>
    <n v="9"/>
    <n v="10"/>
    <n v="2015"/>
    <n v="2015"/>
    <n v="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x v="34"/>
    <n v="144"/>
    <n v="66.709999999999994"/>
    <m/>
    <x v="3616"/>
    <d v="2012-01-29T15:34:51"/>
    <n v="1"/>
    <n v="1"/>
    <n v="2012"/>
    <n v="2012"/>
    <n v="28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x v="23"/>
    <n v="144"/>
    <n v="22.91"/>
    <m/>
    <x v="3617"/>
    <d v="2015-06-26T21:00:00"/>
    <n v="5"/>
    <n v="6"/>
    <n v="2015"/>
    <n v="2015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x v="33"/>
    <n v="144"/>
    <n v="22.74"/>
    <m/>
    <x v="3618"/>
    <d v="2015-04-15T22:59:00"/>
    <n v="3"/>
    <n v="4"/>
    <n v="2015"/>
    <n v="2015"/>
    <n v="3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x v="23"/>
    <n v="144"/>
    <n v="45.98"/>
    <m/>
    <x v="3619"/>
    <d v="2015-11-22T22:00:00"/>
    <n v="11"/>
    <n v="11"/>
    <n v="2015"/>
    <n v="2015"/>
    <n v="2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x v="4"/>
    <n v="144"/>
    <n v="50.5"/>
    <m/>
    <x v="3620"/>
    <d v="2016-11-24T23:00:00"/>
    <n v="11"/>
    <n v="11"/>
    <n v="2016"/>
    <n v="2016"/>
    <n v="1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x v="28"/>
    <n v="144"/>
    <n v="40.799999999999997"/>
    <m/>
    <x v="3621"/>
    <d v="2014-08-18T00:08:10"/>
    <n v="7"/>
    <n v="8"/>
    <n v="2014"/>
    <n v="2014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x v="32"/>
    <n v="144"/>
    <n v="92.55"/>
    <m/>
    <x v="3622"/>
    <d v="2013-02-01T01:08:59"/>
    <n v="1"/>
    <n v="2"/>
    <n v="2013"/>
    <n v="2013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x v="23"/>
    <n v="144"/>
    <n v="126.67"/>
    <m/>
    <x v="3623"/>
    <d v="2014-06-09T17:26:51"/>
    <n v="5"/>
    <n v="6"/>
    <n v="2014"/>
    <n v="2014"/>
    <n v="1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x v="7"/>
    <n v="145"/>
    <n v="68.81"/>
    <m/>
    <x v="3624"/>
    <d v="2016-02-01T18:00:00"/>
    <n v="12"/>
    <n v="2"/>
    <n v="2015"/>
    <n v="2016"/>
    <n v="35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x v="39"/>
    <n v="145"/>
    <n v="511.65"/>
    <m/>
    <x v="3625"/>
    <d v="2017-03-01T17:52:15"/>
    <n v="1"/>
    <n v="3"/>
    <n v="2017"/>
    <n v="2017"/>
    <n v="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x v="7"/>
    <n v="145"/>
    <n v="70.53"/>
    <m/>
    <x v="3626"/>
    <d v="2012-12-15T18:52:08"/>
    <n v="11"/>
    <n v="12"/>
    <n v="2012"/>
    <n v="2012"/>
    <n v="30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x v="32"/>
    <n v="145"/>
    <n v="70.790000000000006"/>
    <m/>
    <x v="3627"/>
    <d v="2012-06-14T19:24:11"/>
    <n v="5"/>
    <n v="6"/>
    <n v="2012"/>
    <n v="2012"/>
    <n v="2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x v="18"/>
    <n v="145"/>
    <n v="88.26"/>
    <m/>
    <x v="3628"/>
    <d v="2016-05-02T03:59:00"/>
    <n v="3"/>
    <n v="5"/>
    <n v="2016"/>
    <n v="2016"/>
    <n v="4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x v="29"/>
    <n v="145"/>
    <n v="56.14"/>
    <m/>
    <x v="3629"/>
    <d v="2015-07-20T19:35:34"/>
    <n v="6"/>
    <n v="7"/>
    <n v="2015"/>
    <n v="2015"/>
    <n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x v="36"/>
    <n v="145"/>
    <n v="35.74"/>
    <m/>
    <x v="3630"/>
    <d v="2016-03-19T04:33:43"/>
    <n v="2"/>
    <n v="3"/>
    <n v="2016"/>
    <n v="2016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x v="32"/>
    <n v="145"/>
    <n v="47.67"/>
    <m/>
    <x v="3631"/>
    <d v="2012-01-17T21:33:05"/>
    <n v="12"/>
    <n v="1"/>
    <n v="2011"/>
    <n v="2012"/>
    <n v="30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x v="32"/>
    <n v="145"/>
    <n v="21.38"/>
    <m/>
    <x v="3632"/>
    <d v="2016-08-13T11:32:37"/>
    <n v="7"/>
    <n v="8"/>
    <n v="2016"/>
    <n v="2016"/>
    <n v="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x v="31"/>
    <n v="146"/>
    <n v="40.42"/>
    <m/>
    <x v="3633"/>
    <d v="2010-04-23T03:51:00"/>
    <n v="1"/>
    <n v="4"/>
    <n v="2010"/>
    <n v="2010"/>
    <n v="8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x v="18"/>
    <n v="146"/>
    <n v="91.88"/>
    <m/>
    <x v="3634"/>
    <d v="2015-10-02T23:03:00"/>
    <n v="8"/>
    <n v="10"/>
    <n v="2015"/>
    <n v="2015"/>
    <n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x v="23"/>
    <n v="146"/>
    <n v="104.07"/>
    <m/>
    <x v="3635"/>
    <d v="2015-04-07T07:00:00"/>
    <n v="3"/>
    <n v="4"/>
    <n v="2015"/>
    <n v="2015"/>
    <n v="3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x v="32"/>
    <n v="146"/>
    <n v="64.62"/>
    <m/>
    <x v="3636"/>
    <d v="2013-11-01T19:00:00"/>
    <n v="9"/>
    <n v="11"/>
    <n v="2013"/>
    <n v="2013"/>
    <n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x v="21"/>
    <n v="146"/>
    <n v="47.06"/>
    <m/>
    <x v="3637"/>
    <d v="2015-05-21T17:56:28"/>
    <n v="4"/>
    <n v="5"/>
    <n v="2015"/>
    <n v="2015"/>
    <n v="3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x v="25"/>
    <n v="146"/>
    <n v="38.42"/>
    <m/>
    <x v="3638"/>
    <d v="2016-05-18T00:00:00"/>
    <n v="5"/>
    <n v="5"/>
    <n v="2016"/>
    <n v="2016"/>
    <n v="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x v="32"/>
    <n v="146"/>
    <n v="65.209999999999994"/>
    <m/>
    <x v="3639"/>
    <d v="2013-01-20T17:21:20"/>
    <n v="12"/>
    <n v="1"/>
    <n v="2012"/>
    <n v="2013"/>
    <n v="3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x v="7"/>
    <n v="146"/>
    <n v="98.82"/>
    <m/>
    <x v="3640"/>
    <d v="2012-11-09T19:07:07"/>
    <n v="10"/>
    <n v="11"/>
    <n v="2012"/>
    <n v="2012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x v="23"/>
    <n v="146"/>
    <n v="292.77999999999997"/>
    <m/>
    <x v="3641"/>
    <d v="2014-07-05T01:00:00"/>
    <n v="7"/>
    <n v="7"/>
    <n v="2014"/>
    <n v="2014"/>
    <n v="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x v="38"/>
    <n v="147"/>
    <n v="15.72"/>
    <m/>
    <x v="3642"/>
    <d v="2015-06-11T18:01:27"/>
    <n v="5"/>
    <n v="6"/>
    <n v="2015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x v="24"/>
    <n v="147"/>
    <n v="191.13"/>
    <m/>
    <x v="3643"/>
    <d v="2016-08-18T02:38:45"/>
    <n v="7"/>
    <n v="8"/>
    <n v="2016"/>
    <n v="2016"/>
    <n v="3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x v="24"/>
    <n v="147"/>
    <n v="155.24"/>
    <m/>
    <x v="3644"/>
    <d v="2014-11-11T16:10:36"/>
    <n v="9"/>
    <n v="11"/>
    <n v="2014"/>
    <n v="2014"/>
    <n v="6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x v="32"/>
    <n v="147"/>
    <n v="91.63"/>
    <m/>
    <x v="3645"/>
    <d v="2014-12-05T21:06:58"/>
    <n v="10"/>
    <n v="12"/>
    <n v="2014"/>
    <n v="2014"/>
    <n v="4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x v="4"/>
    <n v="147"/>
    <n v="42.89"/>
    <m/>
    <x v="3646"/>
    <d v="2015-03-12T21:58:32"/>
    <n v="2"/>
    <n v="3"/>
    <n v="2015"/>
    <n v="2015"/>
    <n v="30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8"/>
    <n v="147"/>
    <n v="52.7"/>
    <m/>
    <x v="3647"/>
    <d v="2015-10-15T09:59:58"/>
    <n v="9"/>
    <n v="10"/>
    <n v="2015"/>
    <n v="2015"/>
    <n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x v="31"/>
    <n v="147"/>
    <n v="92.25"/>
    <m/>
    <x v="3648"/>
    <d v="2017-02-22T04:43:42"/>
    <n v="1"/>
    <n v="2"/>
    <n v="2017"/>
    <n v="2017"/>
    <n v="30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x v="34"/>
    <n v="147"/>
    <n v="48.45"/>
    <m/>
    <x v="3649"/>
    <d v="2013-06-27T01:49:11"/>
    <n v="5"/>
    <n v="6"/>
    <n v="2013"/>
    <n v="2013"/>
    <n v="3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x v="31"/>
    <n v="148"/>
    <n v="95.23"/>
    <m/>
    <x v="3650"/>
    <d v="2012-04-28T00:57:54"/>
    <n v="2"/>
    <n v="4"/>
    <n v="2012"/>
    <n v="2012"/>
    <n v="6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x v="40"/>
    <n v="148"/>
    <n v="35.44"/>
    <m/>
    <x v="3651"/>
    <d v="2013-04-07T20:52:18"/>
    <n v="2"/>
    <n v="4"/>
    <n v="2013"/>
    <n v="2013"/>
    <n v="4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x v="7"/>
    <n v="148"/>
    <n v="50.66"/>
    <m/>
    <x v="3652"/>
    <d v="2015-10-27T04:59:00"/>
    <n v="10"/>
    <n v="10"/>
    <n v="2015"/>
    <n v="2015"/>
    <n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x v="39"/>
    <n v="148"/>
    <n v="493.13"/>
    <m/>
    <x v="3653"/>
    <d v="2016-11-06T03:26:44"/>
    <n v="9"/>
    <n v="11"/>
    <n v="2016"/>
    <n v="2016"/>
    <n v="6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x v="34"/>
    <n v="148"/>
    <n v="54.27"/>
    <m/>
    <x v="3654"/>
    <d v="2012-04-16T21:00:00"/>
    <n v="3"/>
    <n v="4"/>
    <n v="2012"/>
    <n v="2012"/>
    <n v="25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x v="39"/>
    <n v="148"/>
    <n v="120.86"/>
    <m/>
    <x v="3655"/>
    <d v="2016-05-15T17:35:01"/>
    <n v="4"/>
    <n v="5"/>
    <n v="2016"/>
    <n v="2016"/>
    <n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x v="18"/>
    <n v="148"/>
    <n v="207.62"/>
    <m/>
    <x v="3656"/>
    <d v="2016-11-24T02:00:00"/>
    <n v="10"/>
    <n v="11"/>
    <n v="2016"/>
    <n v="2016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x v="32"/>
    <n v="148"/>
    <n v="63.49"/>
    <m/>
    <x v="3657"/>
    <d v="2012-04-27T22:00:00"/>
    <n v="3"/>
    <n v="4"/>
    <n v="2012"/>
    <n v="2012"/>
    <n v="3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x v="30"/>
    <n v="148"/>
    <n v="322.39"/>
    <m/>
    <x v="3658"/>
    <d v="2013-06-06T19:32:37"/>
    <n v="5"/>
    <n v="6"/>
    <n v="2013"/>
    <n v="2013"/>
    <n v="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x v="39"/>
    <n v="148"/>
    <n v="91.83"/>
    <m/>
    <x v="3659"/>
    <d v="2013-05-23T15:38:11"/>
    <n v="4"/>
    <n v="5"/>
    <n v="2013"/>
    <n v="2013"/>
    <n v="3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x v="23"/>
    <n v="149"/>
    <n v="15.13"/>
    <m/>
    <x v="3660"/>
    <d v="2016-03-13T22:00:00"/>
    <n v="3"/>
    <n v="3"/>
    <n v="2016"/>
    <n v="2016"/>
    <n v="9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x v="24"/>
    <n v="149"/>
    <n v="37.25"/>
    <m/>
    <x v="3661"/>
    <d v="2016-04-27T13:16:00"/>
    <n v="3"/>
    <n v="4"/>
    <n v="2016"/>
    <n v="2016"/>
    <n v="4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x v="32"/>
    <n v="149"/>
    <n v="71.97"/>
    <m/>
    <x v="3662"/>
    <d v="2012-02-23T17:33:46"/>
    <n v="1"/>
    <n v="2"/>
    <n v="2012"/>
    <n v="2012"/>
    <n v="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x v="39"/>
    <n v="150"/>
    <n v="160.44"/>
    <m/>
    <x v="3663"/>
    <d v="2014-04-20T02:36:01"/>
    <n v="2"/>
    <n v="4"/>
    <n v="2014"/>
    <n v="2014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x v="23"/>
    <n v="150"/>
    <n v="25"/>
    <m/>
    <x v="3664"/>
    <d v="2016-03-03T19:00:00"/>
    <n v="2"/>
    <n v="3"/>
    <n v="2016"/>
    <n v="2016"/>
    <n v="1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x v="23"/>
    <n v="150"/>
    <n v="41.67"/>
    <m/>
    <x v="3665"/>
    <d v="2016-07-15T21:38:00"/>
    <n v="6"/>
    <n v="7"/>
    <n v="2016"/>
    <n v="2016"/>
    <n v="37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x v="18"/>
    <n v="150"/>
    <n v="55.82"/>
    <m/>
    <x v="3666"/>
    <d v="2014-07-16T15:17:46"/>
    <n v="6"/>
    <n v="7"/>
    <n v="2014"/>
    <n v="2014"/>
    <n v="3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x v="31"/>
    <n v="150"/>
    <n v="97.82"/>
    <m/>
    <x v="3667"/>
    <d v="2012-10-12T00:58:59"/>
    <n v="9"/>
    <n v="10"/>
    <n v="2012"/>
    <n v="20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x v="25"/>
    <n v="151"/>
    <n v="100.5"/>
    <m/>
    <x v="3668"/>
    <d v="2016-08-02T10:03:00"/>
    <n v="6"/>
    <n v="8"/>
    <n v="2016"/>
    <n v="2016"/>
    <n v="36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x v="36"/>
    <n v="151"/>
    <n v="50.27"/>
    <m/>
    <x v="3669"/>
    <d v="2014-04-14T23:00:00"/>
    <n v="4"/>
    <n v="4"/>
    <n v="2014"/>
    <n v="2014"/>
    <n v="1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x v="32"/>
    <n v="152"/>
    <n v="64.25"/>
    <m/>
    <x v="3670"/>
    <d v="2014-06-13T06:59:00"/>
    <n v="5"/>
    <n v="6"/>
    <n v="2014"/>
    <n v="2014"/>
    <n v="3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x v="32"/>
    <n v="152"/>
    <n v="27.61"/>
    <m/>
    <x v="3671"/>
    <d v="2013-03-01T13:58:00"/>
    <n v="1"/>
    <n v="3"/>
    <n v="2013"/>
    <n v="2013"/>
    <n v="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x v="36"/>
    <n v="152"/>
    <n v="42.22"/>
    <m/>
    <x v="3672"/>
    <d v="2012-06-01T19:43:09"/>
    <n v="5"/>
    <n v="6"/>
    <n v="2012"/>
    <n v="2012"/>
    <n v="30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x v="23"/>
    <n v="152"/>
    <n v="19.489999999999998"/>
    <m/>
    <x v="3673"/>
    <d v="2015-04-02T15:54:31"/>
    <n v="2"/>
    <n v="4"/>
    <n v="2015"/>
    <n v="2015"/>
    <n v="60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x v="32"/>
    <n v="152"/>
    <n v="40.75"/>
    <m/>
    <x v="3674"/>
    <d v="2014-09-11T10:24:14"/>
    <n v="8"/>
    <n v="9"/>
    <n v="2014"/>
    <n v="2014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x v="39"/>
    <n v="153"/>
    <n v="324.69"/>
    <m/>
    <x v="3675"/>
    <d v="2015-05-08T16:01:58"/>
    <n v="3"/>
    <n v="5"/>
    <n v="2015"/>
    <n v="2015"/>
    <n v="4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x v="31"/>
    <n v="153"/>
    <n v="57.54"/>
    <m/>
    <x v="3676"/>
    <d v="2011-05-25T04:00:00"/>
    <n v="4"/>
    <n v="5"/>
    <n v="2011"/>
    <n v="2011"/>
    <n v="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x v="23"/>
    <n v="153"/>
    <n v="70.459999999999994"/>
    <m/>
    <x v="3677"/>
    <d v="2015-03-27T00:00:00"/>
    <n v="1"/>
    <n v="3"/>
    <n v="2015"/>
    <n v="2015"/>
    <n v="5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x v="38"/>
    <n v="153"/>
    <n v="57.77"/>
    <m/>
    <x v="3678"/>
    <d v="2017-02-21T00:07:33"/>
    <n v="2"/>
    <n v="2"/>
    <n v="2017"/>
    <n v="2017"/>
    <n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x v="23"/>
    <n v="153"/>
    <n v="41.41"/>
    <m/>
    <x v="3679"/>
    <d v="2014-07-23T03:59:00"/>
    <n v="6"/>
    <n v="7"/>
    <n v="2014"/>
    <n v="2014"/>
    <n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x v="38"/>
    <n v="153"/>
    <n v="135.59"/>
    <m/>
    <x v="3680"/>
    <d v="2015-03-28T23:31:51"/>
    <n v="2"/>
    <n v="3"/>
    <n v="2015"/>
    <n v="2015"/>
    <n v="2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x v="23"/>
    <n v="153"/>
    <n v="143.1"/>
    <m/>
    <x v="3681"/>
    <d v="2016-03-30T22:48:05"/>
    <n v="2"/>
    <n v="3"/>
    <n v="2016"/>
    <n v="2016"/>
    <n v="3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x v="30"/>
    <n v="153"/>
    <n v="30.67"/>
    <m/>
    <x v="3682"/>
    <d v="2011-12-27T17:35:58"/>
    <n v="10"/>
    <n v="12"/>
    <n v="2011"/>
    <n v="2011"/>
    <n v="6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x v="23"/>
    <n v="153"/>
    <n v="13.53"/>
    <m/>
    <x v="3683"/>
    <d v="2015-12-20T11:59:00"/>
    <n v="11"/>
    <n v="12"/>
    <n v="2015"/>
    <n v="2015"/>
    <n v="3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x v="23"/>
    <n v="153"/>
    <n v="109.57"/>
    <m/>
    <x v="3684"/>
    <d v="2016-06-13T17:00:00"/>
    <n v="5"/>
    <n v="6"/>
    <n v="2016"/>
    <n v="2016"/>
    <n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x v="39"/>
    <n v="153"/>
    <n v="138.49"/>
    <m/>
    <x v="3685"/>
    <d v="2013-04-17T18:15:42"/>
    <n v="3"/>
    <n v="4"/>
    <n v="2013"/>
    <n v="2013"/>
    <n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x v="23"/>
    <n v="154"/>
    <n v="110.87"/>
    <m/>
    <x v="3686"/>
    <d v="2015-05-31T06:59:00"/>
    <n v="5"/>
    <n v="5"/>
    <n v="2015"/>
    <n v="2015"/>
    <n v="21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x v="38"/>
    <n v="154"/>
    <n v="48.06"/>
    <m/>
    <x v="3687"/>
    <d v="2015-02-04T04:00:00"/>
    <n v="1"/>
    <n v="2"/>
    <n v="2015"/>
    <n v="2015"/>
    <n v="1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x v="24"/>
    <n v="154"/>
    <n v="84.87"/>
    <m/>
    <x v="3688"/>
    <d v="2014-08-09T02:00:00"/>
    <n v="7"/>
    <n v="8"/>
    <n v="2014"/>
    <n v="2014"/>
    <n v="32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x v="32"/>
    <n v="154"/>
    <n v="70.58"/>
    <m/>
    <x v="3689"/>
    <d v="2014-01-06T12:55:40"/>
    <n v="11"/>
    <n v="1"/>
    <n v="2013"/>
    <n v="2014"/>
    <n v="4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x v="38"/>
    <n v="154"/>
    <n v="28.1"/>
    <m/>
    <x v="3690"/>
    <d v="2014-11-18T00:00:00"/>
    <n v="10"/>
    <n v="11"/>
    <n v="2014"/>
    <n v="2014"/>
    <n v="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x v="23"/>
    <n v="154"/>
    <n v="106.5"/>
    <m/>
    <x v="3691"/>
    <d v="2015-11-06T13:00:09"/>
    <n v="10"/>
    <n v="11"/>
    <n v="2015"/>
    <n v="2015"/>
    <n v="3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x v="30"/>
    <n v="155"/>
    <n v="102.08"/>
    <m/>
    <x v="3692"/>
    <d v="2015-05-31T07:59:47"/>
    <n v="5"/>
    <n v="5"/>
    <n v="2015"/>
    <n v="2015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x v="28"/>
    <n v="155"/>
    <n v="69.27"/>
    <m/>
    <x v="3693"/>
    <d v="2017-02-02T16:36:49"/>
    <n v="1"/>
    <n v="2"/>
    <n v="2017"/>
    <n v="2017"/>
    <n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x v="30"/>
    <n v="155"/>
    <n v="96.71"/>
    <m/>
    <x v="3694"/>
    <d v="2013-03-03T19:11:18"/>
    <n v="2"/>
    <n v="3"/>
    <n v="2013"/>
    <n v="2013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x v="32"/>
    <n v="155"/>
    <n v="53.01"/>
    <m/>
    <x v="3695"/>
    <d v="2014-06-25T02:00:00"/>
    <n v="5"/>
    <n v="6"/>
    <n v="2014"/>
    <n v="2014"/>
    <n v="2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x v="32"/>
    <n v="155"/>
    <n v="82.96"/>
    <m/>
    <x v="3696"/>
    <d v="2012-08-30T16:33:45"/>
    <n v="7"/>
    <n v="8"/>
    <n v="2012"/>
    <n v="2012"/>
    <n v="3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x v="18"/>
    <n v="155"/>
    <n v="51.67"/>
    <m/>
    <x v="3697"/>
    <d v="2015-09-12T13:37:40"/>
    <n v="7"/>
    <n v="9"/>
    <n v="2015"/>
    <n v="2015"/>
    <n v="5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x v="23"/>
    <n v="155"/>
    <n v="39.74"/>
    <m/>
    <x v="3698"/>
    <d v="2015-02-13T14:48:36"/>
    <n v="12"/>
    <n v="2"/>
    <n v="2014"/>
    <n v="2015"/>
    <n v="6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x v="33"/>
    <n v="155"/>
    <n v="46.67"/>
    <m/>
    <x v="3699"/>
    <d v="2016-04-25T04:59:00"/>
    <n v="3"/>
    <n v="4"/>
    <n v="2016"/>
    <n v="2016"/>
    <n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x v="29"/>
    <n v="155"/>
    <n v="102.11"/>
    <m/>
    <x v="3700"/>
    <d v="2014-08-17T12:22:24"/>
    <n v="7"/>
    <n v="8"/>
    <n v="2014"/>
    <n v="2014"/>
    <n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x v="23"/>
    <n v="155"/>
    <n v="83.14"/>
    <m/>
    <x v="3701"/>
    <d v="2015-06-03T06:59:00"/>
    <n v="5"/>
    <n v="6"/>
    <n v="2015"/>
    <n v="2015"/>
    <n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x v="18"/>
    <n v="155"/>
    <n v="207.07"/>
    <m/>
    <x v="3702"/>
    <d v="2016-03-24T16:01:04"/>
    <n v="2"/>
    <n v="3"/>
    <n v="2016"/>
    <n v="2016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x v="32"/>
    <n v="155"/>
    <n v="112.02"/>
    <m/>
    <x v="3703"/>
    <d v="2012-09-11T16:47:33"/>
    <n v="8"/>
    <n v="9"/>
    <n v="2012"/>
    <n v="2012"/>
    <n v="2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x v="34"/>
    <n v="156"/>
    <n v="36.53"/>
    <m/>
    <x v="3704"/>
    <d v="2013-01-14T21:20:00"/>
    <n v="12"/>
    <n v="1"/>
    <n v="2012"/>
    <n v="2013"/>
    <n v="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x v="37"/>
    <n v="156"/>
    <n v="38.880000000000003"/>
    <m/>
    <x v="3705"/>
    <d v="2012-09-21T04:46:47"/>
    <n v="7"/>
    <n v="9"/>
    <n v="2012"/>
    <n v="2012"/>
    <n v="6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x v="32"/>
    <n v="156"/>
    <n v="28.68"/>
    <m/>
    <x v="3706"/>
    <d v="2012-08-07T17:01:00"/>
    <n v="7"/>
    <n v="8"/>
    <n v="2012"/>
    <n v="2012"/>
    <n v="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x v="23"/>
    <n v="156"/>
    <n v="51.92"/>
    <m/>
    <x v="3707"/>
    <d v="2016-01-21T21:18:29"/>
    <n v="12"/>
    <n v="1"/>
    <n v="2015"/>
    <n v="2016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x v="32"/>
    <n v="156"/>
    <n v="117.23"/>
    <m/>
    <x v="3708"/>
    <d v="2012-10-12T20:37:41"/>
    <n v="9"/>
    <n v="10"/>
    <n v="2012"/>
    <n v="2012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x v="31"/>
    <n v="156"/>
    <n v="55.22"/>
    <m/>
    <x v="3709"/>
    <d v="2012-04-05T06:59:00"/>
    <n v="3"/>
    <n v="4"/>
    <n v="2012"/>
    <n v="2012"/>
    <n v="3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x v="31"/>
    <n v="156"/>
    <n v="54.75"/>
    <m/>
    <x v="3710"/>
    <d v="2014-05-30T14:10:35"/>
    <n v="4"/>
    <n v="5"/>
    <n v="2014"/>
    <n v="2014"/>
    <n v="4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x v="23"/>
    <n v="156"/>
    <n v="38.28"/>
    <m/>
    <x v="3711"/>
    <d v="2015-10-01T15:00:23"/>
    <n v="8"/>
    <n v="10"/>
    <n v="2015"/>
    <n v="2015"/>
    <n v="3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x v="36"/>
    <n v="156"/>
    <n v="26.06"/>
    <m/>
    <x v="3712"/>
    <d v="2012-03-13T06:59:00"/>
    <n v="2"/>
    <n v="3"/>
    <n v="2012"/>
    <n v="2012"/>
    <n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x v="37"/>
    <n v="156"/>
    <n v="30.08"/>
    <m/>
    <x v="3713"/>
    <d v="2011-01-02T03:00:00"/>
    <n v="12"/>
    <n v="1"/>
    <n v="2010"/>
    <n v="2011"/>
    <n v="3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x v="37"/>
    <n v="156"/>
    <n v="54.15"/>
    <m/>
    <x v="3714"/>
    <d v="2014-11-18T00:24:52"/>
    <n v="10"/>
    <n v="11"/>
    <n v="2014"/>
    <n v="2014"/>
    <n v="31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x v="39"/>
    <n v="157"/>
    <n v="36.97"/>
    <m/>
    <x v="3715"/>
    <d v="2014-10-01T00:00:00"/>
    <n v="8"/>
    <n v="10"/>
    <n v="2014"/>
    <n v="2014"/>
    <n v="4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x v="24"/>
    <n v="157"/>
    <n v="146.69"/>
    <m/>
    <x v="3716"/>
    <d v="2015-06-21T20:04:09"/>
    <n v="5"/>
    <n v="6"/>
    <n v="2015"/>
    <n v="2015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x v="7"/>
    <n v="157"/>
    <n v="37.67"/>
    <m/>
    <x v="3717"/>
    <d v="2012-06-07T13:14:17"/>
    <n v="5"/>
    <n v="6"/>
    <n v="2012"/>
    <n v="2012"/>
    <n v="3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x v="18"/>
    <n v="157"/>
    <n v="849.67"/>
    <m/>
    <x v="3718"/>
    <d v="2016-03-16T05:04:57"/>
    <n v="2"/>
    <n v="3"/>
    <n v="2016"/>
    <n v="2016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x v="31"/>
    <n v="157"/>
    <n v="87.69"/>
    <m/>
    <x v="3719"/>
    <d v="2017-02-27T02:01:00"/>
    <n v="1"/>
    <n v="2"/>
    <n v="2017"/>
    <n v="2017"/>
    <n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x v="38"/>
    <n v="157"/>
    <n v="67.97"/>
    <m/>
    <x v="3720"/>
    <d v="2013-11-13T20:22:35"/>
    <n v="10"/>
    <n v="11"/>
    <n v="2013"/>
    <n v="2013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x v="21"/>
    <n v="158"/>
    <n v="38.99"/>
    <m/>
    <x v="3721"/>
    <d v="2016-06-30T10:00:00"/>
    <n v="6"/>
    <n v="6"/>
    <n v="2016"/>
    <n v="2016"/>
    <n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x v="24"/>
    <n v="158"/>
    <n v="158"/>
    <m/>
    <x v="3722"/>
    <d v="2015-02-21T19:58:39"/>
    <n v="12"/>
    <n v="2"/>
    <n v="2014"/>
    <n v="2015"/>
    <n v="6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x v="23"/>
    <n v="158"/>
    <n v="79.099999999999994"/>
    <m/>
    <x v="3723"/>
    <d v="2015-05-18T05:59:44"/>
    <n v="4"/>
    <n v="5"/>
    <n v="2015"/>
    <n v="2015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x v="34"/>
    <n v="158"/>
    <n v="68.349999999999994"/>
    <m/>
    <x v="3724"/>
    <d v="2014-08-11T12:03:49"/>
    <n v="7"/>
    <n v="8"/>
    <n v="2014"/>
    <n v="2014"/>
    <n v="3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x v="18"/>
    <n v="159"/>
    <n v="102.86"/>
    <m/>
    <x v="3725"/>
    <d v="2016-10-20T11:05:13"/>
    <n v="9"/>
    <n v="10"/>
    <n v="2016"/>
    <n v="2016"/>
    <n v="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x v="26"/>
    <n v="159"/>
    <n v="77.33"/>
    <m/>
    <x v="3726"/>
    <d v="2015-09-25T21:00:00"/>
    <n v="8"/>
    <n v="9"/>
    <n v="2015"/>
    <n v="2015"/>
    <n v="3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x v="23"/>
    <n v="159"/>
    <n v="18"/>
    <m/>
    <x v="3727"/>
    <d v="2016-10-16T15:36:18"/>
    <n v="9"/>
    <n v="10"/>
    <n v="2016"/>
    <n v="2016"/>
    <n v="31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x v="23"/>
    <n v="160"/>
    <n v="40.29"/>
    <m/>
    <x v="3728"/>
    <d v="2014-07-03T16:03:01"/>
    <n v="6"/>
    <n v="7"/>
    <n v="2014"/>
    <n v="2014"/>
    <n v="3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x v="29"/>
    <n v="160"/>
    <n v="109.78"/>
    <m/>
    <x v="3729"/>
    <d v="2016-06-23T20:27:00"/>
    <n v="5"/>
    <n v="6"/>
    <n v="2016"/>
    <n v="2016"/>
    <n v="36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x v="32"/>
    <n v="160"/>
    <n v="25"/>
    <m/>
    <x v="3730"/>
    <d v="2012-07-20T23:02:45"/>
    <n v="6"/>
    <n v="7"/>
    <n v="2012"/>
    <n v="2012"/>
    <n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x v="34"/>
    <n v="160"/>
    <n v="4.92"/>
    <m/>
    <x v="3731"/>
    <d v="2013-09-29T10:11:01"/>
    <n v="7"/>
    <n v="9"/>
    <n v="2013"/>
    <n v="2013"/>
    <n v="6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x v="23"/>
    <n v="160"/>
    <n v="40"/>
    <m/>
    <x v="3732"/>
    <d v="2016-04-21T22:36:48"/>
    <n v="3"/>
    <n v="4"/>
    <n v="2016"/>
    <n v="2016"/>
    <n v="2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x v="23"/>
    <n v="160"/>
    <n v="60.3"/>
    <m/>
    <x v="3733"/>
    <d v="2014-11-26T07:59:00"/>
    <n v="10"/>
    <n v="11"/>
    <n v="2014"/>
    <n v="2014"/>
    <n v="29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x v="18"/>
    <n v="161"/>
    <n v="37.78"/>
    <m/>
    <x v="3734"/>
    <d v="2016-12-28T16:49:00"/>
    <n v="12"/>
    <n v="12"/>
    <n v="2016"/>
    <n v="2016"/>
    <n v="2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x v="35"/>
    <n v="161"/>
    <n v="41.04"/>
    <m/>
    <x v="3735"/>
    <d v="2013-03-28T05:04:33"/>
    <n v="2"/>
    <n v="3"/>
    <n v="2013"/>
    <n v="2013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x v="23"/>
    <n v="161"/>
    <n v="57.5"/>
    <m/>
    <x v="3736"/>
    <d v="2016-04-16T22:39:07"/>
    <n v="3"/>
    <n v="4"/>
    <n v="2016"/>
    <n v="2016"/>
    <n v="3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x v="32"/>
    <n v="161"/>
    <n v="76.86"/>
    <m/>
    <x v="3737"/>
    <d v="2015-04-11T04:06:32"/>
    <n v="3"/>
    <n v="4"/>
    <n v="2015"/>
    <n v="2015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x v="39"/>
    <n v="161"/>
    <n v="457.39"/>
    <m/>
    <x v="3738"/>
    <d v="2015-06-11T10:05:53"/>
    <n v="5"/>
    <n v="6"/>
    <n v="2015"/>
    <n v="2015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x v="18"/>
    <n v="162"/>
    <n v="39.51"/>
    <m/>
    <x v="3739"/>
    <d v="2014-12-06T06:00:00"/>
    <n v="11"/>
    <n v="12"/>
    <n v="2014"/>
    <n v="2014"/>
    <n v="3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x v="32"/>
    <n v="162"/>
    <n v="62.52"/>
    <m/>
    <x v="3740"/>
    <d v="2013-08-07T20:49:47"/>
    <n v="7"/>
    <n v="8"/>
    <n v="2013"/>
    <n v="2013"/>
    <n v="3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x v="23"/>
    <n v="162"/>
    <n v="52.35"/>
    <m/>
    <x v="3741"/>
    <d v="2015-08-17T10:22:16"/>
    <n v="7"/>
    <n v="8"/>
    <n v="2015"/>
    <n v="2015"/>
    <n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x v="23"/>
    <n v="163"/>
    <n v="95.59"/>
    <m/>
    <x v="3742"/>
    <d v="2015-05-03T22:51:00"/>
    <n v="4"/>
    <n v="5"/>
    <n v="2015"/>
    <n v="2015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x v="38"/>
    <n v="163"/>
    <n v="27.1"/>
    <m/>
    <x v="3743"/>
    <d v="2012-01-28T18:54:07"/>
    <n v="12"/>
    <n v="1"/>
    <n v="2011"/>
    <n v="2012"/>
    <n v="3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x v="23"/>
    <n v="163"/>
    <n v="58.1"/>
    <m/>
    <x v="3744"/>
    <d v="2011-05-03T03:59:00"/>
    <n v="4"/>
    <n v="5"/>
    <n v="2011"/>
    <n v="2011"/>
    <n v="22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x v="40"/>
    <n v="163"/>
    <n v="34.869999999999997"/>
    <m/>
    <x v="3745"/>
    <d v="2013-02-16T15:52:38"/>
    <n v="1"/>
    <n v="2"/>
    <n v="2013"/>
    <n v="2013"/>
    <n v="3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x v="21"/>
    <n v="164"/>
    <n v="10.039999999999999"/>
    <m/>
    <x v="3746"/>
    <d v="2015-02-19T20:45:48"/>
    <n v="1"/>
    <n v="2"/>
    <n v="2015"/>
    <n v="2015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3"/>
    <n v="164"/>
    <n v="70.290000000000006"/>
    <m/>
    <x v="3747"/>
    <d v="2015-12-03T17:00:00"/>
    <n v="11"/>
    <n v="12"/>
    <n v="2015"/>
    <n v="2015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x v="29"/>
    <n v="165"/>
    <n v="59.96"/>
    <m/>
    <x v="3748"/>
    <d v="2014-07-16T03:00:00"/>
    <n v="6"/>
    <n v="7"/>
    <n v="2014"/>
    <n v="2014"/>
    <n v="4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x v="18"/>
    <n v="165"/>
    <n v="81.099999999999994"/>
    <m/>
    <x v="3749"/>
    <d v="2016-02-25T16:08:33"/>
    <n v="2"/>
    <n v="2"/>
    <n v="2016"/>
    <n v="2016"/>
    <n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x v="7"/>
    <n v="166"/>
    <n v="46.65"/>
    <m/>
    <x v="3750"/>
    <d v="2010-06-01T04:59:00"/>
    <n v="5"/>
    <n v="6"/>
    <n v="2010"/>
    <n v="2010"/>
    <n v="31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x v="21"/>
    <n v="166"/>
    <n v="31.96"/>
    <m/>
    <x v="3751"/>
    <d v="2016-10-12T13:11:15"/>
    <n v="9"/>
    <n v="10"/>
    <n v="2016"/>
    <n v="2016"/>
    <n v="16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x v="18"/>
    <n v="166"/>
    <n v="97.73"/>
    <m/>
    <x v="3752"/>
    <d v="2015-07-08T14:00:23"/>
    <n v="6"/>
    <n v="7"/>
    <n v="2015"/>
    <n v="2015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x v="24"/>
    <n v="166"/>
    <n v="177.02"/>
    <m/>
    <x v="3753"/>
    <d v="2014-12-31T21:22:00"/>
    <n v="12"/>
    <n v="12"/>
    <n v="2014"/>
    <n v="2014"/>
    <n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x v="32"/>
    <n v="166"/>
    <n v="31.82"/>
    <m/>
    <x v="3754"/>
    <d v="2013-10-29T15:54:43"/>
    <n v="9"/>
    <n v="10"/>
    <n v="2013"/>
    <n v="2013"/>
    <n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x v="29"/>
    <n v="167"/>
    <n v="59.46"/>
    <m/>
    <x v="3755"/>
    <d v="2015-04-28T00:00:00"/>
    <n v="4"/>
    <n v="4"/>
    <n v="2015"/>
    <n v="2015"/>
    <n v="2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x v="32"/>
    <n v="167"/>
    <n v="75.77"/>
    <m/>
    <x v="3756"/>
    <d v="2011-01-21T22:00:00"/>
    <n v="12"/>
    <n v="1"/>
    <n v="2010"/>
    <n v="2011"/>
    <n v="4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x v="39"/>
    <n v="167"/>
    <n v="99.46"/>
    <m/>
    <x v="3757"/>
    <d v="2014-12-03T04:00:00"/>
    <n v="11"/>
    <n v="12"/>
    <n v="2014"/>
    <n v="2014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x v="32"/>
    <n v="167"/>
    <n v="17.239999999999998"/>
    <m/>
    <x v="3758"/>
    <d v="2016-06-12T05:30:00"/>
    <n v="5"/>
    <n v="6"/>
    <n v="2016"/>
    <n v="2016"/>
    <n v="35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x v="39"/>
    <n v="168"/>
    <n v="76.14"/>
    <m/>
    <x v="3759"/>
    <d v="2012-10-27T02:21:53"/>
    <n v="9"/>
    <n v="10"/>
    <n v="2012"/>
    <n v="2012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x v="28"/>
    <n v="168"/>
    <n v="75.67"/>
    <m/>
    <x v="3760"/>
    <d v="2016-11-26T15:27:51"/>
    <n v="10"/>
    <n v="11"/>
    <n v="2016"/>
    <n v="2016"/>
    <n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x v="24"/>
    <n v="168"/>
    <n v="84.86"/>
    <m/>
    <x v="3761"/>
    <d v="2016-08-15T06:20:25"/>
    <n v="7"/>
    <n v="8"/>
    <n v="2016"/>
    <n v="2016"/>
    <n v="3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x v="39"/>
    <n v="168"/>
    <n v="10.51"/>
    <m/>
    <x v="3762"/>
    <d v="2015-03-02T20:00:00"/>
    <n v="1"/>
    <n v="3"/>
    <n v="2015"/>
    <n v="2015"/>
    <n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x v="38"/>
    <n v="169"/>
    <n v="32.82"/>
    <m/>
    <x v="3763"/>
    <d v="2013-04-02T15:52:45"/>
    <n v="3"/>
    <n v="4"/>
    <n v="2013"/>
    <n v="2013"/>
    <n v="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x v="23"/>
    <n v="169"/>
    <n v="45.62"/>
    <m/>
    <x v="3764"/>
    <d v="2014-09-29T08:40:20"/>
    <n v="8"/>
    <n v="9"/>
    <n v="2014"/>
    <n v="2014"/>
    <n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x v="21"/>
    <n v="170"/>
    <n v="47.18"/>
    <m/>
    <x v="3765"/>
    <d v="2016-04-30T12:00:00"/>
    <n v="3"/>
    <n v="4"/>
    <n v="2016"/>
    <n v="2016"/>
    <n v="3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x v="32"/>
    <n v="170"/>
    <n v="39.97"/>
    <m/>
    <x v="3766"/>
    <d v="2010-08-03T01:59:00"/>
    <n v="7"/>
    <n v="8"/>
    <n v="2010"/>
    <n v="2010"/>
    <n v="1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x v="23"/>
    <n v="170"/>
    <n v="64.760000000000005"/>
    <m/>
    <x v="3767"/>
    <d v="2015-01-30T23:02:10"/>
    <n v="1"/>
    <n v="1"/>
    <n v="2015"/>
    <n v="2015"/>
    <n v="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x v="31"/>
    <n v="170"/>
    <n v="90.58"/>
    <m/>
    <x v="3768"/>
    <d v="2015-10-14T12:00:21"/>
    <n v="9"/>
    <n v="10"/>
    <n v="2015"/>
    <n v="2015"/>
    <n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x v="39"/>
    <n v="170"/>
    <n v="67.42"/>
    <m/>
    <x v="3769"/>
    <d v="2013-04-22T12:59:35"/>
    <n v="3"/>
    <n v="4"/>
    <n v="2013"/>
    <n v="2013"/>
    <n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x v="23"/>
    <n v="170"/>
    <n v="84.29"/>
    <m/>
    <x v="3770"/>
    <d v="2017-03-04T10:12:32"/>
    <n v="2"/>
    <n v="3"/>
    <n v="2017"/>
    <n v="2017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x v="23"/>
    <n v="171"/>
    <n v="68.25"/>
    <m/>
    <x v="3771"/>
    <d v="2016-07-09T04:00:00"/>
    <n v="6"/>
    <n v="7"/>
    <n v="2016"/>
    <n v="2016"/>
    <n v="2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x v="7"/>
    <n v="171"/>
    <n v="46.18"/>
    <m/>
    <x v="3772"/>
    <d v="2013-12-31T07:00:00"/>
    <n v="11"/>
    <n v="12"/>
    <n v="2013"/>
    <n v="2013"/>
    <n v="3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x v="23"/>
    <n v="171"/>
    <n v="44.91"/>
    <m/>
    <x v="3773"/>
    <d v="2015-11-05T21:44:40"/>
    <n v="10"/>
    <n v="11"/>
    <n v="2015"/>
    <n v="2015"/>
    <n v="3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x v="26"/>
    <n v="171"/>
    <n v="60.96"/>
    <m/>
    <x v="3774"/>
    <d v="2015-11-09T14:32:00"/>
    <n v="9"/>
    <n v="11"/>
    <n v="2015"/>
    <n v="2015"/>
    <n v="4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x v="7"/>
    <n v="171"/>
    <n v="35.840000000000003"/>
    <m/>
    <x v="3775"/>
    <d v="2011-06-15T03:59:00"/>
    <n v="5"/>
    <n v="6"/>
    <n v="2011"/>
    <n v="2011"/>
    <n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x v="38"/>
    <n v="171"/>
    <n v="25.43"/>
    <m/>
    <x v="3776"/>
    <d v="2013-09-03T04:00:00"/>
    <n v="7"/>
    <n v="9"/>
    <n v="2013"/>
    <n v="2013"/>
    <n v="3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x v="32"/>
    <n v="171"/>
    <n v="62.87"/>
    <m/>
    <x v="3777"/>
    <d v="2017-01-15T01:35:19"/>
    <n v="12"/>
    <n v="1"/>
    <n v="2016"/>
    <n v="2017"/>
    <n v="3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x v="7"/>
    <n v="171"/>
    <n v="31.34"/>
    <m/>
    <x v="3778"/>
    <d v="2012-08-12T16:35:45"/>
    <n v="6"/>
    <n v="8"/>
    <n v="2012"/>
    <n v="2012"/>
    <n v="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x v="23"/>
    <n v="171"/>
    <n v="8.57"/>
    <m/>
    <x v="3779"/>
    <d v="2016-03-13T12:00:00"/>
    <n v="2"/>
    <n v="3"/>
    <n v="2016"/>
    <n v="2016"/>
    <n v="17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x v="23"/>
    <n v="171"/>
    <n v="52.17"/>
    <m/>
    <x v="3780"/>
    <d v="2016-04-13T13:18:00"/>
    <n v="3"/>
    <n v="4"/>
    <n v="2016"/>
    <n v="2016"/>
    <n v="2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x v="23"/>
    <n v="172"/>
    <n v="33.03"/>
    <m/>
    <x v="3781"/>
    <d v="2014-07-16T14:31:15"/>
    <n v="6"/>
    <n v="7"/>
    <n v="2014"/>
    <n v="2014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x v="21"/>
    <n v="172"/>
    <n v="58.42"/>
    <m/>
    <x v="3782"/>
    <d v="2015-01-09T03:26:10"/>
    <n v="12"/>
    <n v="1"/>
    <n v="2014"/>
    <n v="2015"/>
    <n v="3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x v="24"/>
    <n v="172"/>
    <n v="153.52000000000001"/>
    <m/>
    <x v="3783"/>
    <d v="2015-05-26T21:54:00"/>
    <n v="3"/>
    <n v="5"/>
    <n v="2015"/>
    <n v="2015"/>
    <n v="6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x v="18"/>
    <n v="172"/>
    <n v="174.21"/>
    <m/>
    <x v="3784"/>
    <d v="2015-11-01T03:00:00"/>
    <n v="10"/>
    <n v="11"/>
    <n v="2015"/>
    <n v="2015"/>
    <n v="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x v="7"/>
    <n v="172"/>
    <n v="94.05"/>
    <m/>
    <x v="3785"/>
    <d v="2014-09-27T03:08:27"/>
    <n v="8"/>
    <n v="9"/>
    <n v="2014"/>
    <n v="2014"/>
    <n v="3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x v="7"/>
    <n v="173"/>
    <n v="49.34"/>
    <m/>
    <x v="3786"/>
    <d v="2015-03-10T02:39:49"/>
    <n v="2"/>
    <n v="3"/>
    <n v="2015"/>
    <n v="2015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x v="32"/>
    <n v="173"/>
    <n v="100.47"/>
    <m/>
    <x v="3787"/>
    <d v="2012-04-23T04:00:00"/>
    <n v="3"/>
    <n v="4"/>
    <n v="2012"/>
    <n v="2012"/>
    <n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x v="28"/>
    <n v="173"/>
    <n v="75.13"/>
    <m/>
    <x v="3788"/>
    <d v="2015-09-26T04:33:41"/>
    <n v="8"/>
    <n v="9"/>
    <n v="2015"/>
    <n v="2015"/>
    <n v="3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x v="34"/>
    <n v="173"/>
    <n v="32.07"/>
    <m/>
    <x v="3789"/>
    <d v="2012-08-02T21:37:00"/>
    <n v="7"/>
    <n v="8"/>
    <n v="2012"/>
    <n v="2012"/>
    <n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x v="30"/>
    <n v="173"/>
    <n v="86.67"/>
    <m/>
    <x v="3790"/>
    <d v="2013-07-08T00:26:21"/>
    <n v="6"/>
    <n v="7"/>
    <n v="2013"/>
    <n v="201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x v="31"/>
    <n v="174"/>
    <n v="86.14"/>
    <m/>
    <x v="3791"/>
    <d v="2015-04-24T05:19:57"/>
    <n v="3"/>
    <n v="4"/>
    <n v="2015"/>
    <n v="2015"/>
    <n v="4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x v="18"/>
    <n v="174"/>
    <n v="32.32"/>
    <m/>
    <x v="3792"/>
    <d v="2016-08-18T16:52:18"/>
    <n v="7"/>
    <n v="8"/>
    <n v="2016"/>
    <n v="2016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x v="35"/>
    <n v="174"/>
    <n v="51.85"/>
    <m/>
    <x v="3793"/>
    <d v="2011-04-24T20:01:36"/>
    <n v="3"/>
    <n v="4"/>
    <n v="2011"/>
    <n v="2011"/>
    <n v="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x v="23"/>
    <n v="174"/>
    <n v="68.84"/>
    <m/>
    <x v="3794"/>
    <d v="2016-04-03T17:00:00"/>
    <n v="3"/>
    <n v="4"/>
    <n v="2016"/>
    <n v="2016"/>
    <n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x v="23"/>
    <n v="175"/>
    <n v="264.85000000000002"/>
    <m/>
    <x v="3795"/>
    <d v="2016-01-01T04:00:00"/>
    <n v="12"/>
    <n v="1"/>
    <n v="2015"/>
    <n v="2016"/>
    <n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x v="35"/>
    <n v="175"/>
    <n v="62.5"/>
    <m/>
    <x v="3796"/>
    <d v="2011-07-22T01:39:05"/>
    <n v="6"/>
    <n v="7"/>
    <n v="2011"/>
    <n v="2011"/>
    <n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x v="23"/>
    <n v="175"/>
    <n v="29.17"/>
    <m/>
    <x v="3797"/>
    <d v="2014-10-07T18:26:15"/>
    <n v="9"/>
    <n v="10"/>
    <n v="2014"/>
    <n v="201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x v="23"/>
    <n v="175"/>
    <n v="68.06"/>
    <m/>
    <x v="3798"/>
    <d v="2015-01-24T04:59:00"/>
    <n v="12"/>
    <n v="1"/>
    <n v="2014"/>
    <n v="2015"/>
    <n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x v="23"/>
    <n v="175"/>
    <n v="48.7"/>
    <m/>
    <x v="3799"/>
    <d v="2016-06-10T03:00:00"/>
    <n v="5"/>
    <n v="6"/>
    <n v="2016"/>
    <n v="2016"/>
    <n v="3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x v="7"/>
    <n v="176"/>
    <n v="56"/>
    <m/>
    <x v="3800"/>
    <d v="2012-05-03T23:00:26"/>
    <n v="4"/>
    <n v="5"/>
    <n v="2012"/>
    <n v="2012"/>
    <n v="3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x v="18"/>
    <n v="176"/>
    <n v="56.64"/>
    <m/>
    <x v="3801"/>
    <d v="2014-12-01T03:00:00"/>
    <n v="10"/>
    <n v="12"/>
    <n v="2014"/>
    <n v="2014"/>
    <n v="3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x v="31"/>
    <n v="176"/>
    <n v="91.19"/>
    <m/>
    <x v="3802"/>
    <d v="2012-11-02T04:00:00"/>
    <n v="10"/>
    <n v="11"/>
    <n v="2012"/>
    <n v="2012"/>
    <n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x v="24"/>
    <n v="177"/>
    <n v="97"/>
    <m/>
    <x v="3803"/>
    <d v="2015-12-21T04:59:00"/>
    <n v="11"/>
    <n v="12"/>
    <n v="2015"/>
    <n v="2015"/>
    <n v="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x v="31"/>
    <n v="177"/>
    <n v="81.89"/>
    <m/>
    <x v="3804"/>
    <d v="2010-04-28T18:49:00"/>
    <n v="2"/>
    <n v="4"/>
    <n v="2010"/>
    <n v="2010"/>
    <n v="6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x v="39"/>
    <n v="179"/>
    <n v="282.72000000000003"/>
    <m/>
    <x v="3805"/>
    <d v="2014-04-26T01:58:38"/>
    <n v="3"/>
    <n v="4"/>
    <n v="2014"/>
    <n v="2014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x v="31"/>
    <n v="179"/>
    <n v="73.34"/>
    <m/>
    <x v="3806"/>
    <d v="2010-11-17T06:24:20"/>
    <n v="10"/>
    <n v="11"/>
    <n v="2010"/>
    <n v="2010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x v="34"/>
    <n v="179"/>
    <n v="53.73"/>
    <m/>
    <x v="3807"/>
    <d v="2013-05-03T13:44:05"/>
    <n v="4"/>
    <n v="5"/>
    <n v="2013"/>
    <n v="2013"/>
    <n v="3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x v="32"/>
    <n v="180"/>
    <n v="43.52"/>
    <m/>
    <x v="3808"/>
    <d v="2015-03-22T22:20:52"/>
    <n v="2"/>
    <n v="3"/>
    <n v="2015"/>
    <n v="2015"/>
    <n v="30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x v="18"/>
    <n v="180"/>
    <n v="96.38"/>
    <m/>
    <x v="3809"/>
    <d v="2016-08-06T18:00:00"/>
    <n v="7"/>
    <n v="8"/>
    <n v="2016"/>
    <n v="2016"/>
    <n v="36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x v="24"/>
    <n v="180"/>
    <n v="54"/>
    <m/>
    <x v="3810"/>
    <d v="2015-04-25T05:11:23"/>
    <n v="4"/>
    <n v="4"/>
    <n v="2015"/>
    <n v="2015"/>
    <n v="2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x v="23"/>
    <n v="180"/>
    <n v="12"/>
    <m/>
    <x v="3811"/>
    <d v="2016-05-10T21:00:00"/>
    <n v="4"/>
    <n v="5"/>
    <n v="2016"/>
    <n v="2016"/>
    <n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x v="38"/>
    <n v="180"/>
    <n v="24.27"/>
    <m/>
    <x v="3812"/>
    <d v="2016-05-23T03:00:00"/>
    <n v="5"/>
    <n v="5"/>
    <n v="2016"/>
    <n v="2016"/>
    <n v="1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x v="7"/>
    <n v="180"/>
    <n v="26.27"/>
    <m/>
    <x v="3813"/>
    <d v="2012-09-23T17:15:48"/>
    <n v="8"/>
    <n v="9"/>
    <n v="2012"/>
    <n v="2012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x v="23"/>
    <n v="180"/>
    <n v="43.5"/>
    <m/>
    <x v="3814"/>
    <d v="2014-11-17T07:59:00"/>
    <n v="10"/>
    <n v="11"/>
    <n v="2014"/>
    <n v="2014"/>
    <n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x v="32"/>
    <n v="181"/>
    <n v="31.14"/>
    <m/>
    <x v="3815"/>
    <d v="2013-02-28T14:15:15"/>
    <n v="1"/>
    <n v="2"/>
    <n v="2013"/>
    <n v="2013"/>
    <n v="3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x v="32"/>
    <n v="181"/>
    <n v="33.32"/>
    <m/>
    <x v="3816"/>
    <d v="2015-08-22T18:00:22"/>
    <n v="7"/>
    <n v="8"/>
    <n v="2015"/>
    <n v="2015"/>
    <n v="4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x v="28"/>
    <n v="181"/>
    <n v="40.49"/>
    <m/>
    <x v="3817"/>
    <d v="2017-02-25T23:03:59"/>
    <n v="1"/>
    <n v="2"/>
    <n v="2017"/>
    <n v="2017"/>
    <n v="3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x v="31"/>
    <n v="182"/>
    <n v="81.75"/>
    <m/>
    <x v="3818"/>
    <d v="2014-03-07T22:59:00"/>
    <n v="2"/>
    <n v="3"/>
    <n v="2014"/>
    <n v="2014"/>
    <n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x v="39"/>
    <n v="182"/>
    <n v="143.97999999999999"/>
    <m/>
    <x v="3819"/>
    <d v="2016-11-10T13:37:07"/>
    <n v="10"/>
    <n v="11"/>
    <n v="2016"/>
    <n v="2016"/>
    <n v="3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x v="28"/>
    <n v="182"/>
    <n v="34.130000000000003"/>
    <m/>
    <x v="3820"/>
    <d v="2016-04-20T18:45:50"/>
    <n v="3"/>
    <n v="4"/>
    <n v="2016"/>
    <n v="2016"/>
    <n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x v="34"/>
    <n v="183"/>
    <n v="71.44"/>
    <m/>
    <x v="3821"/>
    <d v="2013-07-05T00:56:00"/>
    <n v="6"/>
    <n v="7"/>
    <n v="2013"/>
    <n v="2013"/>
    <n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x v="29"/>
    <n v="183"/>
    <n v="159.51"/>
    <m/>
    <x v="3822"/>
    <d v="2015-02-27T16:37:59"/>
    <n v="1"/>
    <n v="2"/>
    <n v="2015"/>
    <n v="2015"/>
    <n v="30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x v="23"/>
    <n v="184"/>
    <n v="24.21"/>
    <m/>
    <x v="3823"/>
    <d v="2015-05-30T18:10:00"/>
    <n v="5"/>
    <n v="5"/>
    <n v="2015"/>
    <n v="2015"/>
    <n v="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x v="23"/>
    <n v="184"/>
    <n v="30.67"/>
    <m/>
    <x v="3824"/>
    <d v="2016-02-13T19:02:06"/>
    <n v="1"/>
    <n v="2"/>
    <n v="2016"/>
    <n v="2016"/>
    <n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x v="31"/>
    <n v="185"/>
    <n v="85.44"/>
    <m/>
    <x v="3825"/>
    <d v="2010-06-01T03:59:00"/>
    <n v="3"/>
    <n v="6"/>
    <n v="2010"/>
    <n v="2010"/>
    <n v="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x v="38"/>
    <n v="185"/>
    <n v="65.319999999999993"/>
    <m/>
    <x v="3826"/>
    <d v="2016-03-23T06:59:00"/>
    <n v="2"/>
    <n v="3"/>
    <n v="2016"/>
    <n v="2016"/>
    <n v="3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x v="32"/>
    <n v="185"/>
    <n v="50.45"/>
    <m/>
    <x v="3827"/>
    <d v="2011-07-25T06:50:00"/>
    <n v="5"/>
    <n v="7"/>
    <n v="2011"/>
    <n v="2011"/>
    <n v="6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x v="32"/>
    <n v="185"/>
    <n v="115.83"/>
    <m/>
    <x v="3828"/>
    <d v="2016-01-14T04:11:26"/>
    <n v="11"/>
    <n v="1"/>
    <n v="2015"/>
    <n v="2016"/>
    <n v="6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x v="23"/>
    <n v="186"/>
    <n v="41.22"/>
    <m/>
    <x v="3829"/>
    <d v="2014-09-09T12:35:46"/>
    <n v="8"/>
    <n v="9"/>
    <n v="2014"/>
    <n v="2014"/>
    <n v="3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x v="23"/>
    <n v="186"/>
    <n v="80.87"/>
    <m/>
    <x v="3830"/>
    <d v="2016-07-22T05:26:00"/>
    <n v="7"/>
    <n v="7"/>
    <n v="2016"/>
    <n v="2016"/>
    <n v="21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x v="23"/>
    <n v="187"/>
    <n v="20.12"/>
    <m/>
    <x v="3831"/>
    <d v="2015-12-05T00:00:00"/>
    <n v="11"/>
    <n v="12"/>
    <n v="2015"/>
    <n v="2015"/>
    <n v="3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x v="7"/>
    <n v="187"/>
    <n v="38.74"/>
    <m/>
    <x v="3832"/>
    <d v="2012-06-15T03:59:00"/>
    <n v="5"/>
    <n v="6"/>
    <n v="2012"/>
    <n v="2012"/>
    <n v="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x v="21"/>
    <n v="187"/>
    <n v="37.46"/>
    <m/>
    <x v="3833"/>
    <d v="2016-10-16T01:00:00"/>
    <n v="9"/>
    <n v="10"/>
    <n v="2016"/>
    <n v="2016"/>
    <n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x v="21"/>
    <n v="188"/>
    <n v="35.549999999999997"/>
    <m/>
    <x v="3834"/>
    <d v="2015-10-23T11:00:00"/>
    <n v="9"/>
    <n v="10"/>
    <n v="2015"/>
    <n v="2015"/>
    <n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x v="23"/>
    <n v="189"/>
    <n v="31.21"/>
    <m/>
    <x v="3835"/>
    <d v="2012-12-20T11:58:45"/>
    <n v="11"/>
    <n v="12"/>
    <n v="2012"/>
    <n v="20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x v="40"/>
    <n v="189"/>
    <n v="64.17"/>
    <m/>
    <x v="3836"/>
    <d v="2014-12-20T04:59:00"/>
    <n v="11"/>
    <n v="12"/>
    <n v="2014"/>
    <n v="2014"/>
    <n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x v="32"/>
    <n v="189"/>
    <n v="43.06"/>
    <m/>
    <x v="3837"/>
    <d v="2016-03-25T02:53:08"/>
    <n v="2"/>
    <n v="3"/>
    <n v="2016"/>
    <n v="2016"/>
    <n v="3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x v="23"/>
    <n v="190"/>
    <n v="50"/>
    <m/>
    <x v="3838"/>
    <d v="2014-08-15T12:39:12"/>
    <n v="8"/>
    <n v="8"/>
    <n v="2014"/>
    <n v="2014"/>
    <n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x v="24"/>
    <n v="191"/>
    <n v="259.95"/>
    <m/>
    <x v="3839"/>
    <d v="2014-09-10T04:52:00"/>
    <n v="8"/>
    <n v="9"/>
    <n v="2014"/>
    <n v="2014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x v="31"/>
    <n v="191"/>
    <n v="83.35"/>
    <m/>
    <x v="3840"/>
    <d v="2011-06-18T01:14:26"/>
    <n v="5"/>
    <n v="6"/>
    <n v="2011"/>
    <n v="2011"/>
    <n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x v="39"/>
    <n v="191"/>
    <n v="86.16"/>
    <m/>
    <x v="3841"/>
    <d v="2013-05-31T12:00:00"/>
    <n v="4"/>
    <n v="5"/>
    <n v="2013"/>
    <n v="2013"/>
    <n v="36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x v="23"/>
    <n v="191"/>
    <n v="358.69"/>
    <m/>
    <x v="3842"/>
    <d v="2014-08-01T06:59:00"/>
    <n v="7"/>
    <n v="8"/>
    <n v="2014"/>
    <n v="2014"/>
    <n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x v="39"/>
    <n v="192"/>
    <n v="23.65"/>
    <m/>
    <x v="3843"/>
    <d v="2014-05-14T23:04:00"/>
    <n v="4"/>
    <n v="5"/>
    <n v="2014"/>
    <n v="2014"/>
    <n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x v="39"/>
    <n v="193"/>
    <n v="63.05"/>
    <m/>
    <x v="3844"/>
    <d v="2014-05-13T18:43:56"/>
    <n v="4"/>
    <n v="5"/>
    <n v="2014"/>
    <n v="2014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x v="33"/>
    <n v="194"/>
    <n v="36.630000000000003"/>
    <m/>
    <x v="3845"/>
    <d v="2014-11-01T04:59:00"/>
    <n v="9"/>
    <n v="11"/>
    <n v="2014"/>
    <n v="2014"/>
    <n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x v="37"/>
    <n v="195"/>
    <n v="64.03"/>
    <m/>
    <x v="3846"/>
    <d v="2015-02-27T00:30:00"/>
    <n v="1"/>
    <n v="2"/>
    <n v="2015"/>
    <n v="2015"/>
    <n v="3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x v="7"/>
    <n v="195"/>
    <n v="27.39"/>
    <m/>
    <x v="3847"/>
    <d v="2010-11-02T00:26:00"/>
    <n v="10"/>
    <n v="11"/>
    <n v="2010"/>
    <n v="2010"/>
    <n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x v="36"/>
    <n v="196"/>
    <n v="40.75"/>
    <m/>
    <x v="3848"/>
    <d v="2014-04-10T06:59:00"/>
    <n v="3"/>
    <n v="4"/>
    <n v="2014"/>
    <n v="2014"/>
    <n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x v="39"/>
    <n v="196"/>
    <n v="36"/>
    <m/>
    <x v="3849"/>
    <d v="2014-07-23T15:25:50"/>
    <n v="5"/>
    <n v="7"/>
    <n v="2014"/>
    <n v="2014"/>
    <n v="6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x v="30"/>
    <n v="198"/>
    <n v="53.04"/>
    <m/>
    <x v="3850"/>
    <d v="2012-07-14T03:02:00"/>
    <n v="7"/>
    <n v="7"/>
    <n v="2012"/>
    <n v="2012"/>
    <n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x v="39"/>
    <n v="198"/>
    <n v="101.86"/>
    <m/>
    <x v="3851"/>
    <d v="2013-10-16T14:33:35"/>
    <n v="9"/>
    <n v="10"/>
    <n v="2013"/>
    <n v="2013"/>
    <n v="37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x v="32"/>
    <n v="199"/>
    <n v="94.49"/>
    <m/>
    <x v="3852"/>
    <d v="2011-01-01T04:59:00"/>
    <n v="11"/>
    <n v="1"/>
    <n v="2010"/>
    <n v="2011"/>
    <n v="5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x v="39"/>
    <n v="199"/>
    <n v="51.21"/>
    <m/>
    <x v="3853"/>
    <d v="2013-12-25T08:00:29"/>
    <n v="11"/>
    <n v="12"/>
    <n v="2013"/>
    <n v="2013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x v="18"/>
    <n v="199"/>
    <n v="183.8"/>
    <m/>
    <x v="3854"/>
    <d v="2015-06-27T06:55:54"/>
    <n v="5"/>
    <n v="6"/>
    <n v="2015"/>
    <n v="2015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x v="36"/>
    <n v="200"/>
    <n v="10"/>
    <m/>
    <x v="3855"/>
    <d v="2015-05-15T19:49:39"/>
    <n v="4"/>
    <n v="5"/>
    <n v="2015"/>
    <n v="2015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x v="32"/>
    <n v="200"/>
    <n v="118.2"/>
    <m/>
    <x v="3856"/>
    <d v="2014-09-06T15:25:31"/>
    <n v="7"/>
    <n v="9"/>
    <n v="2014"/>
    <n v="2014"/>
    <n v="45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x v="32"/>
    <n v="200"/>
    <n v="182.13"/>
    <m/>
    <x v="3857"/>
    <d v="2013-02-17T19:25:29"/>
    <n v="1"/>
    <n v="2"/>
    <n v="2013"/>
    <n v="2013"/>
    <n v="1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x v="39"/>
    <n v="201"/>
    <n v="51.31"/>
    <m/>
    <x v="3858"/>
    <d v="2011-04-22T04:21:13"/>
    <n v="3"/>
    <n v="4"/>
    <n v="2011"/>
    <n v="2011"/>
    <n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x v="39"/>
    <n v="201"/>
    <n v="220.74"/>
    <m/>
    <x v="3859"/>
    <d v="2015-06-11T04:25:46"/>
    <n v="5"/>
    <n v="6"/>
    <n v="2015"/>
    <n v="2015"/>
    <n v="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x v="18"/>
    <n v="202"/>
    <n v="80.650000000000006"/>
    <m/>
    <x v="3860"/>
    <d v="2016-04-19T20:05:04"/>
    <n v="3"/>
    <n v="4"/>
    <n v="2016"/>
    <n v="2016"/>
    <n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x v="35"/>
    <n v="202"/>
    <n v="89.25"/>
    <m/>
    <x v="3861"/>
    <d v="2016-08-18T06:59:00"/>
    <n v="7"/>
    <n v="8"/>
    <n v="2016"/>
    <n v="2016"/>
    <n v="3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x v="39"/>
    <n v="202"/>
    <n v="77.23"/>
    <m/>
    <x v="3862"/>
    <d v="2015-12-30T14:23:54"/>
    <n v="11"/>
    <n v="12"/>
    <n v="2015"/>
    <n v="2015"/>
    <n v="3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x v="23"/>
    <n v="202"/>
    <n v="29.71"/>
    <m/>
    <x v="3863"/>
    <d v="2015-07-10T18:00:00"/>
    <n v="6"/>
    <n v="7"/>
    <n v="2015"/>
    <n v="2015"/>
    <n v="1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x v="23"/>
    <n v="202"/>
    <n v="59.41"/>
    <m/>
    <x v="3864"/>
    <d v="2015-08-30T00:00:00"/>
    <n v="8"/>
    <n v="8"/>
    <n v="2015"/>
    <n v="2015"/>
    <n v="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x v="39"/>
    <n v="202"/>
    <n v="45.55"/>
    <m/>
    <x v="3865"/>
    <d v="2016-02-26T11:52:12"/>
    <n v="1"/>
    <n v="2"/>
    <n v="2016"/>
    <n v="2016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x v="32"/>
    <n v="202"/>
    <n v="55.7"/>
    <m/>
    <x v="3866"/>
    <d v="2013-12-01T21:17:32"/>
    <n v="11"/>
    <n v="12"/>
    <n v="2013"/>
    <n v="2013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x v="28"/>
    <n v="203"/>
    <n v="130.22999999999999"/>
    <m/>
    <x v="3867"/>
    <d v="2014-08-15T15:00:22"/>
    <n v="7"/>
    <n v="8"/>
    <n v="2014"/>
    <n v="2014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x v="7"/>
    <n v="203"/>
    <n v="47.68"/>
    <m/>
    <x v="3868"/>
    <d v="2012-12-31T18:00:00"/>
    <n v="11"/>
    <n v="12"/>
    <n v="2012"/>
    <n v="2012"/>
    <n v="4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x v="32"/>
    <n v="203"/>
    <n v="30.58"/>
    <m/>
    <x v="3869"/>
    <d v="2016-08-01T18:13:30"/>
    <n v="7"/>
    <n v="8"/>
    <n v="2016"/>
    <n v="2016"/>
    <n v="15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x v="32"/>
    <n v="204"/>
    <n v="59.85"/>
    <m/>
    <x v="3870"/>
    <d v="2012-07-07T03:59:00"/>
    <n v="5"/>
    <n v="7"/>
    <n v="2012"/>
    <n v="2012"/>
    <n v="3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x v="34"/>
    <n v="204"/>
    <n v="59.36"/>
    <m/>
    <x v="3871"/>
    <d v="2015-12-16T06:59:00"/>
    <n v="11"/>
    <n v="12"/>
    <n v="2015"/>
    <n v="2015"/>
    <n v="3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x v="32"/>
    <n v="205"/>
    <n v="45.62"/>
    <m/>
    <x v="3872"/>
    <d v="2016-10-01T17:19:42"/>
    <n v="9"/>
    <n v="10"/>
    <n v="2016"/>
    <n v="2016"/>
    <n v="3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x v="18"/>
    <n v="205"/>
    <n v="130.53"/>
    <m/>
    <x v="3873"/>
    <d v="2014-05-31T19:40:52"/>
    <n v="5"/>
    <n v="5"/>
    <n v="2014"/>
    <n v="2014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x v="36"/>
    <n v="206"/>
    <n v="106.2"/>
    <m/>
    <x v="3874"/>
    <d v="2015-06-02T00:47:00"/>
    <n v="5"/>
    <n v="6"/>
    <n v="2015"/>
    <n v="2015"/>
    <n v="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x v="31"/>
    <n v="207"/>
    <n v="43.02"/>
    <m/>
    <x v="3875"/>
    <d v="2014-05-19T02:49:19"/>
    <n v="4"/>
    <n v="5"/>
    <n v="2014"/>
    <n v="2014"/>
    <n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x v="39"/>
    <n v="207"/>
    <n v="136.63999999999999"/>
    <m/>
    <x v="3876"/>
    <d v="2014-08-14T12:58:18"/>
    <n v="7"/>
    <n v="8"/>
    <n v="2014"/>
    <n v="2014"/>
    <n v="30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x v="18"/>
    <n v="207"/>
    <n v="221.79"/>
    <m/>
    <x v="3877"/>
    <d v="2017-02-20T12:01:30"/>
    <n v="1"/>
    <n v="2"/>
    <n v="2017"/>
    <n v="2017"/>
    <n v="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x v="39"/>
    <n v="209"/>
    <n v="131.99"/>
    <m/>
    <x v="3878"/>
    <d v="2013-03-10T18:07:31"/>
    <n v="2"/>
    <n v="3"/>
    <n v="2013"/>
    <n v="2013"/>
    <n v="3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x v="23"/>
    <n v="210"/>
    <n v="105"/>
    <m/>
    <x v="3879"/>
    <d v="2015-06-22T17:31:06"/>
    <n v="5"/>
    <n v="6"/>
    <n v="2015"/>
    <n v="2015"/>
    <n v="30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x v="23"/>
    <n v="211"/>
    <n v="29.07"/>
    <m/>
    <x v="3880"/>
    <d v="2015-05-08T20:05:00"/>
    <n v="4"/>
    <n v="5"/>
    <n v="2015"/>
    <n v="2015"/>
    <n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x v="23"/>
    <n v="211"/>
    <n v="58.61"/>
    <m/>
    <x v="3881"/>
    <d v="2014-07-18T23:48:24"/>
    <n v="6"/>
    <n v="7"/>
    <n v="2014"/>
    <n v="2014"/>
    <n v="3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x v="39"/>
    <n v="211"/>
    <n v="262.16000000000003"/>
    <m/>
    <x v="3882"/>
    <d v="2015-12-19T01:00:00"/>
    <n v="11"/>
    <n v="12"/>
    <n v="2015"/>
    <n v="2015"/>
    <n v="46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x v="32"/>
    <n v="211"/>
    <n v="95.93"/>
    <m/>
    <x v="3883"/>
    <d v="2013-03-11T04:00:00"/>
    <n v="2"/>
    <n v="3"/>
    <n v="2013"/>
    <n v="2013"/>
    <n v="2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x v="28"/>
    <n v="212"/>
    <n v="13.54"/>
    <m/>
    <x v="3884"/>
    <d v="2014-05-29T17:50:00"/>
    <n v="5"/>
    <n v="5"/>
    <n v="2014"/>
    <n v="2014"/>
    <n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x v="32"/>
    <n v="212"/>
    <n v="50.25"/>
    <m/>
    <x v="3885"/>
    <d v="2016-12-23T01:47:58"/>
    <n v="12"/>
    <n v="12"/>
    <n v="2016"/>
    <n v="2016"/>
    <n v="2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x v="39"/>
    <n v="212"/>
    <n v="127.36"/>
    <m/>
    <x v="3886"/>
    <d v="2016-11-07T11:05:37"/>
    <n v="10"/>
    <n v="11"/>
    <n v="2016"/>
    <n v="2016"/>
    <n v="3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x v="32"/>
    <n v="213"/>
    <n v="38.18"/>
    <m/>
    <x v="3887"/>
    <d v="2013-08-31T14:40:12"/>
    <n v="8"/>
    <n v="8"/>
    <n v="2013"/>
    <n v="2013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x v="24"/>
    <n v="213"/>
    <n v="33.31"/>
    <m/>
    <x v="3888"/>
    <d v="2010-10-02T04:59:00"/>
    <n v="7"/>
    <n v="10"/>
    <n v="2010"/>
    <n v="2010"/>
    <n v="7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x v="4"/>
    <n v="214"/>
    <n v="122.74"/>
    <m/>
    <x v="3889"/>
    <d v="2016-04-17T18:18:39"/>
    <n v="2"/>
    <n v="4"/>
    <n v="2016"/>
    <n v="2016"/>
    <n v="6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x v="31"/>
    <n v="214"/>
    <n v="144.69"/>
    <m/>
    <x v="3890"/>
    <d v="2015-08-15T06:00:00"/>
    <n v="7"/>
    <n v="8"/>
    <n v="2015"/>
    <n v="2015"/>
    <n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x v="23"/>
    <n v="215"/>
    <n v="35.770000000000003"/>
    <m/>
    <x v="3891"/>
    <d v="2014-08-31T20:00:00"/>
    <n v="7"/>
    <n v="8"/>
    <n v="2014"/>
    <n v="2014"/>
    <n v="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x v="18"/>
    <n v="215"/>
    <n v="78.180000000000007"/>
    <m/>
    <x v="3892"/>
    <d v="2010-05-15T08:10:00"/>
    <n v="3"/>
    <n v="5"/>
    <n v="2010"/>
    <n v="2010"/>
    <n v="5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x v="39"/>
    <n v="217"/>
    <n v="78.83"/>
    <m/>
    <x v="3893"/>
    <d v="2017-01-23T17:05:43"/>
    <n v="12"/>
    <n v="1"/>
    <n v="2016"/>
    <n v="20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x v="33"/>
    <n v="218"/>
    <n v="19.46"/>
    <m/>
    <x v="3894"/>
    <d v="2016-10-25T19:00:00"/>
    <n v="8"/>
    <n v="10"/>
    <n v="2016"/>
    <n v="2016"/>
    <n v="5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x v="23"/>
    <n v="218"/>
    <n v="54.5"/>
    <m/>
    <x v="3895"/>
    <d v="2015-03-07T04:55:00"/>
    <n v="2"/>
    <n v="3"/>
    <n v="2015"/>
    <n v="2015"/>
    <n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x v="39"/>
    <n v="219"/>
    <n v="67.260000000000005"/>
    <m/>
    <x v="3896"/>
    <d v="2014-08-23T18:31:23"/>
    <n v="7"/>
    <n v="8"/>
    <n v="2014"/>
    <n v="2014"/>
    <n v="3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x v="32"/>
    <n v="219"/>
    <n v="62.5"/>
    <m/>
    <x v="3897"/>
    <d v="2015-07-29T15:31:29"/>
    <n v="6"/>
    <n v="7"/>
    <n v="2015"/>
    <n v="2015"/>
    <n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x v="30"/>
    <n v="220"/>
    <n v="46.7"/>
    <m/>
    <x v="3898"/>
    <d v="2011-02-26T00:37:10"/>
    <n v="1"/>
    <n v="2"/>
    <n v="2011"/>
    <n v="201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x v="38"/>
    <n v="220"/>
    <n v="37.479999999999997"/>
    <m/>
    <x v="3899"/>
    <d v="2017-03-12T12:10:42"/>
    <n v="2"/>
    <n v="3"/>
    <n v="2017"/>
    <n v="2017"/>
    <n v="2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x v="23"/>
    <n v="221"/>
    <n v="61.39"/>
    <m/>
    <x v="3900"/>
    <d v="2015-05-13T01:37:17"/>
    <n v="4"/>
    <n v="5"/>
    <n v="2015"/>
    <n v="2015"/>
    <n v="3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x v="38"/>
    <n v="223"/>
    <n v="21.38"/>
    <m/>
    <x v="3901"/>
    <d v="2016-11-22T10:50:46"/>
    <n v="11"/>
    <n v="11"/>
    <n v="2016"/>
    <n v="2016"/>
    <n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x v="23"/>
    <n v="223"/>
    <n v="61.94"/>
    <m/>
    <x v="3902"/>
    <d v="2014-08-08T22:28:00"/>
    <n v="7"/>
    <n v="8"/>
    <n v="2014"/>
    <n v="2014"/>
    <n v="29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x v="21"/>
    <n v="224"/>
    <n v="58.93"/>
    <m/>
    <x v="3903"/>
    <d v="2017-03-15T00:00:00"/>
    <n v="2"/>
    <n v="3"/>
    <n v="2017"/>
    <n v="2017"/>
    <n v="42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x v="23"/>
    <n v="225"/>
    <n v="75"/>
    <m/>
    <x v="3904"/>
    <d v="2016-05-27T17:46:51"/>
    <n v="5"/>
    <n v="5"/>
    <n v="2016"/>
    <n v="2016"/>
    <n v="1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x v="7"/>
    <n v="226"/>
    <n v="94.03"/>
    <m/>
    <x v="3905"/>
    <d v="2011-02-20T01:56:41"/>
    <n v="1"/>
    <n v="2"/>
    <n v="2011"/>
    <n v="2011"/>
    <n v="3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x v="39"/>
    <n v="226"/>
    <n v="230.56"/>
    <m/>
    <x v="3906"/>
    <d v="2012-03-02T03:00:00"/>
    <n v="2"/>
    <n v="3"/>
    <n v="2012"/>
    <n v="2012"/>
    <n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x v="39"/>
    <n v="226"/>
    <n v="118.61"/>
    <m/>
    <x v="3907"/>
    <d v="2012-11-29T23:54:56"/>
    <n v="10"/>
    <n v="11"/>
    <n v="2012"/>
    <n v="2012"/>
    <n v="3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x v="23"/>
    <n v="228"/>
    <n v="57"/>
    <m/>
    <x v="3908"/>
    <d v="2015-03-12T19:13:02"/>
    <n v="2"/>
    <n v="3"/>
    <n v="2015"/>
    <n v="2015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x v="31"/>
    <n v="229"/>
    <n v="56.9"/>
    <m/>
    <x v="3909"/>
    <d v="2013-09-19T18:08:48"/>
    <n v="8"/>
    <n v="9"/>
    <n v="2013"/>
    <n v="2013"/>
    <n v="3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x v="31"/>
    <n v="232"/>
    <n v="106.43"/>
    <m/>
    <x v="3910"/>
    <d v="2012-09-01T02:00:00"/>
    <n v="7"/>
    <n v="9"/>
    <n v="2012"/>
    <n v="2012"/>
    <n v="39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x v="24"/>
    <n v="233"/>
    <n v="44.46"/>
    <m/>
    <x v="3911"/>
    <d v="2016-07-21T16:45:26"/>
    <n v="5"/>
    <n v="7"/>
    <n v="2016"/>
    <n v="2016"/>
    <n v="6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x v="32"/>
    <n v="233"/>
    <n v="175"/>
    <m/>
    <x v="3912"/>
    <d v="2012-04-27T15:31:34"/>
    <n v="3"/>
    <n v="4"/>
    <n v="2012"/>
    <n v="2012"/>
    <n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x v="39"/>
    <n v="234"/>
    <n v="331.1"/>
    <m/>
    <x v="3913"/>
    <d v="2014-07-10T14:31:03"/>
    <n v="6"/>
    <n v="7"/>
    <n v="2014"/>
    <n v="2014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x v="39"/>
    <n v="235"/>
    <n v="64.180000000000007"/>
    <m/>
    <x v="3914"/>
    <d v="2015-02-05T19:44:01"/>
    <n v="1"/>
    <n v="2"/>
    <n v="2015"/>
    <n v="2015"/>
    <n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x v="36"/>
    <n v="237"/>
    <n v="36.21"/>
    <m/>
    <x v="3915"/>
    <d v="2015-06-20T22:04:21"/>
    <n v="5"/>
    <n v="6"/>
    <n v="2015"/>
    <n v="2015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x v="34"/>
    <n v="238"/>
    <n v="33.06"/>
    <m/>
    <x v="3916"/>
    <d v="2012-12-06T01:18:34"/>
    <n v="11"/>
    <n v="12"/>
    <n v="2012"/>
    <n v="2012"/>
    <n v="1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x v="23"/>
    <n v="239"/>
    <n v="26.02"/>
    <m/>
    <x v="3917"/>
    <d v="2015-02-27T17:11:15"/>
    <n v="1"/>
    <n v="2"/>
    <n v="2015"/>
    <n v="2015"/>
    <n v="3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x v="31"/>
    <n v="240"/>
    <n v="41.38"/>
    <m/>
    <x v="3918"/>
    <d v="2011-02-26T05:57:08"/>
    <n v="1"/>
    <n v="2"/>
    <n v="2011"/>
    <n v="2011"/>
    <n v="45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x v="7"/>
    <n v="241"/>
    <n v="23.15"/>
    <m/>
    <x v="3919"/>
    <d v="2011-09-27T04:59:00"/>
    <n v="8"/>
    <n v="9"/>
    <n v="2011"/>
    <n v="2011"/>
    <n v="4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x v="23"/>
    <n v="242"/>
    <n v="24.2"/>
    <m/>
    <x v="3920"/>
    <d v="2015-06-12T14:54:16"/>
    <n v="4"/>
    <n v="6"/>
    <n v="2015"/>
    <n v="2015"/>
    <n v="6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x v="23"/>
    <n v="242"/>
    <n v="43.21"/>
    <m/>
    <x v="3921"/>
    <d v="2016-08-07T18:38:29"/>
    <n v="7"/>
    <n v="8"/>
    <n v="2016"/>
    <n v="2016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x v="38"/>
    <n v="243"/>
    <n v="82.15"/>
    <m/>
    <x v="3922"/>
    <d v="2016-10-29T19:00:00"/>
    <n v="10"/>
    <n v="10"/>
    <n v="2016"/>
    <n v="2016"/>
    <n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x v="39"/>
    <n v="246"/>
    <n v="161.88"/>
    <m/>
    <x v="3923"/>
    <d v="2014-01-15T19:00:00"/>
    <n v="12"/>
    <n v="1"/>
    <n v="2013"/>
    <n v="2014"/>
    <n v="4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x v="24"/>
    <n v="246"/>
    <n v="67.7"/>
    <m/>
    <x v="3924"/>
    <d v="2012-10-06T23:51:15"/>
    <n v="9"/>
    <n v="10"/>
    <n v="2012"/>
    <n v="2012"/>
    <n v="3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x v="30"/>
    <n v="247"/>
    <n v="78.72"/>
    <m/>
    <x v="3925"/>
    <d v="2013-05-31T14:42:50"/>
    <n v="4"/>
    <n v="5"/>
    <n v="2013"/>
    <n v="2013"/>
    <n v="6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x v="39"/>
    <n v="248"/>
    <n v="408.98"/>
    <m/>
    <x v="3926"/>
    <d v="2014-12-03T13:00:45"/>
    <n v="10"/>
    <n v="12"/>
    <n v="2014"/>
    <n v="2014"/>
    <n v="3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x v="39"/>
    <n v="248"/>
    <n v="27.47"/>
    <m/>
    <x v="3927"/>
    <d v="2013-11-15T23:15:03"/>
    <n v="10"/>
    <n v="11"/>
    <n v="2013"/>
    <n v="2013"/>
    <n v="1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x v="32"/>
    <n v="250"/>
    <n v="67.31"/>
    <m/>
    <x v="3928"/>
    <d v="2016-07-21T00:13:06"/>
    <n v="7"/>
    <n v="7"/>
    <n v="2016"/>
    <n v="2016"/>
    <n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x v="18"/>
    <n v="250"/>
    <n v="66.02"/>
    <m/>
    <x v="3929"/>
    <d v="2015-08-27T19:15:10"/>
    <n v="7"/>
    <n v="8"/>
    <n v="2015"/>
    <n v="2015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x v="23"/>
    <n v="251"/>
    <n v="44.24"/>
    <m/>
    <x v="3930"/>
    <d v="2016-08-25T03:59:00"/>
    <n v="8"/>
    <n v="8"/>
    <n v="2016"/>
    <n v="2016"/>
    <n v="11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x v="32"/>
    <n v="252"/>
    <n v="55.61"/>
    <m/>
    <x v="3931"/>
    <d v="2016-12-03T17:03:26"/>
    <n v="11"/>
    <n v="12"/>
    <n v="2016"/>
    <n v="2016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x v="39"/>
    <n v="253"/>
    <n v="68.25"/>
    <m/>
    <x v="3932"/>
    <d v="2017-01-29T20:34:13"/>
    <n v="11"/>
    <n v="1"/>
    <n v="2016"/>
    <n v="2017"/>
    <n v="6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x v="18"/>
    <n v="253"/>
    <n v="121"/>
    <m/>
    <x v="3933"/>
    <d v="2016-06-13T05:59:00"/>
    <n v="5"/>
    <n v="6"/>
    <n v="2016"/>
    <n v="2016"/>
    <n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x v="7"/>
    <n v="254"/>
    <n v="51.31"/>
    <m/>
    <x v="3934"/>
    <d v="2014-11-21T04:00:00"/>
    <n v="11"/>
    <n v="11"/>
    <n v="2014"/>
    <n v="2014"/>
    <n v="13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x v="18"/>
    <n v="254"/>
    <n v="493.82"/>
    <m/>
    <x v="3935"/>
    <d v="2015-05-31T21:00:00"/>
    <n v="5"/>
    <n v="5"/>
    <n v="2015"/>
    <n v="2015"/>
    <n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x v="28"/>
    <n v="254"/>
    <n v="47.38"/>
    <m/>
    <x v="3936"/>
    <d v="2015-06-14T18:45:37"/>
    <n v="5"/>
    <n v="6"/>
    <n v="2015"/>
    <n v="2015"/>
    <n v="3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x v="31"/>
    <n v="256"/>
    <n v="69.77"/>
    <m/>
    <x v="3937"/>
    <d v="2012-09-06T17:01:40"/>
    <n v="8"/>
    <n v="9"/>
    <n v="2012"/>
    <n v="2012"/>
    <n v="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x v="39"/>
    <n v="257"/>
    <n v="247.94"/>
    <m/>
    <x v="3938"/>
    <d v="2016-08-06T07:00:00"/>
    <n v="6"/>
    <n v="8"/>
    <n v="2016"/>
    <n v="2016"/>
    <n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x v="39"/>
    <n v="260"/>
    <n v="180.75"/>
    <m/>
    <x v="3939"/>
    <d v="2016-04-22T06:32:52"/>
    <n v="3"/>
    <n v="4"/>
    <n v="2016"/>
    <n v="2016"/>
    <n v="30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x v="18"/>
    <n v="260"/>
    <n v="34.69"/>
    <m/>
    <x v="3940"/>
    <d v="2016-10-14T06:04:42"/>
    <n v="9"/>
    <n v="10"/>
    <n v="2016"/>
    <n v="2016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x v="18"/>
    <n v="261"/>
    <n v="54.62"/>
    <m/>
    <x v="3941"/>
    <d v="2015-12-31T03:00:00"/>
    <n v="11"/>
    <n v="12"/>
    <n v="2015"/>
    <n v="2015"/>
    <n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x v="39"/>
    <n v="262"/>
    <n v="127.32"/>
    <m/>
    <x v="3942"/>
    <d v="2012-01-12T01:00:00"/>
    <n v="12"/>
    <n v="1"/>
    <n v="2011"/>
    <n v="2012"/>
    <n v="2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x v="32"/>
    <n v="263"/>
    <n v="42"/>
    <m/>
    <x v="3943"/>
    <d v="2013-03-02T07:59:00"/>
    <n v="1"/>
    <n v="3"/>
    <n v="2013"/>
    <n v="2013"/>
    <n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x v="39"/>
    <n v="263"/>
    <n v="272.36"/>
    <m/>
    <x v="3944"/>
    <d v="2013-11-15T04:00:00"/>
    <n v="10"/>
    <n v="11"/>
    <n v="2013"/>
    <n v="2013"/>
    <n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x v="24"/>
    <n v="265"/>
    <n v="57.63"/>
    <m/>
    <x v="3945"/>
    <d v="2016-02-21T09:33:48"/>
    <n v="1"/>
    <n v="2"/>
    <n v="2016"/>
    <n v="2016"/>
    <n v="3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x v="32"/>
    <n v="265"/>
    <n v="84.21"/>
    <m/>
    <x v="3946"/>
    <d v="2012-03-02T06:59:00"/>
    <n v="1"/>
    <n v="3"/>
    <n v="2012"/>
    <n v="2012"/>
    <n v="3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x v="7"/>
    <n v="266"/>
    <n v="26.57"/>
    <m/>
    <x v="3947"/>
    <d v="2012-04-22T16:59:36"/>
    <n v="3"/>
    <n v="4"/>
    <n v="2012"/>
    <n v="2012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x v="33"/>
    <n v="267"/>
    <n v="63.1"/>
    <m/>
    <x v="3948"/>
    <d v="2016-12-08T08:00:00"/>
    <n v="11"/>
    <n v="12"/>
    <n v="2016"/>
    <n v="2016"/>
    <n v="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x v="4"/>
    <n v="267"/>
    <n v="31.66"/>
    <m/>
    <x v="3949"/>
    <d v="2015-07-08T22:58:33"/>
    <n v="6"/>
    <n v="7"/>
    <n v="2015"/>
    <n v="2015"/>
    <n v="3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x v="18"/>
    <n v="270"/>
    <n v="76.44"/>
    <m/>
    <x v="3950"/>
    <d v="2015-12-18T19:38:59"/>
    <n v="11"/>
    <n v="12"/>
    <n v="2015"/>
    <n v="2015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x v="38"/>
    <n v="271"/>
    <n v="140.97999999999999"/>
    <m/>
    <x v="3951"/>
    <d v="2016-04-22T19:49:04"/>
    <n v="3"/>
    <n v="4"/>
    <n v="2016"/>
    <n v="2016"/>
    <n v="30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x v="38"/>
    <n v="271"/>
    <n v="53.08"/>
    <m/>
    <x v="3952"/>
    <d v="2016-01-03T22:59:00"/>
    <n v="11"/>
    <n v="1"/>
    <n v="2015"/>
    <n v="2016"/>
    <n v="34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x v="32"/>
    <n v="272"/>
    <n v="48.54"/>
    <m/>
    <x v="3953"/>
    <d v="2012-12-15T22:11:50"/>
    <n v="11"/>
    <n v="12"/>
    <n v="2012"/>
    <n v="2012"/>
    <n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x v="38"/>
    <n v="272"/>
    <n v="98.41"/>
    <m/>
    <x v="3954"/>
    <d v="2016-08-06T07:52:18"/>
    <n v="7"/>
    <n v="8"/>
    <n v="2016"/>
    <n v="2016"/>
    <n v="15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x v="18"/>
    <n v="278"/>
    <n v="67.16"/>
    <m/>
    <x v="3955"/>
    <d v="2014-06-10T08:33:00"/>
    <n v="5"/>
    <n v="6"/>
    <n v="2014"/>
    <n v="2014"/>
    <n v="2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x v="4"/>
    <n v="279"/>
    <n v="23.52"/>
    <m/>
    <x v="3956"/>
    <d v="2016-08-12T00:37:54"/>
    <n v="7"/>
    <n v="8"/>
    <n v="2016"/>
    <n v="2016"/>
    <n v="30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x v="18"/>
    <n v="280"/>
    <n v="81.27"/>
    <m/>
    <x v="3957"/>
    <d v="2016-04-01T04:00:00"/>
    <n v="3"/>
    <n v="4"/>
    <n v="2016"/>
    <n v="2016"/>
    <n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x v="39"/>
    <n v="281"/>
    <n v="201.96"/>
    <m/>
    <x v="3958"/>
    <d v="2016-10-02T06:41:24"/>
    <n v="8"/>
    <n v="10"/>
    <n v="2016"/>
    <n v="2016"/>
    <n v="4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x v="39"/>
    <n v="281"/>
    <n v="147.94999999999999"/>
    <m/>
    <x v="3959"/>
    <d v="2014-09-24T01:41:37"/>
    <n v="8"/>
    <n v="9"/>
    <n v="2014"/>
    <n v="2014"/>
    <n v="4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x v="18"/>
    <n v="282"/>
    <n v="52.79"/>
    <m/>
    <x v="3960"/>
    <d v="2017-02-01T00:00:00"/>
    <n v="1"/>
    <n v="2"/>
    <n v="2017"/>
    <n v="2017"/>
    <n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x v="38"/>
    <n v="283"/>
    <n v="42.63"/>
    <m/>
    <x v="3961"/>
    <d v="2016-12-10T00:00:04"/>
    <n v="11"/>
    <n v="12"/>
    <n v="2016"/>
    <n v="2016"/>
    <n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x v="31"/>
    <n v="283"/>
    <n v="49.88"/>
    <m/>
    <x v="3962"/>
    <d v="2013-03-26T23:55:51"/>
    <n v="2"/>
    <n v="3"/>
    <n v="2013"/>
    <n v="2013"/>
    <n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x v="38"/>
    <n v="285"/>
    <n v="107.05"/>
    <m/>
    <x v="3963"/>
    <d v="2016-01-25T16:00:00"/>
    <n v="1"/>
    <n v="1"/>
    <n v="2016"/>
    <n v="2016"/>
    <n v="14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x v="39"/>
    <n v="285"/>
    <n v="279.38"/>
    <m/>
    <x v="3964"/>
    <d v="2016-12-03T15:05:15"/>
    <n v="11"/>
    <n v="12"/>
    <n v="2016"/>
    <n v="2016"/>
    <n v="31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x v="23"/>
    <n v="286"/>
    <n v="19.27"/>
    <m/>
    <x v="3965"/>
    <d v="2015-12-04T19:29:08"/>
    <n v="10"/>
    <n v="12"/>
    <n v="2015"/>
    <n v="2015"/>
    <n v="6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x v="38"/>
    <n v="287"/>
    <n v="41.78"/>
    <m/>
    <x v="3966"/>
    <d v="2016-05-07T22:50:51"/>
    <n v="4"/>
    <n v="5"/>
    <n v="2016"/>
    <n v="2016"/>
    <n v="3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x v="23"/>
    <n v="287"/>
    <n v="58.57"/>
    <m/>
    <x v="3967"/>
    <d v="2016-04-05T02:18:02"/>
    <n v="3"/>
    <n v="4"/>
    <n v="2016"/>
    <n v="2016"/>
    <n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x v="39"/>
    <n v="288"/>
    <n v="47.47"/>
    <m/>
    <x v="3968"/>
    <d v="2015-06-25T19:00:00"/>
    <n v="5"/>
    <n v="6"/>
    <n v="2015"/>
    <n v="2015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x v="23"/>
    <n v="289"/>
    <n v="43.35"/>
    <m/>
    <x v="3969"/>
    <d v="2016-06-08T13:59:00"/>
    <n v="5"/>
    <n v="6"/>
    <n v="2016"/>
    <n v="2016"/>
    <n v="8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x v="18"/>
    <n v="290"/>
    <n v="19.329999999999998"/>
    <m/>
    <x v="3970"/>
    <d v="2017-02-11T12:09:38"/>
    <n v="1"/>
    <n v="2"/>
    <n v="2017"/>
    <n v="2017"/>
    <n v="3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x v="36"/>
    <n v="293"/>
    <n v="73.13"/>
    <m/>
    <x v="3971"/>
    <d v="2014-02-06T19:00:48"/>
    <n v="1"/>
    <n v="2"/>
    <n v="2014"/>
    <n v="2014"/>
    <n v="3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x v="31"/>
    <n v="293"/>
    <n v="36.61"/>
    <m/>
    <x v="3972"/>
    <d v="2013-03-20T19:05:33"/>
    <n v="2"/>
    <n v="3"/>
    <n v="2013"/>
    <n v="2013"/>
    <n v="2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x v="39"/>
    <n v="294"/>
    <n v="483.34"/>
    <m/>
    <x v="3973"/>
    <d v="2015-04-18T21:10:05"/>
    <n v="3"/>
    <n v="4"/>
    <n v="2015"/>
    <n v="2015"/>
    <n v="4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x v="28"/>
    <n v="294"/>
    <n v="66.62"/>
    <m/>
    <x v="3974"/>
    <d v="2016-12-19T07:59:00"/>
    <n v="11"/>
    <n v="12"/>
    <n v="2016"/>
    <n v="2016"/>
    <n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x v="32"/>
    <n v="295"/>
    <n v="92.1"/>
    <m/>
    <x v="3975"/>
    <d v="2011-04-03T01:03:10"/>
    <n v="2"/>
    <n v="4"/>
    <n v="2011"/>
    <n v="2011"/>
    <n v="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x v="39"/>
    <n v="297"/>
    <n v="7.19"/>
    <m/>
    <x v="3976"/>
    <d v="2015-08-15T07:50:59"/>
    <n v="7"/>
    <n v="8"/>
    <n v="2015"/>
    <n v="2015"/>
    <n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x v="38"/>
    <n v="299"/>
    <n v="35.119999999999997"/>
    <m/>
    <x v="3977"/>
    <d v="2016-11-22T20:28:27"/>
    <n v="11"/>
    <n v="11"/>
    <n v="2016"/>
    <n v="2016"/>
    <n v="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x v="23"/>
    <n v="300"/>
    <n v="53.85"/>
    <m/>
    <x v="3978"/>
    <d v="2014-07-04T03:24:46"/>
    <n v="6"/>
    <n v="7"/>
    <n v="2014"/>
    <n v="2014"/>
    <n v="1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x v="4"/>
    <n v="300"/>
    <n v="73.489999999999995"/>
    <m/>
    <x v="3979"/>
    <d v="2014-10-29T01:00:00"/>
    <n v="9"/>
    <n v="10"/>
    <n v="2014"/>
    <n v="2014"/>
    <n v="4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x v="39"/>
    <n v="300"/>
    <n v="70.040000000000006"/>
    <m/>
    <x v="3980"/>
    <d v="2013-12-30T06:02:33"/>
    <n v="10"/>
    <n v="12"/>
    <n v="2013"/>
    <n v="2013"/>
    <n v="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x v="24"/>
    <n v="302"/>
    <n v="52.1"/>
    <m/>
    <x v="3981"/>
    <d v="2014-05-30T16:00:00"/>
    <n v="5"/>
    <n v="5"/>
    <n v="2014"/>
    <n v="2014"/>
    <n v="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x v="23"/>
    <n v="302"/>
    <n v="252.02"/>
    <m/>
    <x v="3982"/>
    <d v="2016-05-13T19:04:23"/>
    <n v="4"/>
    <n v="5"/>
    <n v="2016"/>
    <n v="2016"/>
    <n v="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x v="21"/>
    <n v="304"/>
    <n v="157.29"/>
    <m/>
    <x v="3983"/>
    <d v="2012-07-15T05:42:31"/>
    <n v="6"/>
    <n v="7"/>
    <n v="2012"/>
    <n v="2012"/>
    <n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x v="39"/>
    <n v="304"/>
    <n v="143.21"/>
    <m/>
    <x v="3984"/>
    <d v="2016-12-15T05:00:00"/>
    <n v="11"/>
    <n v="12"/>
    <n v="2016"/>
    <n v="2016"/>
    <n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x v="39"/>
    <n v="305"/>
    <n v="383.36"/>
    <m/>
    <x v="3985"/>
    <d v="2016-11-23T08:45:43"/>
    <n v="10"/>
    <n v="11"/>
    <n v="2016"/>
    <n v="2016"/>
    <n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x v="31"/>
    <n v="305"/>
    <n v="68.489999999999995"/>
    <m/>
    <x v="3986"/>
    <d v="2010-12-18T09:43:25"/>
    <n v="10"/>
    <n v="12"/>
    <n v="2010"/>
    <n v="2010"/>
    <n v="5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x v="32"/>
    <n v="307"/>
    <n v="61.37"/>
    <m/>
    <x v="3987"/>
    <d v="2012-03-18T00:08:55"/>
    <n v="1"/>
    <n v="3"/>
    <n v="2012"/>
    <n v="2012"/>
    <n v="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x v="29"/>
    <n v="309"/>
    <n v="117.36"/>
    <m/>
    <x v="3988"/>
    <d v="2014-07-13T00:00:00"/>
    <n v="6"/>
    <n v="7"/>
    <n v="2014"/>
    <n v="2014"/>
    <n v="3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x v="39"/>
    <n v="312"/>
    <n v="91.76"/>
    <m/>
    <x v="3989"/>
    <d v="2010-07-02T23:00:00"/>
    <n v="6"/>
    <n v="7"/>
    <n v="2010"/>
    <n v="2010"/>
    <n v="14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x v="23"/>
    <n v="315"/>
    <n v="35.799999999999997"/>
    <m/>
    <x v="3990"/>
    <d v="2016-05-02T23:00:00"/>
    <n v="4"/>
    <n v="5"/>
    <n v="2016"/>
    <n v="2016"/>
    <n v="1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x v="34"/>
    <n v="315"/>
    <n v="105.05"/>
    <m/>
    <x v="3991"/>
    <d v="2013-11-21T04:59:00"/>
    <n v="11"/>
    <n v="11"/>
    <n v="2013"/>
    <n v="2013"/>
    <n v="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x v="39"/>
    <n v="317"/>
    <n v="259.25"/>
    <m/>
    <x v="3992"/>
    <d v="2016-06-28T15:45:23"/>
    <n v="5"/>
    <n v="6"/>
    <n v="2016"/>
    <n v="2016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x v="24"/>
    <n v="319"/>
    <n v="131.38"/>
    <m/>
    <x v="3993"/>
    <d v="2016-07-13T21:29:42"/>
    <n v="6"/>
    <n v="7"/>
    <n v="2016"/>
    <n v="2016"/>
    <n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x v="39"/>
    <n v="320"/>
    <n v="55.28"/>
    <m/>
    <x v="3994"/>
    <d v="2016-08-18T23:54:51"/>
    <n v="7"/>
    <n v="8"/>
    <n v="2016"/>
    <n v="2016"/>
    <n v="3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x v="38"/>
    <n v="320"/>
    <n v="24.76"/>
    <m/>
    <x v="3995"/>
    <d v="2016-04-27T02:00:00"/>
    <n v="4"/>
    <n v="4"/>
    <n v="2016"/>
    <n v="2016"/>
    <n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  <m/>
    <x v="3996"/>
    <d v="2015-04-08T11:42:59"/>
    <n v="3"/>
    <n v="4"/>
    <n v="2015"/>
    <n v="2015"/>
    <n v="3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x v="21"/>
    <n v="326"/>
    <n v="80.02"/>
    <m/>
    <x v="3997"/>
    <d v="2014-11-12T21:20:00"/>
    <n v="10"/>
    <n v="11"/>
    <n v="2014"/>
    <n v="2014"/>
    <n v="4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x v="38"/>
    <n v="327"/>
    <n v="97.3"/>
    <m/>
    <x v="3998"/>
    <d v="2014-03-26T23:24:10"/>
    <n v="2"/>
    <n v="3"/>
    <n v="2014"/>
    <n v="2014"/>
    <n v="2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x v="23"/>
    <n v="330"/>
    <n v="43.42"/>
    <m/>
    <x v="3999"/>
    <d v="2016-05-31T11:00:00"/>
    <n v="4"/>
    <n v="5"/>
    <n v="2016"/>
    <n v="2016"/>
    <n v="3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x v="38"/>
    <n v="332"/>
    <n v="21.23"/>
    <m/>
    <x v="4000"/>
    <d v="2015-12-14T00:00:00"/>
    <n v="11"/>
    <n v="12"/>
    <n v="2015"/>
    <n v="2015"/>
    <n v="2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x v="23"/>
    <n v="336"/>
    <n v="41.77"/>
    <m/>
    <x v="4001"/>
    <d v="2011-05-01T04:59:00"/>
    <n v="3"/>
    <n v="5"/>
    <n v="2011"/>
    <n v="2011"/>
    <n v="3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x v="23"/>
    <n v="339"/>
    <n v="62.59"/>
    <m/>
    <x v="4002"/>
    <d v="2016-04-29T21:00:00"/>
    <n v="4"/>
    <n v="4"/>
    <n v="2016"/>
    <n v="2016"/>
    <n v="27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x v="36"/>
    <n v="342"/>
    <n v="43.03"/>
    <m/>
    <x v="4003"/>
    <d v="2016-09-12T11:35:49"/>
    <n v="8"/>
    <n v="9"/>
    <n v="2016"/>
    <n v="2016"/>
    <n v="1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x v="39"/>
    <n v="347"/>
    <n v="29.31"/>
    <m/>
    <x v="4004"/>
    <d v="2013-07-13T21:35:25"/>
    <n v="6"/>
    <n v="7"/>
    <n v="2013"/>
    <n v="201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x v="39"/>
    <n v="348"/>
    <n v="511.79"/>
    <m/>
    <x v="4005"/>
    <d v="2015-07-12T06:02:38"/>
    <n v="6"/>
    <n v="7"/>
    <n v="2015"/>
    <n v="2015"/>
    <n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x v="32"/>
    <n v="350"/>
    <n v="75.040000000000006"/>
    <m/>
    <x v="4006"/>
    <d v="2011-02-06T00:46:49"/>
    <n v="1"/>
    <n v="2"/>
    <n v="2011"/>
    <n v="2011"/>
    <n v="1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x v="24"/>
    <n v="351"/>
    <n v="71.239999999999995"/>
    <m/>
    <x v="4007"/>
    <d v="2013-05-27T06:59:00"/>
    <n v="4"/>
    <n v="5"/>
    <n v="2013"/>
    <n v="2013"/>
    <n v="3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x v="36"/>
    <n v="352"/>
    <n v="22.08"/>
    <m/>
    <x v="4008"/>
    <d v="2015-10-17T04:00:00"/>
    <n v="9"/>
    <n v="10"/>
    <n v="2015"/>
    <n v="2015"/>
    <n v="2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x v="38"/>
    <n v="353"/>
    <n v="64.63"/>
    <m/>
    <x v="4009"/>
    <d v="2014-11-12T07:59:00"/>
    <n v="10"/>
    <n v="11"/>
    <n v="2014"/>
    <n v="2014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x v="39"/>
    <n v="353"/>
    <n v="326.29000000000002"/>
    <m/>
    <x v="4010"/>
    <d v="2016-02-20T02:00:53"/>
    <n v="1"/>
    <n v="2"/>
    <n v="2016"/>
    <n v="2016"/>
    <n v="45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x v="21"/>
    <n v="355"/>
    <n v="89.1"/>
    <m/>
    <x v="4011"/>
    <d v="2014-02-27T23:00:00"/>
    <n v="1"/>
    <n v="2"/>
    <n v="2014"/>
    <n v="2014"/>
    <n v="3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x v="39"/>
    <n v="355"/>
    <n v="91.21"/>
    <m/>
    <x v="4012"/>
    <d v="2016-04-03T12:01:02"/>
    <n v="2"/>
    <n v="4"/>
    <n v="2016"/>
    <n v="2016"/>
    <n v="4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x v="39"/>
    <n v="361"/>
    <n v="96.06"/>
    <m/>
    <x v="4013"/>
    <d v="2014-08-27T00:31:21"/>
    <n v="7"/>
    <n v="8"/>
    <n v="2014"/>
    <n v="2014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x v="39"/>
    <n v="370"/>
    <n v="182.78"/>
    <m/>
    <x v="4014"/>
    <d v="2014-05-01T15:55:29"/>
    <n v="4"/>
    <n v="5"/>
    <n v="2014"/>
    <n v="2014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x v="39"/>
    <n v="375"/>
    <n v="186.81"/>
    <m/>
    <x v="4015"/>
    <d v="2013-08-19T08:01:09"/>
    <n v="6"/>
    <n v="8"/>
    <n v="2013"/>
    <n v="2013"/>
    <n v="6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x v="38"/>
    <n v="377"/>
    <n v="65"/>
    <m/>
    <x v="4016"/>
    <d v="2016-10-16T20:30:00"/>
    <n v="10"/>
    <n v="10"/>
    <n v="2016"/>
    <n v="2016"/>
    <n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x v="34"/>
    <n v="378"/>
    <n v="40.76"/>
    <m/>
    <x v="4017"/>
    <d v="2016-06-30T18:57:19"/>
    <n v="6"/>
    <n v="6"/>
    <n v="2016"/>
    <n v="2016"/>
    <n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x v="38"/>
    <n v="381"/>
    <n v="188.38"/>
    <m/>
    <x v="4018"/>
    <d v="2014-12-21T01:00:00"/>
    <n v="11"/>
    <n v="12"/>
    <n v="2014"/>
    <n v="2014"/>
    <n v="26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x v="39"/>
    <n v="382"/>
    <n v="128.38999999999999"/>
    <m/>
    <x v="4019"/>
    <d v="2015-06-12T20:00:00"/>
    <n v="5"/>
    <n v="6"/>
    <n v="2015"/>
    <n v="2015"/>
    <n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x v="36"/>
    <n v="383"/>
    <n v="15.04"/>
    <m/>
    <x v="4020"/>
    <d v="2013-01-16T20:19:25"/>
    <n v="1"/>
    <n v="1"/>
    <n v="2013"/>
    <n v="2013"/>
    <n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x v="39"/>
    <n v="384"/>
    <n v="22.12"/>
    <m/>
    <x v="4021"/>
    <d v="2014-05-05T21:18:37"/>
    <n v="3"/>
    <n v="5"/>
    <n v="2014"/>
    <n v="2014"/>
    <n v="4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x v="31"/>
    <n v="385"/>
    <n v="32.1"/>
    <m/>
    <x v="4022"/>
    <d v="2013-03-01T19:59:48"/>
    <n v="1"/>
    <n v="3"/>
    <n v="2013"/>
    <n v="201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x v="39"/>
    <n v="387"/>
    <n v="593.94000000000005"/>
    <m/>
    <x v="4023"/>
    <d v="2015-05-07T06:58:00"/>
    <n v="3"/>
    <n v="5"/>
    <n v="2015"/>
    <n v="2015"/>
    <n v="55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x v="30"/>
    <n v="393"/>
    <n v="60.38"/>
    <m/>
    <x v="4024"/>
    <d v="2012-05-21T02:59:00"/>
    <n v="3"/>
    <n v="5"/>
    <n v="2012"/>
    <n v="2012"/>
    <n v="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x v="39"/>
    <n v="399"/>
    <n v="577.28"/>
    <m/>
    <x v="4025"/>
    <d v="2012-05-23T19:00:00"/>
    <n v="4"/>
    <n v="5"/>
    <n v="2012"/>
    <n v="2012"/>
    <n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x v="39"/>
    <n v="402"/>
    <n v="245.02"/>
    <m/>
    <x v="4026"/>
    <d v="2015-12-19T07:59:00"/>
    <n v="11"/>
    <n v="12"/>
    <n v="2015"/>
    <n v="2015"/>
    <n v="4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x v="38"/>
    <n v="404"/>
    <n v="82.4"/>
    <m/>
    <x v="4027"/>
    <d v="2015-09-17T14:59:51"/>
    <n v="8"/>
    <n v="9"/>
    <n v="2015"/>
    <n v="2015"/>
    <n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x v="21"/>
    <n v="408"/>
    <n v="81.95"/>
    <m/>
    <x v="4028"/>
    <d v="2015-08-12T02:00:00"/>
    <n v="6"/>
    <n v="8"/>
    <n v="2015"/>
    <n v="2015"/>
    <n v="44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x v="38"/>
    <n v="408"/>
    <n v="33.549999999999997"/>
    <m/>
    <x v="4029"/>
    <d v="2014-12-22T14:47:59"/>
    <n v="11"/>
    <n v="12"/>
    <n v="2014"/>
    <n v="2014"/>
    <n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x v="38"/>
    <n v="412"/>
    <n v="44.06"/>
    <m/>
    <x v="4030"/>
    <d v="2016-10-25T17:00:00"/>
    <n v="9"/>
    <n v="10"/>
    <n v="2016"/>
    <n v="2016"/>
    <n v="3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x v="18"/>
    <n v="418"/>
    <n v="84.91"/>
    <m/>
    <x v="4031"/>
    <d v="2015-09-04T16:11:02"/>
    <n v="8"/>
    <n v="9"/>
    <n v="2015"/>
    <n v="2015"/>
    <n v="3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x v="39"/>
    <n v="421"/>
    <n v="164.91"/>
    <m/>
    <x v="4032"/>
    <d v="2013-07-01T18:00:00"/>
    <n v="5"/>
    <n v="7"/>
    <n v="2013"/>
    <n v="2013"/>
    <n v="32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x v="32"/>
    <n v="424"/>
    <n v="21.2"/>
    <m/>
    <x v="4033"/>
    <d v="2015-06-09T02:00:00"/>
    <n v="5"/>
    <n v="6"/>
    <n v="2015"/>
    <n v="2015"/>
    <n v="2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x v="28"/>
    <n v="427"/>
    <n v="31.69"/>
    <m/>
    <x v="4034"/>
    <d v="2016-11-12T04:00:00"/>
    <n v="10"/>
    <n v="11"/>
    <n v="2016"/>
    <n v="2016"/>
    <n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x v="7"/>
    <n v="429"/>
    <n v="64.819999999999993"/>
    <m/>
    <x v="4035"/>
    <d v="2013-03-21T18:03:35"/>
    <n v="2"/>
    <n v="3"/>
    <n v="2013"/>
    <n v="2013"/>
    <n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x v="38"/>
    <n v="452"/>
    <n v="75.650000000000006"/>
    <m/>
    <x v="4036"/>
    <d v="2016-11-21T04:59:00"/>
    <n v="10"/>
    <n v="11"/>
    <n v="2016"/>
    <n v="2016"/>
    <n v="3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x v="40"/>
    <n v="456"/>
    <n v="52.62"/>
    <m/>
    <x v="4037"/>
    <d v="2012-03-22T03:00:00"/>
    <n v="2"/>
    <n v="3"/>
    <n v="2012"/>
    <n v="2012"/>
    <n v="3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x v="24"/>
    <n v="458"/>
    <n v="23.28"/>
    <m/>
    <x v="4038"/>
    <d v="2014-10-03T11:29:32"/>
    <n v="9"/>
    <n v="10"/>
    <n v="2014"/>
    <n v="2014"/>
    <n v="3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x v="38"/>
    <n v="460"/>
    <n v="11.67"/>
    <m/>
    <x v="4039"/>
    <d v="2017-01-24T15:32:48"/>
    <n v="1"/>
    <n v="1"/>
    <n v="2017"/>
    <n v="2017"/>
    <n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x v="39"/>
    <n v="473"/>
    <n v="278.39"/>
    <m/>
    <x v="4040"/>
    <d v="2015-05-31T01:42:58"/>
    <n v="4"/>
    <n v="5"/>
    <n v="2015"/>
    <n v="2015"/>
    <n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x v="18"/>
    <n v="484"/>
    <n v="82.32"/>
    <m/>
    <x v="4041"/>
    <d v="2016-02-15T15:00:00"/>
    <n v="1"/>
    <n v="2"/>
    <n v="2016"/>
    <n v="2016"/>
    <n v="2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x v="39"/>
    <n v="485"/>
    <n v="108.97"/>
    <m/>
    <x v="4042"/>
    <d v="2016-09-22T17:00:21"/>
    <n v="8"/>
    <n v="9"/>
    <n v="2016"/>
    <n v="2016"/>
    <n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x v="38"/>
    <n v="489"/>
    <n v="31.57"/>
    <m/>
    <x v="4043"/>
    <d v="2017-02-09T05:00:00"/>
    <n v="1"/>
    <n v="2"/>
    <n v="2017"/>
    <n v="2017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x v="39"/>
    <n v="493"/>
    <n v="69.760000000000005"/>
    <m/>
    <x v="4044"/>
    <d v="2015-08-07T16:14:23"/>
    <n v="7"/>
    <n v="8"/>
    <n v="2015"/>
    <n v="2015"/>
    <n v="2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x v="39"/>
    <n v="495"/>
    <n v="173.58"/>
    <m/>
    <x v="4045"/>
    <d v="2016-07-08T23:03:34"/>
    <n v="5"/>
    <n v="7"/>
    <n v="2016"/>
    <n v="2016"/>
    <n v="6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x v="38"/>
    <n v="496"/>
    <n v="25.09"/>
    <m/>
    <x v="4046"/>
    <d v="2014-07-19T03:00:00"/>
    <n v="6"/>
    <n v="7"/>
    <n v="2014"/>
    <n v="2014"/>
    <n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x v="32"/>
    <n v="497"/>
    <n v="51.72"/>
    <m/>
    <x v="4047"/>
    <d v="2013-05-26T23:54:34"/>
    <n v="5"/>
    <n v="5"/>
    <n v="2013"/>
    <n v="2013"/>
    <n v="21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x v="38"/>
    <n v="503"/>
    <n v="68.63"/>
    <m/>
    <x v="4048"/>
    <d v="2016-04-21T22:00:00"/>
    <n v="4"/>
    <n v="4"/>
    <n v="2016"/>
    <n v="2016"/>
    <n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x v="39"/>
    <n v="506"/>
    <n v="36.33"/>
    <m/>
    <x v="4049"/>
    <d v="2016-12-11T04:59:00"/>
    <n v="10"/>
    <n v="12"/>
    <n v="2016"/>
    <n v="2016"/>
    <n v="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x v="39"/>
    <n v="508"/>
    <n v="101.56"/>
    <m/>
    <x v="4050"/>
    <d v="2015-11-11T23:58:20"/>
    <n v="10"/>
    <n v="11"/>
    <n v="2015"/>
    <n v="2015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x v="28"/>
    <n v="521"/>
    <n v="48.1"/>
    <m/>
    <x v="4051"/>
    <d v="2014-03-08T22:11:35"/>
    <n v="1"/>
    <n v="3"/>
    <n v="2014"/>
    <n v="2014"/>
    <n v="40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x v="38"/>
    <n v="524"/>
    <n v="44.17"/>
    <m/>
    <x v="4052"/>
    <d v="2014-10-02T21:37:05"/>
    <n v="8"/>
    <n v="10"/>
    <n v="2014"/>
    <n v="2014"/>
    <n v="3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x v="28"/>
    <n v="526"/>
    <n v="54.88"/>
    <m/>
    <x v="4053"/>
    <d v="2014-08-26T22:00:40"/>
    <n v="7"/>
    <n v="8"/>
    <n v="2014"/>
    <n v="2014"/>
    <n v="3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x v="38"/>
    <n v="537"/>
    <n v="22.12"/>
    <m/>
    <x v="4054"/>
    <d v="2016-02-01T14:48:43"/>
    <n v="1"/>
    <n v="2"/>
    <n v="2016"/>
    <n v="2016"/>
    <n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x v="38"/>
    <n v="537"/>
    <n v="61.2"/>
    <m/>
    <x v="4055"/>
    <d v="2016-03-26T17:11:30"/>
    <n v="2"/>
    <n v="3"/>
    <n v="2016"/>
    <n v="2016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x v="38"/>
    <n v="542"/>
    <n v="41.23"/>
    <m/>
    <x v="4056"/>
    <d v="2015-07-06T03:00:00"/>
    <n v="6"/>
    <n v="7"/>
    <n v="2015"/>
    <n v="2015"/>
    <n v="2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x v="39"/>
    <n v="543"/>
    <n v="116.35"/>
    <m/>
    <x v="4057"/>
    <d v="2014-07-23T21:08:09"/>
    <n v="6"/>
    <n v="7"/>
    <n v="2014"/>
    <n v="2014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x v="18"/>
    <n v="559"/>
    <n v="58.38"/>
    <m/>
    <x v="4058"/>
    <d v="2017-02-05T16:25:39"/>
    <n v="1"/>
    <n v="2"/>
    <n v="2017"/>
    <n v="2017"/>
    <n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x v="39"/>
    <n v="579"/>
    <n v="61.38"/>
    <m/>
    <x v="4059"/>
    <d v="2016-08-05T19:01:08"/>
    <n v="7"/>
    <n v="8"/>
    <n v="2016"/>
    <n v="2016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x v="39"/>
    <n v="585"/>
    <n v="222.99"/>
    <m/>
    <x v="4060"/>
    <d v="2012-08-13T03:00:00"/>
    <n v="7"/>
    <n v="8"/>
    <n v="2012"/>
    <n v="2012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x v="38"/>
    <n v="636"/>
    <n v="94.1"/>
    <m/>
    <x v="4061"/>
    <d v="2016-06-19T23:00:00"/>
    <n v="5"/>
    <n v="6"/>
    <n v="2016"/>
    <n v="2016"/>
    <n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x v="21"/>
    <n v="647"/>
    <n v="21.56"/>
    <m/>
    <x v="4062"/>
    <d v="2015-11-26T20:54:21"/>
    <n v="10"/>
    <n v="11"/>
    <n v="2015"/>
    <n v="2015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x v="21"/>
    <n v="661"/>
    <n v="21.9"/>
    <m/>
    <x v="4063"/>
    <d v="2012-09-13T03:59:00"/>
    <n v="8"/>
    <n v="9"/>
    <n v="2012"/>
    <n v="2012"/>
    <n v="1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x v="40"/>
    <n v="662"/>
    <n v="43.33"/>
    <m/>
    <x v="4064"/>
    <d v="2011-09-10T01:00:22"/>
    <n v="8"/>
    <n v="9"/>
    <n v="2011"/>
    <n v="2011"/>
    <n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x v="39"/>
    <n v="674"/>
    <n v="70.849999999999994"/>
    <m/>
    <x v="4065"/>
    <d v="2012-11-18T01:17:24"/>
    <n v="10"/>
    <n v="11"/>
    <n v="2012"/>
    <n v="2012"/>
    <n v="3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x v="39"/>
    <n v="699"/>
    <n v="842.11"/>
    <m/>
    <x v="4066"/>
    <d v="2016-03-12T05:00:00"/>
    <n v="1"/>
    <n v="3"/>
    <n v="2016"/>
    <n v="2016"/>
    <n v="4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x v="36"/>
    <n v="704"/>
    <n v="39.07"/>
    <m/>
    <x v="4067"/>
    <d v="2012-11-01T20:22:48"/>
    <n v="10"/>
    <n v="11"/>
    <n v="2012"/>
    <n v="2012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x v="38"/>
    <n v="720"/>
    <n v="107.82"/>
    <m/>
    <x v="4068"/>
    <d v="2017-01-10T21:59:00"/>
    <n v="12"/>
    <n v="1"/>
    <n v="2016"/>
    <n v="2017"/>
    <n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x v="38"/>
    <n v="780"/>
    <n v="37.119999999999997"/>
    <m/>
    <x v="4069"/>
    <d v="2017-02-14T17:23:40"/>
    <n v="1"/>
    <n v="2"/>
    <n v="2017"/>
    <n v="2017"/>
    <n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x v="18"/>
    <n v="786"/>
    <n v="71.59"/>
    <m/>
    <x v="4070"/>
    <d v="2014-05-30T22:09:16"/>
    <n v="4"/>
    <n v="5"/>
    <n v="2014"/>
    <n v="2014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x v="39"/>
    <n v="788"/>
    <n v="176.2"/>
    <m/>
    <x v="4071"/>
    <d v="2014-05-01T14:01:30"/>
    <n v="4"/>
    <n v="5"/>
    <n v="2014"/>
    <n v="2014"/>
    <n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x v="39"/>
    <n v="800"/>
    <n v="188.51"/>
    <m/>
    <x v="4072"/>
    <d v="2016-06-06T17:02:00"/>
    <n v="4"/>
    <n v="6"/>
    <n v="2016"/>
    <n v="2016"/>
    <n v="54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x v="38"/>
    <n v="806"/>
    <n v="49.47"/>
    <m/>
    <x v="4073"/>
    <d v="2017-03-02T19:51:40"/>
    <n v="1"/>
    <n v="3"/>
    <n v="2017"/>
    <n v="2017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x v="39"/>
    <n v="819"/>
    <n v="152.62"/>
    <m/>
    <x v="4074"/>
    <d v="2012-07-09T02:07:27"/>
    <n v="6"/>
    <n v="7"/>
    <n v="2012"/>
    <n v="2012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39"/>
    <n v="820"/>
    <n v="422.02"/>
    <m/>
    <x v="4075"/>
    <d v="2016-01-11T23:00:00"/>
    <n v="12"/>
    <n v="1"/>
    <n v="2015"/>
    <n v="2016"/>
    <n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x v="21"/>
    <n v="878"/>
    <n v="27.6"/>
    <m/>
    <x v="4076"/>
    <d v="2014-10-20T20:59:11"/>
    <n v="9"/>
    <n v="10"/>
    <n v="2014"/>
    <n v="2014"/>
    <n v="3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x v="18"/>
    <n v="885"/>
    <n v="35.4"/>
    <m/>
    <x v="4077"/>
    <d v="2016-03-11T23:34:05"/>
    <n v="2"/>
    <n v="3"/>
    <n v="2016"/>
    <n v="2016"/>
    <n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x v="39"/>
    <n v="922"/>
    <n v="192.39"/>
    <m/>
    <x v="4078"/>
    <d v="2013-03-09T21:08:19"/>
    <n v="2"/>
    <n v="3"/>
    <n v="2013"/>
    <n v="2013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x v="38"/>
    <n v="945"/>
    <n v="164.8"/>
    <m/>
    <x v="4079"/>
    <d v="2014-09-21T19:00:15"/>
    <n v="8"/>
    <n v="9"/>
    <n v="2014"/>
    <n v="2014"/>
    <n v="3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x v="38"/>
    <n v="951"/>
    <n v="65.89"/>
    <m/>
    <x v="4080"/>
    <d v="2015-02-28T14:00:59"/>
    <n v="1"/>
    <n v="2"/>
    <n v="2015"/>
    <n v="2015"/>
    <n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x v="21"/>
    <n v="956"/>
    <n v="27.58"/>
    <m/>
    <x v="4081"/>
    <d v="2016-11-09T20:26:48"/>
    <n v="10"/>
    <n v="11"/>
    <n v="2016"/>
    <n v="2016"/>
    <n v="2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x v="38"/>
    <n v="975"/>
    <n v="426.93"/>
    <m/>
    <x v="4082"/>
    <d v="2016-12-03T01:07:53"/>
    <n v="11"/>
    <n v="12"/>
    <n v="2016"/>
    <n v="2016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x v="39"/>
    <n v="978"/>
    <n v="21.64"/>
    <m/>
    <x v="4083"/>
    <d v="2013-03-13T20:00:00"/>
    <n v="2"/>
    <n v="3"/>
    <n v="2013"/>
    <n v="2013"/>
    <n v="3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x v="38"/>
    <n v="1015"/>
    <n v="56.97"/>
    <m/>
    <x v="4084"/>
    <d v="2015-04-03T03:59:00"/>
    <n v="3"/>
    <n v="4"/>
    <n v="2015"/>
    <n v="2015"/>
    <n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x v="39"/>
    <n v="1027"/>
    <n v="1323.25"/>
    <m/>
    <x v="4085"/>
    <d v="2012-06-12T07:00:00"/>
    <n v="5"/>
    <n v="6"/>
    <n v="2012"/>
    <n v="2012"/>
    <n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x v="38"/>
    <n v="1081"/>
    <n v="40.07"/>
    <m/>
    <x v="4086"/>
    <d v="2016-12-15T23:00:00"/>
    <n v="11"/>
    <n v="12"/>
    <n v="2016"/>
    <n v="2016"/>
    <n v="2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x v="39"/>
    <n v="1105"/>
    <n v="67.69"/>
    <m/>
    <x v="4087"/>
    <d v="2012-10-06T03:59:00"/>
    <n v="8"/>
    <n v="10"/>
    <n v="2012"/>
    <n v="2012"/>
    <n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x v="39"/>
    <n v="1132"/>
    <n v="80.73"/>
    <m/>
    <x v="4088"/>
    <d v="2013-04-20T03:38:21"/>
    <n v="2"/>
    <n v="4"/>
    <n v="2013"/>
    <n v="2013"/>
    <n v="6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x v="38"/>
    <n v="1165"/>
    <n v="41.61"/>
    <m/>
    <x v="4089"/>
    <d v="2017-01-05T19:47:27"/>
    <n v="12"/>
    <n v="1"/>
    <n v="2016"/>
    <n v="2017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x v="38"/>
    <n v="1174"/>
    <n v="81.56"/>
    <m/>
    <x v="4090"/>
    <d v="2015-08-16T06:40:36"/>
    <n v="7"/>
    <n v="8"/>
    <n v="2015"/>
    <n v="2015"/>
    <n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x v="40"/>
    <n v="1182"/>
    <n v="29.19"/>
    <m/>
    <x v="4091"/>
    <d v="2013-05-14T20:55:13"/>
    <n v="4"/>
    <n v="5"/>
    <n v="2013"/>
    <n v="2013"/>
    <n v="1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x v="38"/>
    <n v="1212"/>
    <n v="27.23"/>
    <m/>
    <x v="4092"/>
    <d v="2013-06-25T05:00:00"/>
    <n v="5"/>
    <n v="6"/>
    <n v="2013"/>
    <n v="2013"/>
    <n v="2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x v="35"/>
    <n v="1254"/>
    <n v="27.86"/>
    <m/>
    <x v="4093"/>
    <d v="2016-04-30T21:59:00"/>
    <n v="3"/>
    <n v="4"/>
    <n v="2016"/>
    <n v="2016"/>
    <n v="3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x v="38"/>
    <n v="1357"/>
    <n v="14.37"/>
    <m/>
    <x v="4094"/>
    <d v="2015-12-07T16:47:16"/>
    <n v="11"/>
    <n v="12"/>
    <n v="2015"/>
    <n v="2015"/>
    <n v="3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x v="38"/>
    <n v="1360"/>
    <n v="53.87"/>
    <m/>
    <x v="4095"/>
    <d v="2013-11-27T03:02:00"/>
    <n v="10"/>
    <n v="11"/>
    <n v="2013"/>
    <n v="2013"/>
    <n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x v="21"/>
    <n v="1379"/>
    <n v="31.82"/>
    <m/>
    <x v="4096"/>
    <d v="2012-09-13T10:07:02"/>
    <n v="8"/>
    <n v="9"/>
    <n v="2012"/>
    <n v="2012"/>
    <n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x v="39"/>
    <n v="1436"/>
    <n v="74.11"/>
    <m/>
    <x v="4097"/>
    <d v="2013-03-23T22:42:41"/>
    <n v="2"/>
    <n v="3"/>
    <n v="2013"/>
    <n v="2013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x v="4"/>
    <n v="1460"/>
    <n v="134.36000000000001"/>
    <m/>
    <x v="4098"/>
    <d v="2015-08-19T15:37:54"/>
    <n v="7"/>
    <n v="8"/>
    <n v="2015"/>
    <n v="2015"/>
    <n v="3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x v="39"/>
    <n v="1462"/>
    <n v="40.76"/>
    <m/>
    <x v="4099"/>
    <d v="2013-09-06T19:00:00"/>
    <n v="8"/>
    <n v="9"/>
    <n v="2013"/>
    <n v="2013"/>
    <n v="3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x v="39"/>
    <n v="1678"/>
    <n v="20.47"/>
    <m/>
    <x v="4100"/>
    <d v="2013-07-25T16:21:28"/>
    <n v="6"/>
    <n v="7"/>
    <n v="2013"/>
    <n v="2013"/>
    <n v="3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x v="39"/>
    <n v="1705"/>
    <n v="68.819999999999993"/>
    <m/>
    <x v="4101"/>
    <d v="2016-08-11T06:28:36"/>
    <n v="6"/>
    <n v="8"/>
    <n v="2016"/>
    <n v="2016"/>
    <n v="4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x v="38"/>
    <n v="1802"/>
    <n v="49.93"/>
    <m/>
    <x v="4102"/>
    <d v="2017-03-07T05:00:00"/>
    <n v="2"/>
    <n v="3"/>
    <n v="2017"/>
    <n v="2017"/>
    <n v="2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x v="38"/>
    <n v="1857"/>
    <n v="149.03"/>
    <m/>
    <x v="4103"/>
    <d v="2013-03-26T08:23:59"/>
    <n v="2"/>
    <n v="3"/>
    <n v="2013"/>
    <n v="2013"/>
    <n v="4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x v="38"/>
    <n v="1867"/>
    <n v="90.64"/>
    <m/>
    <x v="4104"/>
    <d v="2016-12-08T19:18:56"/>
    <n v="11"/>
    <n v="12"/>
    <n v="2016"/>
    <n v="2016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x v="38"/>
    <n v="2647"/>
    <n v="53.48"/>
    <m/>
    <x v="4105"/>
    <d v="2014-02-21T18:00:00"/>
    <n v="1"/>
    <n v="2"/>
    <n v="2014"/>
    <n v="2014"/>
    <n v="3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x v="30"/>
    <n v="2702"/>
    <n v="38.6"/>
    <m/>
    <x v="4106"/>
    <d v="2016-09-01T17:32:01"/>
    <n v="8"/>
    <n v="9"/>
    <n v="2016"/>
    <n v="2016"/>
    <n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x v="21"/>
    <n v="2791"/>
    <n v="83.8"/>
    <m/>
    <x v="4107"/>
    <d v="2017-01-02T22:59:00"/>
    <n v="11"/>
    <n v="1"/>
    <n v="2016"/>
    <n v="2017"/>
    <n v="3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x v="23"/>
    <n v="6500"/>
    <n v="21.67"/>
    <m/>
    <x v="4108"/>
    <d v="2016-03-28T15:50:29"/>
    <n v="3"/>
    <n v="3"/>
    <n v="2016"/>
    <n v="2016"/>
    <n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x v="39"/>
    <n v="7814"/>
    <n v="88.6"/>
    <m/>
    <x v="4109"/>
    <d v="2013-03-25T04:08:59"/>
    <n v="2"/>
    <n v="3"/>
    <n v="2013"/>
    <n v="2013"/>
    <n v="3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x v="4"/>
    <n v="21535"/>
    <n v="1389.36"/>
    <m/>
    <x v="4110"/>
    <d v="2017-01-24T10:34:12"/>
    <n v="12"/>
    <n v="1"/>
    <n v="2016"/>
    <n v="2017"/>
    <n v="4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x v="32"/>
    <n v="303833"/>
    <n v="42.73"/>
    <m/>
    <x v="4111"/>
    <d v="2014-09-03T18:48:27"/>
    <n v="8"/>
    <n v="9"/>
    <n v="2014"/>
    <n v="2014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x v="38"/>
    <n v="930250"/>
    <n v="4.57"/>
    <m/>
    <x v="4112"/>
    <d v="2017-03-13T03:00:00"/>
    <n v="3"/>
    <n v="3"/>
    <n v="2017"/>
    <n v="2017"/>
    <n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x v="39"/>
    <n v="2260300"/>
    <n v="138.66999999999999"/>
    <m/>
    <x v="4113"/>
    <d v="2016-10-13T21:59:00"/>
    <n v="9"/>
    <n v="10"/>
    <n v="2016"/>
    <n v="2016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3342E-C574-49A7-8450-4DF7D49612FE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E20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6">
        <item m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Years2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2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2097F-AE6D-40CC-9438-0E8C99DC11E5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5" firstHeaderRow="1" firstDataRow="2" firstDataCol="1" rowPageCount="1" colPageCount="1"/>
  <pivotFields count="27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0"/>
        <item x="1"/>
        <item x="2"/>
        <item x="3"/>
        <item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Years2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3EBF1-8160-4D54-8DBB-0C357DE89402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"/>
        <item h="1" x="15"/>
        <item h="1" x="8"/>
        <item h="1" x="22"/>
        <item h="1" x="37"/>
        <item h="1" x="31"/>
        <item h="1" x="1"/>
        <item h="1" x="36"/>
        <item h="1" x="17"/>
        <item h="1" x="5"/>
        <item h="1" x="11"/>
        <item h="1" x="27"/>
        <item h="1" x="39"/>
        <item h="1" x="7"/>
        <item h="1" x="6"/>
        <item h="1" x="26"/>
        <item h="1" x="33"/>
        <item h="1" x="10"/>
        <item h="1" x="25"/>
        <item h="1" x="14"/>
        <item h="1" x="34"/>
        <item h="1" x="19"/>
        <item h="1" x="18"/>
        <item h="1" x="16"/>
        <item x="23"/>
        <item h="1" x="35"/>
        <item h="1" x="40"/>
        <item h="1" x="20"/>
        <item h="1" x="32"/>
        <item h="1" x="0"/>
        <item h="1" x="30"/>
        <item h="1" x="28"/>
        <item h="1" x="21"/>
        <item h="1" x="24"/>
        <item h="1" x="38"/>
        <item h="1" x="29"/>
        <item h="1" x="13"/>
        <item h="1" x="9"/>
        <item h="1" x="4"/>
        <item h="1" x="3"/>
        <item h="1" x="12"/>
        <item h="1" m="1" x="4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name="Years2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95230-0B6C-4A6A-A789-77705AF9DBAE}" name="Table1" displayName="Table1" ref="A1:X4115" totalsRowShown="0" headerRowDxfId="127">
  <autoFilter ref="A1:X4115" xr:uid="{15BB4CEA-0415-4C0C-B943-AB5688C2BD98}"/>
  <tableColumns count="24">
    <tableColumn id="1" xr3:uid="{DCA946F5-56EC-4065-A8F0-4713B9873570}" name="id"/>
    <tableColumn id="2" xr3:uid="{9CA08251-C651-4D2C-A5D6-4870780171EE}" name="name" dataDxfId="126"/>
    <tableColumn id="3" xr3:uid="{D154A12C-BB96-42D9-B617-EEFE30CB3E1D}" name="blurb" dataDxfId="125"/>
    <tableColumn id="4" xr3:uid="{0B12F761-8A4D-4237-88BF-034AFD96EB34}" name="goal" dataDxfId="124"/>
    <tableColumn id="5" xr3:uid="{0EFAACB0-0496-432E-A115-ED26EF1383CD}" name="pledged" dataDxfId="123"/>
    <tableColumn id="6" xr3:uid="{C9E3A1D8-3571-488C-AE3B-F7C3D9D65CA4}" name="outcomes"/>
    <tableColumn id="7" xr3:uid="{A435F2D2-E09E-4334-A7C0-F8357E41EA40}" name="country"/>
    <tableColumn id="8" xr3:uid="{461CD111-42E7-4A20-85C3-E8B8ACB8CC3D}" name="currency"/>
    <tableColumn id="9" xr3:uid="{283EB48D-96C0-4D3D-A526-040D3E8D4DE8}" name="deadline"/>
    <tableColumn id="10" xr3:uid="{CF58C913-4BEC-45C2-A783-D278328CEAC7}" name="launched_at"/>
    <tableColumn id="11" xr3:uid="{C85CDA46-D978-490C-B179-F25057FA6D11}" name="staff_pick"/>
    <tableColumn id="12" xr3:uid="{D72FEA47-DFA9-46DA-94C8-E0FC8B472E04}" name="backers_count"/>
    <tableColumn id="13" xr3:uid="{D5716C97-7AD7-4F1D-BFC1-66AA79C3AEC5}" name="spotlight"/>
    <tableColumn id="14" xr3:uid="{2716EAD4-43CF-441A-A489-3653FF75503E}" name="Parent Category"/>
    <tableColumn id="17" xr3:uid="{985E7900-4009-45DB-9A3F-C152302F46D2}" name="Subcategory"/>
    <tableColumn id="15" xr3:uid="{F7AD8846-81E2-417A-918E-5AFCE9699794}" name="Percent Funded" dataDxfId="122" dataCellStyle="Percent">
      <calculatedColumnFormula>ROUND(Table1[[#This Row],[pledged]]/Table1[[#This Row],[goal]]*100,0)</calculatedColumnFormula>
    </tableColumn>
    <tableColumn id="16" xr3:uid="{1EC98F75-10C3-4B2B-A10D-C0A13BB59279}" name="Average Donation" dataDxfId="121">
      <calculatedColumnFormula>IFERROR(ROUND(E2/L2,2),0)</calculatedColumnFormula>
    </tableColumn>
    <tableColumn id="19" xr3:uid="{D9315830-1CED-4150-BF8A-AF79734E1ED1}" name="Date Created Conversion" dataDxfId="120">
      <calculatedColumnFormula>(((J2/60)/60)/24)+DATE(1970,1,1)</calculatedColumnFormula>
    </tableColumn>
    <tableColumn id="20" xr3:uid="{B4E7CB29-8FDB-452B-9B18-20C0E825A6ED}" name="Date Ended Conversion" dataDxfId="116">
      <calculatedColumnFormula>(((I2/60)/60)/24)+DATE(1970,1,1)</calculatedColumnFormula>
    </tableColumn>
    <tableColumn id="24" xr3:uid="{2839040B-F809-41B8-B0DB-1CEB2E2B016F}" name="Month Created" dataDxfId="115">
      <calculatedColumnFormula>MONTH(R2)</calculatedColumnFormula>
    </tableColumn>
    <tableColumn id="25" xr3:uid="{B33FDDAE-CC55-4FC4-829D-A72A1D4E96DD}" name="Month Ended" dataDxfId="114">
      <calculatedColumnFormula>MONTH(S2)</calculatedColumnFormula>
    </tableColumn>
    <tableColumn id="21" xr3:uid="{B60F6C2F-A02C-423F-B75D-B91CC2F9B9A7}" name="Years" dataDxfId="119">
      <calculatedColumnFormula>YEAR(R2)</calculatedColumnFormula>
    </tableColumn>
    <tableColumn id="22" xr3:uid="{6ED834B2-26AE-492E-9351-3E0525DC3712}" name="Year Ended" dataDxfId="118">
      <calculatedColumnFormula>YEAR(S2)</calculatedColumnFormula>
    </tableColumn>
    <tableColumn id="23" xr3:uid="{7D1C9773-4B7B-42C9-9268-12F4F025D855}" name="Length" dataDxfId="117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725688-29E2-4019-A1F1-00A87269B4AE}" name="Table4" displayName="Table4" ref="A1:Y27" totalsRowShown="0" headerRowDxfId="25" dataDxfId="24" headerRowBorderDxfId="52" tableBorderDxfId="53" totalsRowBorderDxfId="51">
  <autoFilter ref="A1:Y27" xr:uid="{52BD238A-39D6-4564-A2F4-B16222335CC2}"/>
  <tableColumns count="25">
    <tableColumn id="1" xr3:uid="{98439D0B-3948-4FB7-BC6A-E945819E49C4}" name="id" dataDxfId="50"/>
    <tableColumn id="2" xr3:uid="{1524F126-1842-4493-A8E2-E6FD13F9D268}" name="name" dataDxfId="49"/>
    <tableColumn id="3" xr3:uid="{17462878-EEE8-46EE-8F26-74300408EB8E}" name="blurb" dataDxfId="48"/>
    <tableColumn id="4" xr3:uid="{9CD2BE67-D6BB-4709-ADFD-46A32C478DE9}" name="goal" dataDxfId="47"/>
    <tableColumn id="5" xr3:uid="{2478EEDC-657C-47AC-A008-4CDFE283AB9F}" name="pledged" dataDxfId="46"/>
    <tableColumn id="6" xr3:uid="{1196388F-24AC-4860-A1BA-54B5BF2FB7AF}" name="outcomes" dataDxfId="45"/>
    <tableColumn id="7" xr3:uid="{37769094-DBAB-4D16-9519-05F641CE4A8B}" name="country" dataDxfId="44"/>
    <tableColumn id="8" xr3:uid="{6B9A6861-A999-428C-A30F-3E13D7915DA9}" name="currency" dataDxfId="43"/>
    <tableColumn id="9" xr3:uid="{E38C070C-6AB5-4F3F-901D-A4E8FA07E294}" name="deadline" dataDxfId="42"/>
    <tableColumn id="10" xr3:uid="{8BDFC083-DD8C-4E40-A385-DDC877ADABA5}" name="launched_at" dataDxfId="41"/>
    <tableColumn id="11" xr3:uid="{AC4E5082-72FC-4C92-93AB-53E1E0B7040E}" name="staff_pick" dataDxfId="40"/>
    <tableColumn id="12" xr3:uid="{371C0655-04A9-44BE-8276-248FF2C76B3B}" name="backers_count" dataDxfId="39"/>
    <tableColumn id="13" xr3:uid="{63F4E1FE-342A-400C-88FD-8B137C99909D}" name="spotlight" dataDxfId="38"/>
    <tableColumn id="14" xr3:uid="{7C77B57E-8CC4-440F-8B8D-41E0BDFC0BDE}" name="Category" dataDxfId="37"/>
    <tableColumn id="15" xr3:uid="{FF2128A7-F2AD-40F2-8626-993F8D6BF057}" name="Subcategory" dataDxfId="36"/>
    <tableColumn id="16" xr3:uid="{D8C503D7-1561-4133-8E1A-76CE868870B0}" name="Percent Funded" dataDxfId="35" dataCellStyle="Percent"/>
    <tableColumn id="17" xr3:uid="{1DC7BE6C-A41F-40A2-9CB7-629523E0511A}" name="Average Donation" dataDxfId="34"/>
    <tableColumn id="18" xr3:uid="{CAB9FEBE-89DB-4B1D-AECB-7B19DB763C34}" name="-" dataDxfId="33"/>
    <tableColumn id="19" xr3:uid="{FCCBBB72-D9FF-486A-9F07-628B9108EA18}" name="Date Created Conversion" dataDxfId="32"/>
    <tableColumn id="20" xr3:uid="{8D5409A6-EB8B-4ED6-A637-E705DEF48B89}" name="Date Ended Conversion" dataDxfId="31"/>
    <tableColumn id="21" xr3:uid="{5F61D08C-6F01-4421-8062-33D3105E45C8}" name="Month Created" dataDxfId="30"/>
    <tableColumn id="22" xr3:uid="{4FE8F628-819B-4B58-9259-374751ACFF94}" name="Month Ended" dataDxfId="29"/>
    <tableColumn id="23" xr3:uid="{D76C5115-F599-41D9-82B9-550E89721005}" name="Year Created" dataDxfId="28"/>
    <tableColumn id="24" xr3:uid="{8F725E6E-BF28-4826-9E31-5DBEE37ADFA1}" name="Year Ended" dataDxfId="27"/>
    <tableColumn id="25" xr3:uid="{4009C265-9D07-4C25-83B5-7FED03C2B603}" name="Length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70D99-9F06-45DB-A91F-7135868AA2CF}" name="Table2" displayName="Table2" ref="A1:Y413" totalsRowShown="0" headerRowDxfId="84" dataDxfId="85" headerRowBorderDxfId="112" tableBorderDxfId="113" totalsRowBorderDxfId="111">
  <autoFilter ref="A1:Y413" xr:uid="{E6B78160-DCFF-4824-8E2F-FAFB326CA44E}"/>
  <tableColumns count="25">
    <tableColumn id="1" xr3:uid="{387C72BB-6E9D-4730-874B-A07E8F0B3608}" name="id" dataDxfId="110"/>
    <tableColumn id="2" xr3:uid="{2D8D06DC-DBCF-4686-BF06-DCF548B334A1}" name="name" dataDxfId="109"/>
    <tableColumn id="3" xr3:uid="{8A12B7B4-4724-4F4D-AB52-45B41F65B294}" name="blurb" dataDxfId="108"/>
    <tableColumn id="4" xr3:uid="{367576E4-2D27-4140-A345-95C9A8D90C05}" name="goal" dataDxfId="107"/>
    <tableColumn id="5" xr3:uid="{0605CD6E-62FF-40C5-AE02-74204CD32116}" name="pledged" dataDxfId="106"/>
    <tableColumn id="6" xr3:uid="{55E0EF3E-E59E-4B2C-A90A-8294702D14AE}" name="outcomes" dataDxfId="105"/>
    <tableColumn id="7" xr3:uid="{6FFAE09F-7597-40AD-91FA-54DC95BA55F7}" name="country" dataDxfId="104"/>
    <tableColumn id="8" xr3:uid="{4263B758-AD83-4EE9-A838-874B8EF0D73A}" name="currency" dataDxfId="103"/>
    <tableColumn id="9" xr3:uid="{ECFE1C34-A0E8-4D14-B15D-4E18401C6880}" name="deadline" dataDxfId="102"/>
    <tableColumn id="10" xr3:uid="{80FD370E-45FC-45BA-83CB-B14B137BA84E}" name="launched_at" dataDxfId="101"/>
    <tableColumn id="11" xr3:uid="{7E321308-37F4-4B14-B6C9-A978E4EAC912}" name="staff_pick" dataDxfId="100"/>
    <tableColumn id="12" xr3:uid="{E29E53A3-57E8-4C8C-86FC-D3E5B7AE1EF9}" name="backers_count" dataDxfId="99"/>
    <tableColumn id="13" xr3:uid="{E23E8F82-D7CC-407F-8D1F-C4D3982AE203}" name="spotlight" dataDxfId="98"/>
    <tableColumn id="14" xr3:uid="{60465640-076B-4184-8948-76544207B71C}" name="Category" dataDxfId="97"/>
    <tableColumn id="15" xr3:uid="{7D20747B-9181-4CA6-ABC2-F65291BF4D55}" name="Subcategory" dataDxfId="96"/>
    <tableColumn id="16" xr3:uid="{0C9BBE81-A04F-4ED6-B484-040882D6F6E0}" name="Percent Funded" dataDxfId="95" dataCellStyle="Percent"/>
    <tableColumn id="17" xr3:uid="{D0B88646-90A0-4AC3-A54D-6D656C6CC204}" name="Average Donation" dataDxfId="94"/>
    <tableColumn id="18" xr3:uid="{2F8DB6BA-F56C-434C-9AAE-42523B915B3B}" name="-" dataDxfId="93"/>
    <tableColumn id="19" xr3:uid="{07F94C0C-FED9-4034-BBAD-776A6BB85EB4}" name="Date Created Conversion" dataDxfId="92"/>
    <tableColumn id="20" xr3:uid="{5D8A7F08-0CDE-49C7-8BAC-80F55E24364F}" name="Date Ended Conversion" dataDxfId="91"/>
    <tableColumn id="21" xr3:uid="{27CA110B-6E79-4F41-9299-8715000BF4C9}" name="Month Created" dataDxfId="90"/>
    <tableColumn id="22" xr3:uid="{26A4CA62-2BF9-480D-9E50-73988E19329E}" name="Month Ended" dataDxfId="89"/>
    <tableColumn id="23" xr3:uid="{B398B5DB-A566-4F34-8478-853AF5E9239C}" name="Year Created" dataDxfId="88"/>
    <tableColumn id="24" xr3:uid="{7861E900-3BD6-4190-9889-2ECA11E1EA0A}" name="Year Ended" dataDxfId="87"/>
    <tableColumn id="25" xr3:uid="{3C783E7D-7775-4610-9809-CE8AAAE5C5FD}" name="Length" dataDxfId="8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1DC67-0C02-40CE-8166-90745C76C249}" name="Table3" displayName="Table3" ref="A1:Y251" totalsRowShown="0" headerRowDxfId="55" dataDxfId="54" headerRowBorderDxfId="82" tableBorderDxfId="83" totalsRowBorderDxfId="81">
  <autoFilter ref="A1:Y251" xr:uid="{DFD74DE0-F268-4A1E-9201-DD188FD947CE}"/>
  <tableColumns count="25">
    <tableColumn id="1" xr3:uid="{5DE69622-32FD-47F1-B6AF-5C399FC47B9D}" name="id" dataDxfId="80"/>
    <tableColumn id="2" xr3:uid="{FD6A4E05-E777-4E4A-A143-00D8317F6D40}" name="name" dataDxfId="79"/>
    <tableColumn id="3" xr3:uid="{C84C3B94-8035-4C6C-BC69-D96213797B11}" name="blurb" dataDxfId="78"/>
    <tableColumn id="4" xr3:uid="{570C0A46-893E-4735-8D19-0AE3930C7343}" name="goal" dataDxfId="77"/>
    <tableColumn id="5" xr3:uid="{B2BFA6A9-15ED-4FE9-AF75-D124956CB7D3}" name="pledged" dataDxfId="76"/>
    <tableColumn id="6" xr3:uid="{CF1FE731-14F0-4BA2-A026-18F68FFC3A56}" name="outcomes" dataDxfId="75"/>
    <tableColumn id="7" xr3:uid="{2ADE11BE-F26D-4B5A-91AF-00664B33BFEC}" name="country" dataDxfId="74"/>
    <tableColumn id="8" xr3:uid="{AE1D30E3-2692-4360-AE19-85DCA2BCD9EF}" name="currency" dataDxfId="73"/>
    <tableColumn id="9" xr3:uid="{57394141-E38A-44E8-AC20-B2F52A133111}" name="deadline" dataDxfId="72"/>
    <tableColumn id="10" xr3:uid="{1674A41A-B263-4E2F-A3D9-136662DE98C5}" name="launched_at" dataDxfId="71"/>
    <tableColumn id="11" xr3:uid="{721CECD2-20B8-49BB-B85C-16F03268D2B8}" name="staff_pick" dataDxfId="70"/>
    <tableColumn id="12" xr3:uid="{2BE5078B-B9FF-4BD2-8E92-1CEAABCA5DC4}" name="backers_count" dataDxfId="69"/>
    <tableColumn id="13" xr3:uid="{2B8A23B6-185E-466F-ACA8-3BD84AFD9BB4}" name="spotlight" dataDxfId="68"/>
    <tableColumn id="14" xr3:uid="{B961D1C9-6836-4ED1-BD07-E462CBDE6450}" name="Category" dataDxfId="67"/>
    <tableColumn id="15" xr3:uid="{023E0DC2-9F38-4977-A50E-5FF4343B1C84}" name="Subcategory" dataDxfId="66"/>
    <tableColumn id="16" xr3:uid="{D3355515-86A1-4733-89F5-D87022433ACC}" name="Percent Funded" dataDxfId="65" dataCellStyle="Percent"/>
    <tableColumn id="17" xr3:uid="{9CFE56D1-AEEB-4B42-B71D-CE1A6115FC77}" name="Average Donation" dataDxfId="64"/>
    <tableColumn id="18" xr3:uid="{5D9F5264-FF7F-48E7-8474-6EE40FE925CD}" name="-" dataDxfId="63"/>
    <tableColumn id="19" xr3:uid="{AC16D819-FEA9-4CCD-9711-6ED8F7B2AE7A}" name="Date Created Conversion" dataDxfId="62"/>
    <tableColumn id="20" xr3:uid="{944C5D33-92FF-47A5-8ABC-B0DF1F0A38AF}" name="Date Ended Conversion" dataDxfId="61"/>
    <tableColumn id="21" xr3:uid="{8BB621CF-0A91-4954-AC17-2334527ECB6D}" name="Month Created" dataDxfId="60"/>
    <tableColumn id="22" xr3:uid="{27F09F58-7818-41CB-9038-52A87A2FD913}" name="Month Ended" dataDxfId="59"/>
    <tableColumn id="23" xr3:uid="{D3114A5A-D26D-4BE3-ADA1-933BB6D12920}" name="Year Created" dataDxfId="58"/>
    <tableColumn id="24" xr3:uid="{FF02890C-E724-473E-B570-3F527D667451}" name="Year Ended" dataDxfId="57"/>
    <tableColumn id="25" xr3:uid="{F14A3336-0397-4BFD-ABD3-A10116FD3707}" name="Length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pane ySplit="1" topLeftCell="A5" activePane="bottomLeft" state="frozen"/>
      <selection pane="bottomLeft" activeCell="L8" sqref="L8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9.85546875" style="6" customWidth="1"/>
    <col min="5" max="5" width="20.140625" style="8" bestFit="1" customWidth="1"/>
    <col min="6" max="6" width="21.7109375" bestFit="1" customWidth="1"/>
    <col min="7" max="7" width="19.4257812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5703125" style="10" bestFit="1" customWidth="1"/>
    <col min="17" max="17" width="32.140625" bestFit="1" customWidth="1"/>
    <col min="18" max="18" width="40.85546875" style="18" customWidth="1"/>
    <col min="19" max="19" width="38.85546875" style="18" bestFit="1" customWidth="1"/>
    <col min="20" max="20" width="28.42578125" style="14" bestFit="1" customWidth="1"/>
    <col min="21" max="21" width="26.42578125" style="18" bestFit="1" customWidth="1"/>
    <col min="22" max="22" width="26.42578125" bestFit="1" customWidth="1"/>
    <col min="23" max="23" width="24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8359</v>
      </c>
      <c r="O1" s="1" t="s">
        <v>8317</v>
      </c>
      <c r="P1" s="9" t="s">
        <v>8264</v>
      </c>
      <c r="Q1" s="1" t="s">
        <v>8265</v>
      </c>
      <c r="R1" s="17" t="s">
        <v>8323</v>
      </c>
      <c r="S1" s="17" t="s">
        <v>8324</v>
      </c>
      <c r="T1" s="20" t="s">
        <v>8341</v>
      </c>
      <c r="U1" s="17" t="s">
        <v>8342</v>
      </c>
      <c r="V1" s="1" t="s">
        <v>8358</v>
      </c>
      <c r="W1" s="1" t="s">
        <v>8327</v>
      </c>
      <c r="X1" s="1" t="s">
        <v>8340</v>
      </c>
    </row>
    <row r="2" spans="1:2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8304</v>
      </c>
      <c r="P2" s="16">
        <f>ROUND(Table1[[#This Row],[pledged]]/Table1[[#This Row],[goal]]*100,0)</f>
        <v>137</v>
      </c>
      <c r="Q2">
        <f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  <c r="T2" s="14">
        <f>MONTH(R2)</f>
        <v>6</v>
      </c>
      <c r="U2" s="14">
        <f>MONTH(S2)</f>
        <v>7</v>
      </c>
      <c r="V2">
        <f>YEAR(R2)</f>
        <v>2015</v>
      </c>
      <c r="W2">
        <f>YEAR(S2)</f>
        <v>2015</v>
      </c>
      <c r="X2" s="14">
        <f>_xlfn.DAYS(Table1[[#This Row],[Date Ended Conversion]],Table1[[#This Row],[Date Created Conversion]])</f>
        <v>31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8304</v>
      </c>
      <c r="P3" s="16">
        <f>ROUND(Table1[[#This Row],[pledged]]/Table1[[#This Row],[goal]]*100,0)</f>
        <v>143</v>
      </c>
      <c r="Q3">
        <f>IFERROR(ROUND(E3/L3,2),0)</f>
        <v>185.48</v>
      </c>
      <c r="R3" s="18">
        <f>(((J3/60)/60)/24)+DATE(1970,1,1)</f>
        <v>42766.600497685184</v>
      </c>
      <c r="S3" s="18">
        <f>(((I3/60)/60)/24)+DATE(1970,1,1)</f>
        <v>42796.600497685184</v>
      </c>
      <c r="T3" s="14">
        <f>MONTH(R3)</f>
        <v>1</v>
      </c>
      <c r="U3" s="14">
        <f>MONTH(S3)</f>
        <v>3</v>
      </c>
      <c r="V3">
        <f>YEAR(R3)</f>
        <v>2017</v>
      </c>
      <c r="W3">
        <f>YEAR(S3)</f>
        <v>2017</v>
      </c>
      <c r="X3" s="14">
        <f>_xlfn.DAYS(Table1[[#This Row],[Date Ended Conversion]],Table1[[#This Row],[Date Created Conversion]])</f>
        <v>30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8304</v>
      </c>
      <c r="P4" s="16">
        <f>ROUND(Table1[[#This Row],[pledged]]/Table1[[#This Row],[goal]]*100,0)</f>
        <v>105</v>
      </c>
      <c r="Q4">
        <f>IFERROR(ROUND(E4/L4,2),0)</f>
        <v>15</v>
      </c>
      <c r="R4" s="18">
        <f>(((J4/60)/60)/24)+DATE(1970,1,1)</f>
        <v>42405.702349537038</v>
      </c>
      <c r="S4" s="18">
        <f>(((I4/60)/60)/24)+DATE(1970,1,1)</f>
        <v>42415.702349537038</v>
      </c>
      <c r="T4" s="14">
        <f>MONTH(R4)</f>
        <v>2</v>
      </c>
      <c r="U4" s="14">
        <f>MONTH(S4)</f>
        <v>2</v>
      </c>
      <c r="V4">
        <f>YEAR(R4)</f>
        <v>2016</v>
      </c>
      <c r="W4">
        <f>YEAR(S4)</f>
        <v>2016</v>
      </c>
      <c r="X4" s="14">
        <f>_xlfn.DAYS(Table1[[#This Row],[Date Ended Conversion]],Table1[[#This Row],[Date Created Conversion]])</f>
        <v>10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8304</v>
      </c>
      <c r="P5" s="16">
        <f>ROUND(Table1[[#This Row],[pledged]]/Table1[[#This Row],[goal]]*100,0)</f>
        <v>104</v>
      </c>
      <c r="Q5">
        <f>IFERROR(ROUND(E5/L5,2),0)</f>
        <v>69.27</v>
      </c>
      <c r="R5" s="18">
        <f>(((J5/60)/60)/24)+DATE(1970,1,1)</f>
        <v>41828.515127314815</v>
      </c>
      <c r="S5" s="18">
        <f>(((I5/60)/60)/24)+DATE(1970,1,1)</f>
        <v>41858.515127314815</v>
      </c>
      <c r="T5" s="14">
        <f>MONTH(R5)</f>
        <v>7</v>
      </c>
      <c r="U5" s="14">
        <f>MONTH(S5)</f>
        <v>8</v>
      </c>
      <c r="V5">
        <f>YEAR(R5)</f>
        <v>2014</v>
      </c>
      <c r="W5">
        <f>YEAR(S5)</f>
        <v>2014</v>
      </c>
      <c r="X5" s="14">
        <f>_xlfn.DAYS(Table1[[#This Row],[Date Ended Conversion]],Table1[[#This Row],[Date Created Conversion]])</f>
        <v>30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8304</v>
      </c>
      <c r="P6" s="16">
        <f>ROUND(Table1[[#This Row],[pledged]]/Table1[[#This Row],[goal]]*100,0)</f>
        <v>123</v>
      </c>
      <c r="Q6">
        <f>IFERROR(ROUND(E6/L6,2),0)</f>
        <v>190.55</v>
      </c>
      <c r="R6" s="18">
        <f>(((J6/60)/60)/24)+DATE(1970,1,1)</f>
        <v>42327.834247685183</v>
      </c>
      <c r="S6" s="18">
        <f>(((I6/60)/60)/24)+DATE(1970,1,1)</f>
        <v>42357.834247685183</v>
      </c>
      <c r="T6" s="14">
        <f>MONTH(R6)</f>
        <v>11</v>
      </c>
      <c r="U6" s="14">
        <f>MONTH(S6)</f>
        <v>12</v>
      </c>
      <c r="V6">
        <f>YEAR(R6)</f>
        <v>2015</v>
      </c>
      <c r="W6">
        <f>YEAR(S6)</f>
        <v>2015</v>
      </c>
      <c r="X6" s="14">
        <f>_xlfn.DAYS(Table1[[#This Row],[Date Ended Conversion]],Table1[[#This Row],[Date Created Conversion]])</f>
        <v>30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8304</v>
      </c>
      <c r="P7" s="16">
        <f>ROUND(Table1[[#This Row],[pledged]]/Table1[[#This Row],[goal]]*100,0)</f>
        <v>110</v>
      </c>
      <c r="Q7">
        <f>IFERROR(ROUND(E7/L7,2),0)</f>
        <v>93.4</v>
      </c>
      <c r="R7" s="18">
        <f>(((J7/60)/60)/24)+DATE(1970,1,1)</f>
        <v>42563.932951388888</v>
      </c>
      <c r="S7" s="18">
        <f>(((I7/60)/60)/24)+DATE(1970,1,1)</f>
        <v>42580.232638888891</v>
      </c>
      <c r="T7" s="14">
        <f>MONTH(R7)</f>
        <v>7</v>
      </c>
      <c r="U7" s="14">
        <f>MONTH(S7)</f>
        <v>7</v>
      </c>
      <c r="V7">
        <f>YEAR(R7)</f>
        <v>2016</v>
      </c>
      <c r="W7">
        <f>YEAR(S7)</f>
        <v>2016</v>
      </c>
      <c r="X7" s="14">
        <f>_xlfn.DAYS(Table1[[#This Row],[Date Ended Conversion]],Table1[[#This Row],[Date Created Conversion]])</f>
        <v>17</v>
      </c>
    </row>
    <row r="8" spans="1:2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8304</v>
      </c>
      <c r="P8" s="16">
        <f>ROUND(Table1[[#This Row],[pledged]]/Table1[[#This Row],[goal]]*100,0)</f>
        <v>106</v>
      </c>
      <c r="Q8">
        <f>IFERROR(ROUND(E8/L8,2),0)</f>
        <v>146.88</v>
      </c>
      <c r="R8" s="18">
        <f>(((J8/60)/60)/24)+DATE(1970,1,1)</f>
        <v>41794.072337962964</v>
      </c>
      <c r="S8" s="18">
        <f>(((I8/60)/60)/24)+DATE(1970,1,1)</f>
        <v>41804.072337962964</v>
      </c>
      <c r="T8" s="14">
        <f>MONTH(R8)</f>
        <v>6</v>
      </c>
      <c r="U8" s="14">
        <f>MONTH(S8)</f>
        <v>6</v>
      </c>
      <c r="V8">
        <f>YEAR(R8)</f>
        <v>2014</v>
      </c>
      <c r="W8">
        <f>YEAR(S8)</f>
        <v>2014</v>
      </c>
      <c r="X8" s="14">
        <f>_xlfn.DAYS(Table1[[#This Row],[Date Ended Conversion]],Table1[[#This Row],[Date Created Conversion]])</f>
        <v>10</v>
      </c>
    </row>
    <row r="9" spans="1:2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8304</v>
      </c>
      <c r="P9" s="16">
        <f>ROUND(Table1[[#This Row],[pledged]]/Table1[[#This Row],[goal]]*100,0)</f>
        <v>101</v>
      </c>
      <c r="Q9">
        <f>IFERROR(ROUND(E9/L9,2),0)</f>
        <v>159.82</v>
      </c>
      <c r="R9" s="18">
        <f>(((J9/60)/60)/24)+DATE(1970,1,1)</f>
        <v>42516.047071759262</v>
      </c>
      <c r="S9" s="18">
        <f>(((I9/60)/60)/24)+DATE(1970,1,1)</f>
        <v>42556.047071759262</v>
      </c>
      <c r="T9" s="14">
        <f>MONTH(R9)</f>
        <v>5</v>
      </c>
      <c r="U9" s="14">
        <f>MONTH(S9)</f>
        <v>7</v>
      </c>
      <c r="V9">
        <f>YEAR(R9)</f>
        <v>2016</v>
      </c>
      <c r="W9">
        <f>YEAR(S9)</f>
        <v>2016</v>
      </c>
      <c r="X9" s="14">
        <f>_xlfn.DAYS(Table1[[#This Row],[Date Ended Conversion]],Table1[[#This Row],[Date Created Conversion]])</f>
        <v>40</v>
      </c>
    </row>
    <row r="10" spans="1:2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8304</v>
      </c>
      <c r="P10" s="16">
        <f>ROUND(Table1[[#This Row],[pledged]]/Table1[[#This Row],[goal]]*100,0)</f>
        <v>100</v>
      </c>
      <c r="Q10">
        <f>IFERROR(ROUND(E10/L10,2),0)</f>
        <v>291.79000000000002</v>
      </c>
      <c r="R10" s="18">
        <f>(((J10/60)/60)/24)+DATE(1970,1,1)</f>
        <v>42468.94458333333</v>
      </c>
      <c r="S10" s="18">
        <f>(((I10/60)/60)/24)+DATE(1970,1,1)</f>
        <v>42475.875</v>
      </c>
      <c r="T10" s="14">
        <f>MONTH(R10)</f>
        <v>4</v>
      </c>
      <c r="U10" s="14">
        <f>MONTH(S10)</f>
        <v>4</v>
      </c>
      <c r="V10">
        <f>YEAR(R10)</f>
        <v>2016</v>
      </c>
      <c r="W10">
        <f>YEAR(S10)</f>
        <v>2016</v>
      </c>
      <c r="X10" s="14">
        <f>_xlfn.DAYS(Table1[[#This Row],[Date Ended Conversion]],Table1[[#This Row],[Date Created Conversion]])</f>
        <v>7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8304</v>
      </c>
      <c r="P11" s="16">
        <f>ROUND(Table1[[#This Row],[pledged]]/Table1[[#This Row],[goal]]*100,0)</f>
        <v>126</v>
      </c>
      <c r="Q11">
        <f>IFERROR(ROUND(E11/L11,2),0)</f>
        <v>31.5</v>
      </c>
      <c r="R11" s="18">
        <f>(((J11/60)/60)/24)+DATE(1970,1,1)</f>
        <v>42447.103518518517</v>
      </c>
      <c r="S11" s="18">
        <f>(((I11/60)/60)/24)+DATE(1970,1,1)</f>
        <v>42477.103518518517</v>
      </c>
      <c r="T11" s="14">
        <f>MONTH(R11)</f>
        <v>3</v>
      </c>
      <c r="U11" s="14">
        <f>MONTH(S11)</f>
        <v>4</v>
      </c>
      <c r="V11">
        <f>YEAR(R11)</f>
        <v>2016</v>
      </c>
      <c r="W11">
        <f>YEAR(S11)</f>
        <v>2016</v>
      </c>
      <c r="X11" s="14">
        <f>_xlfn.DAYS(Table1[[#This Row],[Date Ended Conversion]],Table1[[#This Row],[Date Created Conversion]])</f>
        <v>30</v>
      </c>
    </row>
    <row r="12" spans="1:2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8304</v>
      </c>
      <c r="P12" s="16">
        <f>ROUND(Table1[[#This Row],[pledged]]/Table1[[#This Row],[goal]]*100,0)</f>
        <v>101</v>
      </c>
      <c r="Q12">
        <f>IFERROR(ROUND(E12/L12,2),0)</f>
        <v>158.68</v>
      </c>
      <c r="R12" s="18">
        <f>(((J12/60)/60)/24)+DATE(1970,1,1)</f>
        <v>41780.068043981482</v>
      </c>
      <c r="S12" s="18">
        <f>(((I12/60)/60)/24)+DATE(1970,1,1)</f>
        <v>41815.068043981482</v>
      </c>
      <c r="T12" s="14">
        <f>MONTH(R12)</f>
        <v>5</v>
      </c>
      <c r="U12" s="14">
        <f>MONTH(S12)</f>
        <v>6</v>
      </c>
      <c r="V12">
        <f>YEAR(R12)</f>
        <v>2014</v>
      </c>
      <c r="W12">
        <f>YEAR(S12)</f>
        <v>2014</v>
      </c>
      <c r="X12" s="14">
        <f>_xlfn.DAYS(Table1[[#This Row],[Date Ended Conversion]],Table1[[#This Row],[Date Created Conversion]])</f>
        <v>35</v>
      </c>
    </row>
    <row r="13" spans="1:2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8304</v>
      </c>
      <c r="P13" s="16">
        <f>ROUND(Table1[[#This Row],[pledged]]/Table1[[#This Row],[goal]]*100,0)</f>
        <v>121</v>
      </c>
      <c r="Q13">
        <f>IFERROR(ROUND(E13/L13,2),0)</f>
        <v>80.33</v>
      </c>
      <c r="R13" s="18">
        <f>(((J13/60)/60)/24)+DATE(1970,1,1)</f>
        <v>42572.778495370367</v>
      </c>
      <c r="S13" s="18">
        <f>(((I13/60)/60)/24)+DATE(1970,1,1)</f>
        <v>42604.125</v>
      </c>
      <c r="T13" s="14">
        <f>MONTH(R13)</f>
        <v>7</v>
      </c>
      <c r="U13" s="14">
        <f>MONTH(S13)</f>
        <v>8</v>
      </c>
      <c r="V13">
        <f>YEAR(R13)</f>
        <v>2016</v>
      </c>
      <c r="W13">
        <f>YEAR(S13)</f>
        <v>2016</v>
      </c>
      <c r="X13" s="14">
        <f>_xlfn.DAYS(Table1[[#This Row],[Date Ended Conversion]],Table1[[#This Row],[Date Created Conversion]])</f>
        <v>32</v>
      </c>
    </row>
    <row r="14" spans="1:2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8304</v>
      </c>
      <c r="P14" s="16">
        <f>ROUND(Table1[[#This Row],[pledged]]/Table1[[#This Row],[goal]]*100,0)</f>
        <v>165</v>
      </c>
      <c r="Q14">
        <f>IFERROR(ROUND(E14/L14,2),0)</f>
        <v>59.96</v>
      </c>
      <c r="R14" s="18">
        <f>(((J14/60)/60)/24)+DATE(1970,1,1)</f>
        <v>41791.713252314818</v>
      </c>
      <c r="S14" s="18">
        <f>(((I14/60)/60)/24)+DATE(1970,1,1)</f>
        <v>41836.125</v>
      </c>
      <c r="T14" s="14">
        <f>MONTH(R14)</f>
        <v>6</v>
      </c>
      <c r="U14" s="14">
        <f>MONTH(S14)</f>
        <v>7</v>
      </c>
      <c r="V14">
        <f>YEAR(R14)</f>
        <v>2014</v>
      </c>
      <c r="W14">
        <f>YEAR(S14)</f>
        <v>2014</v>
      </c>
      <c r="X14" s="14">
        <f>_xlfn.DAYS(Table1[[#This Row],[Date Ended Conversion]],Table1[[#This Row],[Date Created Conversion]])</f>
        <v>45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8304</v>
      </c>
      <c r="P15" s="16">
        <f>ROUND(Table1[[#This Row],[pledged]]/Table1[[#This Row],[goal]]*100,0)</f>
        <v>160</v>
      </c>
      <c r="Q15">
        <f>IFERROR(ROUND(E15/L15,2),0)</f>
        <v>109.78</v>
      </c>
      <c r="R15" s="18">
        <f>(((J15/60)/60)/24)+DATE(1970,1,1)</f>
        <v>42508.677187499998</v>
      </c>
      <c r="S15" s="18">
        <f>(((I15/60)/60)/24)+DATE(1970,1,1)</f>
        <v>42544.852083333331</v>
      </c>
      <c r="T15" s="14">
        <f>MONTH(R15)</f>
        <v>5</v>
      </c>
      <c r="U15" s="14">
        <f>MONTH(S15)</f>
        <v>6</v>
      </c>
      <c r="V15">
        <f>YEAR(R15)</f>
        <v>2016</v>
      </c>
      <c r="W15">
        <f>YEAR(S15)</f>
        <v>2016</v>
      </c>
      <c r="X15" s="14">
        <f>_xlfn.DAYS(Table1[[#This Row],[Date Ended Conversion]],Table1[[#This Row],[Date Created Conversion]])</f>
        <v>36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8304</v>
      </c>
      <c r="P16" s="16">
        <f>ROUND(Table1[[#This Row],[pledged]]/Table1[[#This Row],[goal]]*100,0)</f>
        <v>101</v>
      </c>
      <c r="Q16">
        <f>IFERROR(ROUND(E16/L16,2),0)</f>
        <v>147.71</v>
      </c>
      <c r="R16" s="18">
        <f>(((J16/60)/60)/24)+DATE(1970,1,1)</f>
        <v>41808.02648148148</v>
      </c>
      <c r="S16" s="18">
        <f>(((I16/60)/60)/24)+DATE(1970,1,1)</f>
        <v>41833.582638888889</v>
      </c>
      <c r="T16" s="14">
        <f>MONTH(R16)</f>
        <v>6</v>
      </c>
      <c r="U16" s="14">
        <f>MONTH(S16)</f>
        <v>7</v>
      </c>
      <c r="V16">
        <f>YEAR(R16)</f>
        <v>2014</v>
      </c>
      <c r="W16">
        <f>YEAR(S16)</f>
        <v>2014</v>
      </c>
      <c r="X16" s="14">
        <f>_xlfn.DAYS(Table1[[#This Row],[Date Ended Conversion]],Table1[[#This Row],[Date Created Conversion]])</f>
        <v>25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8304</v>
      </c>
      <c r="P17" s="16">
        <f>ROUND(Table1[[#This Row],[pledged]]/Table1[[#This Row],[goal]]*100,0)</f>
        <v>107</v>
      </c>
      <c r="Q17">
        <f>IFERROR(ROUND(E17/L17,2),0)</f>
        <v>21.76</v>
      </c>
      <c r="R17" s="18">
        <f>(((J17/60)/60)/24)+DATE(1970,1,1)</f>
        <v>42256.391875000001</v>
      </c>
      <c r="S17" s="18">
        <f>(((I17/60)/60)/24)+DATE(1970,1,1)</f>
        <v>42274.843055555553</v>
      </c>
      <c r="T17" s="14">
        <f>MONTH(R17)</f>
        <v>9</v>
      </c>
      <c r="U17" s="14">
        <f>MONTH(S17)</f>
        <v>9</v>
      </c>
      <c r="V17">
        <f>YEAR(R17)</f>
        <v>2015</v>
      </c>
      <c r="W17">
        <f>YEAR(S17)</f>
        <v>2015</v>
      </c>
      <c r="X17" s="14">
        <f>_xlfn.DAYS(Table1[[#This Row],[Date Ended Conversion]],Table1[[#This Row],[Date Created Conversion]])</f>
        <v>18</v>
      </c>
    </row>
    <row r="18" spans="1:2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8304</v>
      </c>
      <c r="P18" s="16">
        <f>ROUND(Table1[[#This Row],[pledged]]/Table1[[#This Row],[goal]]*100,0)</f>
        <v>100</v>
      </c>
      <c r="Q18">
        <f>IFERROR(ROUND(E18/L18,2),0)</f>
        <v>171.84</v>
      </c>
      <c r="R18" s="18">
        <f>(((J18/60)/60)/24)+DATE(1970,1,1)</f>
        <v>41760.796423611115</v>
      </c>
      <c r="S18" s="18">
        <f>(((I18/60)/60)/24)+DATE(1970,1,1)</f>
        <v>41806.229166666664</v>
      </c>
      <c r="T18" s="14">
        <f>MONTH(R18)</f>
        <v>5</v>
      </c>
      <c r="U18" s="14">
        <f>MONTH(S18)</f>
        <v>6</v>
      </c>
      <c r="V18">
        <f>YEAR(R18)</f>
        <v>2014</v>
      </c>
      <c r="W18">
        <f>YEAR(S18)</f>
        <v>2014</v>
      </c>
      <c r="X18" s="14">
        <f>_xlfn.DAYS(Table1[[#This Row],[Date Ended Conversion]],Table1[[#This Row],[Date Created Conversion]])</f>
        <v>46</v>
      </c>
    </row>
    <row r="19" spans="1:2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8304</v>
      </c>
      <c r="P19" s="16">
        <f>ROUND(Table1[[#This Row],[pledged]]/Table1[[#This Row],[goal]]*100,0)</f>
        <v>101</v>
      </c>
      <c r="Q19">
        <f>IFERROR(ROUND(E19/L19,2),0)</f>
        <v>41.94</v>
      </c>
      <c r="R19" s="18">
        <f>(((J19/60)/60)/24)+DATE(1970,1,1)</f>
        <v>41917.731736111113</v>
      </c>
      <c r="S19" s="18">
        <f>(((I19/60)/60)/24)+DATE(1970,1,1)</f>
        <v>41947.773402777777</v>
      </c>
      <c r="T19" s="14">
        <f>MONTH(R19)</f>
        <v>10</v>
      </c>
      <c r="U19" s="14">
        <f>MONTH(S19)</f>
        <v>11</v>
      </c>
      <c r="V19">
        <f>YEAR(R19)</f>
        <v>2014</v>
      </c>
      <c r="W19">
        <f>YEAR(S19)</f>
        <v>2014</v>
      </c>
      <c r="X19" s="14">
        <f>_xlfn.DAYS(Table1[[#This Row],[Date Ended Conversion]],Table1[[#This Row],[Date Created Conversion]])</f>
        <v>30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8304</v>
      </c>
      <c r="P20" s="16">
        <f>ROUND(Table1[[#This Row],[pledged]]/Table1[[#This Row],[goal]]*100,0)</f>
        <v>106</v>
      </c>
      <c r="Q20">
        <f>IFERROR(ROUND(E20/L20,2),0)</f>
        <v>93.26</v>
      </c>
      <c r="R20" s="18">
        <f>(((J20/60)/60)/24)+DATE(1970,1,1)</f>
        <v>41869.542314814818</v>
      </c>
      <c r="S20" s="18">
        <f>(((I20/60)/60)/24)+DATE(1970,1,1)</f>
        <v>41899.542314814818</v>
      </c>
      <c r="T20" s="14">
        <f>MONTH(R20)</f>
        <v>8</v>
      </c>
      <c r="U20" s="14">
        <f>MONTH(S20)</f>
        <v>9</v>
      </c>
      <c r="V20">
        <f>YEAR(R20)</f>
        <v>2014</v>
      </c>
      <c r="W20">
        <f>YEAR(S20)</f>
        <v>2014</v>
      </c>
      <c r="X20" s="14">
        <f>_xlfn.DAYS(Table1[[#This Row],[Date Ended Conversion]],Table1[[#This Row],[Date Created Conversion]])</f>
        <v>30</v>
      </c>
    </row>
    <row r="21" spans="1:2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8304</v>
      </c>
      <c r="P21" s="16">
        <f>ROUND(Table1[[#This Row],[pledged]]/Table1[[#This Row],[goal]]*100,0)</f>
        <v>145</v>
      </c>
      <c r="Q21">
        <f>IFERROR(ROUND(E21/L21,2),0)</f>
        <v>56.14</v>
      </c>
      <c r="R21" s="18">
        <f>(((J21/60)/60)/24)+DATE(1970,1,1)</f>
        <v>42175.816365740742</v>
      </c>
      <c r="S21" s="18">
        <f>(((I21/60)/60)/24)+DATE(1970,1,1)</f>
        <v>42205.816365740742</v>
      </c>
      <c r="T21" s="14">
        <f>MONTH(R21)</f>
        <v>6</v>
      </c>
      <c r="U21" s="14">
        <f>MONTH(S21)</f>
        <v>7</v>
      </c>
      <c r="V21">
        <f>YEAR(R21)</f>
        <v>2015</v>
      </c>
      <c r="W21">
        <f>YEAR(S21)</f>
        <v>2015</v>
      </c>
      <c r="X21" s="14">
        <f>_xlfn.DAYS(Table1[[#This Row],[Date Ended Conversion]],Table1[[#This Row],[Date Created Conversion]])</f>
        <v>30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8304</v>
      </c>
      <c r="P22" s="16">
        <f>ROUND(Table1[[#This Row],[pledged]]/Table1[[#This Row],[goal]]*100,0)</f>
        <v>100</v>
      </c>
      <c r="Q22">
        <f>IFERROR(ROUND(E22/L22,2),0)</f>
        <v>80.16</v>
      </c>
      <c r="R22" s="18">
        <f>(((J22/60)/60)/24)+DATE(1970,1,1)</f>
        <v>42200.758240740746</v>
      </c>
      <c r="S22" s="18">
        <f>(((I22/60)/60)/24)+DATE(1970,1,1)</f>
        <v>42260.758240740746</v>
      </c>
      <c r="T22" s="14">
        <f>MONTH(R22)</f>
        <v>7</v>
      </c>
      <c r="U22" s="14">
        <f>MONTH(S22)</f>
        <v>9</v>
      </c>
      <c r="V22">
        <f>YEAR(R22)</f>
        <v>2015</v>
      </c>
      <c r="W22">
        <f>YEAR(S22)</f>
        <v>2015</v>
      </c>
      <c r="X22" s="14">
        <f>_xlfn.DAYS(Table1[[#This Row],[Date Ended Conversion]],Table1[[#This Row],[Date Created Conversion]])</f>
        <v>60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8304</v>
      </c>
      <c r="P23" s="16">
        <f>ROUND(Table1[[#This Row],[pledged]]/Table1[[#This Row],[goal]]*100,0)</f>
        <v>109</v>
      </c>
      <c r="Q23">
        <f>IFERROR(ROUND(E23/L23,2),0)</f>
        <v>199.9</v>
      </c>
      <c r="R23" s="18">
        <f>(((J23/60)/60)/24)+DATE(1970,1,1)</f>
        <v>41878.627187500002</v>
      </c>
      <c r="S23" s="18">
        <f>(((I23/60)/60)/24)+DATE(1970,1,1)</f>
        <v>41908.627187500002</v>
      </c>
      <c r="T23" s="14">
        <f>MONTH(R23)</f>
        <v>8</v>
      </c>
      <c r="U23" s="14">
        <f>MONTH(S23)</f>
        <v>9</v>
      </c>
      <c r="V23">
        <f>YEAR(R23)</f>
        <v>2014</v>
      </c>
      <c r="W23">
        <f>YEAR(S23)</f>
        <v>2014</v>
      </c>
      <c r="X23" s="14">
        <f>_xlfn.DAYS(Table1[[#This Row],[Date Ended Conversion]],Table1[[#This Row],[Date Created Conversion]])</f>
        <v>30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8304</v>
      </c>
      <c r="P24" s="16">
        <f>ROUND(Table1[[#This Row],[pledged]]/Table1[[#This Row],[goal]]*100,0)</f>
        <v>117</v>
      </c>
      <c r="Q24">
        <f>IFERROR(ROUND(E24/L24,2),0)</f>
        <v>51.25</v>
      </c>
      <c r="R24" s="18">
        <f>(((J24/60)/60)/24)+DATE(1970,1,1)</f>
        <v>41989.91134259259</v>
      </c>
      <c r="S24" s="18">
        <f>(((I24/60)/60)/24)+DATE(1970,1,1)</f>
        <v>42005.332638888889</v>
      </c>
      <c r="T24" s="14">
        <f>MONTH(R24)</f>
        <v>12</v>
      </c>
      <c r="U24" s="14">
        <f>MONTH(S24)</f>
        <v>1</v>
      </c>
      <c r="V24">
        <f>YEAR(R24)</f>
        <v>2014</v>
      </c>
      <c r="W24">
        <f>YEAR(S24)</f>
        <v>2015</v>
      </c>
      <c r="X24" s="14">
        <f>_xlfn.DAYS(Table1[[#This Row],[Date Ended Conversion]],Table1[[#This Row],[Date Created Conversion]])</f>
        <v>16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8304</v>
      </c>
      <c r="P25" s="16">
        <f>ROUND(Table1[[#This Row],[pledged]]/Table1[[#This Row],[goal]]*100,0)</f>
        <v>119</v>
      </c>
      <c r="Q25">
        <f>IFERROR(ROUND(E25/L25,2),0)</f>
        <v>103.04</v>
      </c>
      <c r="R25" s="18">
        <f>(((J25/60)/60)/24)+DATE(1970,1,1)</f>
        <v>42097.778946759259</v>
      </c>
      <c r="S25" s="18">
        <f>(((I25/60)/60)/24)+DATE(1970,1,1)</f>
        <v>42124.638888888891</v>
      </c>
      <c r="T25" s="14">
        <f>MONTH(R25)</f>
        <v>4</v>
      </c>
      <c r="U25" s="14">
        <f>MONTH(S25)</f>
        <v>4</v>
      </c>
      <c r="V25">
        <f>YEAR(R25)</f>
        <v>2015</v>
      </c>
      <c r="W25">
        <f>YEAR(S25)</f>
        <v>2015</v>
      </c>
      <c r="X25" s="14">
        <f>_xlfn.DAYS(Table1[[#This Row],[Date Ended Conversion]],Table1[[#This Row],[Date Created Conversion]])</f>
        <v>27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8304</v>
      </c>
      <c r="P26" s="16">
        <f>ROUND(Table1[[#This Row],[pledged]]/Table1[[#This Row],[goal]]*100,0)</f>
        <v>109</v>
      </c>
      <c r="Q26">
        <f>IFERROR(ROUND(E26/L26,2),0)</f>
        <v>66.349999999999994</v>
      </c>
      <c r="R26" s="18">
        <f>(((J26/60)/60)/24)+DATE(1970,1,1)</f>
        <v>42229.820173611108</v>
      </c>
      <c r="S26" s="18">
        <f>(((I26/60)/60)/24)+DATE(1970,1,1)</f>
        <v>42262.818750000006</v>
      </c>
      <c r="T26" s="14">
        <f>MONTH(R26)</f>
        <v>8</v>
      </c>
      <c r="U26" s="14">
        <f>MONTH(S26)</f>
        <v>9</v>
      </c>
      <c r="V26">
        <f>YEAR(R26)</f>
        <v>2015</v>
      </c>
      <c r="W26">
        <f>YEAR(S26)</f>
        <v>2015</v>
      </c>
      <c r="X26" s="14">
        <f>_xlfn.DAYS(Table1[[#This Row],[Date Ended Conversion]],Table1[[#This Row],[Date Created Conversion]])</f>
        <v>33</v>
      </c>
    </row>
    <row r="27" spans="1:2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8304</v>
      </c>
      <c r="P27" s="16">
        <f>ROUND(Table1[[#This Row],[pledged]]/Table1[[#This Row],[goal]]*100,0)</f>
        <v>133</v>
      </c>
      <c r="Q27">
        <f>IFERROR(ROUND(E27/L27,2),0)</f>
        <v>57.14</v>
      </c>
      <c r="R27" s="18">
        <f>(((J27/60)/60)/24)+DATE(1970,1,1)</f>
        <v>42318.025011574078</v>
      </c>
      <c r="S27" s="18">
        <f>(((I27/60)/60)/24)+DATE(1970,1,1)</f>
        <v>42378.025011574078</v>
      </c>
      <c r="T27" s="14">
        <f>MONTH(R27)</f>
        <v>11</v>
      </c>
      <c r="U27" s="14">
        <f>MONTH(S27)</f>
        <v>1</v>
      </c>
      <c r="V27">
        <f>YEAR(R27)</f>
        <v>2015</v>
      </c>
      <c r="W27">
        <f>YEAR(S27)</f>
        <v>2016</v>
      </c>
      <c r="X27" s="14">
        <f>_xlfn.DAYS(Table1[[#This Row],[Date Ended Conversion]],Table1[[#This Row],[Date Created Conversion]])</f>
        <v>60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8304</v>
      </c>
      <c r="P28" s="16">
        <f>ROUND(Table1[[#This Row],[pledged]]/Table1[[#This Row],[goal]]*100,0)</f>
        <v>155</v>
      </c>
      <c r="Q28">
        <f>IFERROR(ROUND(E28/L28,2),0)</f>
        <v>102.11</v>
      </c>
      <c r="R28" s="18">
        <f>(((J28/60)/60)/24)+DATE(1970,1,1)</f>
        <v>41828.515555555554</v>
      </c>
      <c r="S28" s="18">
        <f>(((I28/60)/60)/24)+DATE(1970,1,1)</f>
        <v>41868.515555555554</v>
      </c>
      <c r="T28" s="14">
        <f>MONTH(R28)</f>
        <v>7</v>
      </c>
      <c r="U28" s="14">
        <f>MONTH(S28)</f>
        <v>8</v>
      </c>
      <c r="V28">
        <f>YEAR(R28)</f>
        <v>2014</v>
      </c>
      <c r="W28">
        <f>YEAR(S28)</f>
        <v>2014</v>
      </c>
      <c r="X28" s="14">
        <f>_xlfn.DAYS(Table1[[#This Row],[Date Ended Conversion]],Table1[[#This Row],[Date Created Conversion]])</f>
        <v>40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8304</v>
      </c>
      <c r="P29" s="16">
        <f>ROUND(Table1[[#This Row],[pledged]]/Table1[[#This Row],[goal]]*100,0)</f>
        <v>112</v>
      </c>
      <c r="Q29">
        <f>IFERROR(ROUND(E29/L29,2),0)</f>
        <v>148.97</v>
      </c>
      <c r="R29" s="18">
        <f>(((J29/60)/60)/24)+DATE(1970,1,1)</f>
        <v>41929.164733796293</v>
      </c>
      <c r="S29" s="18">
        <f>(((I29/60)/60)/24)+DATE(1970,1,1)</f>
        <v>41959.206400462965</v>
      </c>
      <c r="T29" s="14">
        <f>MONTH(R29)</f>
        <v>10</v>
      </c>
      <c r="U29" s="14">
        <f>MONTH(S29)</f>
        <v>11</v>
      </c>
      <c r="V29">
        <f>YEAR(R29)</f>
        <v>2014</v>
      </c>
      <c r="W29">
        <f>YEAR(S29)</f>
        <v>2014</v>
      </c>
      <c r="X29" s="14">
        <f>_xlfn.DAYS(Table1[[#This Row],[Date Ended Conversion]],Table1[[#This Row],[Date Created Conversion]])</f>
        <v>30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8304</v>
      </c>
      <c r="P30" s="16">
        <f>ROUND(Table1[[#This Row],[pledged]]/Table1[[#This Row],[goal]]*100,0)</f>
        <v>100</v>
      </c>
      <c r="Q30">
        <f>IFERROR(ROUND(E30/L30,2),0)</f>
        <v>169.61</v>
      </c>
      <c r="R30" s="18">
        <f>(((J30/60)/60)/24)+DATE(1970,1,1)</f>
        <v>42324.96393518518</v>
      </c>
      <c r="S30" s="18">
        <f>(((I30/60)/60)/24)+DATE(1970,1,1)</f>
        <v>42354.96393518518</v>
      </c>
      <c r="T30" s="14">
        <f>MONTH(R30)</f>
        <v>11</v>
      </c>
      <c r="U30" s="14">
        <f>MONTH(S30)</f>
        <v>12</v>
      </c>
      <c r="V30">
        <f>YEAR(R30)</f>
        <v>2015</v>
      </c>
      <c r="W30">
        <f>YEAR(S30)</f>
        <v>2015</v>
      </c>
      <c r="X30" s="14">
        <f>_xlfn.DAYS(Table1[[#This Row],[Date Ended Conversion]],Table1[[#This Row],[Date Created Conversion]])</f>
        <v>30</v>
      </c>
    </row>
    <row r="31" spans="1:2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8304</v>
      </c>
      <c r="P31" s="16">
        <f>ROUND(Table1[[#This Row],[pledged]]/Table1[[#This Row],[goal]]*100,0)</f>
        <v>123</v>
      </c>
      <c r="Q31">
        <f>IFERROR(ROUND(E31/L31,2),0)</f>
        <v>31.62</v>
      </c>
      <c r="R31" s="18">
        <f>(((J31/60)/60)/24)+DATE(1970,1,1)</f>
        <v>41812.67324074074</v>
      </c>
      <c r="S31" s="18">
        <f>(((I31/60)/60)/24)+DATE(1970,1,1)</f>
        <v>41842.67324074074</v>
      </c>
      <c r="T31" s="14">
        <f>MONTH(R31)</f>
        <v>6</v>
      </c>
      <c r="U31" s="14">
        <f>MONTH(S31)</f>
        <v>7</v>
      </c>
      <c r="V31">
        <f>YEAR(R31)</f>
        <v>2014</v>
      </c>
      <c r="W31">
        <f>YEAR(S31)</f>
        <v>2014</v>
      </c>
      <c r="X31" s="14">
        <f>_xlfn.DAYS(Table1[[#This Row],[Date Ended Conversion]],Table1[[#This Row],[Date Created Conversion]])</f>
        <v>30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8304</v>
      </c>
      <c r="P32" s="16">
        <f>ROUND(Table1[[#This Row],[pledged]]/Table1[[#This Row],[goal]]*100,0)</f>
        <v>101</v>
      </c>
      <c r="Q32">
        <f>IFERROR(ROUND(E32/L32,2),0)</f>
        <v>76.45</v>
      </c>
      <c r="R32" s="18">
        <f>(((J32/60)/60)/24)+DATE(1970,1,1)</f>
        <v>41842.292997685188</v>
      </c>
      <c r="S32" s="18">
        <f>(((I32/60)/60)/24)+DATE(1970,1,1)</f>
        <v>41872.292997685188</v>
      </c>
      <c r="T32" s="14">
        <f>MONTH(R32)</f>
        <v>7</v>
      </c>
      <c r="U32" s="14">
        <f>MONTH(S32)</f>
        <v>8</v>
      </c>
      <c r="V32">
        <f>YEAR(R32)</f>
        <v>2014</v>
      </c>
      <c r="W32">
        <f>YEAR(S32)</f>
        <v>2014</v>
      </c>
      <c r="X32" s="14">
        <f>_xlfn.DAYS(Table1[[#This Row],[Date Ended Conversion]],Table1[[#This Row],[Date Created Conversion]])</f>
        <v>30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8304</v>
      </c>
      <c r="P33" s="16">
        <f>ROUND(Table1[[#This Row],[pledged]]/Table1[[#This Row],[goal]]*100,0)</f>
        <v>100</v>
      </c>
      <c r="Q33">
        <f>IFERROR(ROUND(E33/L33,2),0)</f>
        <v>13</v>
      </c>
      <c r="R33" s="18">
        <f>(((J33/60)/60)/24)+DATE(1970,1,1)</f>
        <v>42376.79206018518</v>
      </c>
      <c r="S33" s="18">
        <f>(((I33/60)/60)/24)+DATE(1970,1,1)</f>
        <v>42394.79206018518</v>
      </c>
      <c r="T33" s="14">
        <f>MONTH(R33)</f>
        <v>1</v>
      </c>
      <c r="U33" s="14">
        <f>MONTH(S33)</f>
        <v>1</v>
      </c>
      <c r="V33">
        <f>YEAR(R33)</f>
        <v>2016</v>
      </c>
      <c r="W33">
        <f>YEAR(S33)</f>
        <v>2016</v>
      </c>
      <c r="X33" s="14">
        <f>_xlfn.DAYS(Table1[[#This Row],[Date Ended Conversion]],Table1[[#This Row],[Date Created Conversion]])</f>
        <v>18</v>
      </c>
    </row>
    <row r="34" spans="1:2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8304</v>
      </c>
      <c r="P34" s="16">
        <f>ROUND(Table1[[#This Row],[pledged]]/Table1[[#This Row],[goal]]*100,0)</f>
        <v>100</v>
      </c>
      <c r="Q34">
        <f>IFERROR(ROUND(E34/L34,2),0)</f>
        <v>320.45</v>
      </c>
      <c r="R34" s="18">
        <f>(((J34/60)/60)/24)+DATE(1970,1,1)</f>
        <v>42461.627511574072</v>
      </c>
      <c r="S34" s="18">
        <f>(((I34/60)/60)/24)+DATE(1970,1,1)</f>
        <v>42503.165972222225</v>
      </c>
      <c r="T34" s="14">
        <f>MONTH(R34)</f>
        <v>4</v>
      </c>
      <c r="U34" s="14">
        <f>MONTH(S34)</f>
        <v>5</v>
      </c>
      <c r="V34">
        <f>YEAR(R34)</f>
        <v>2016</v>
      </c>
      <c r="W34">
        <f>YEAR(S34)</f>
        <v>2016</v>
      </c>
      <c r="X34" s="14">
        <f>_xlfn.DAYS(Table1[[#This Row],[Date Ended Conversion]],Table1[[#This Row],[Date Created Conversion]])</f>
        <v>42</v>
      </c>
    </row>
    <row r="35" spans="1:2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8304</v>
      </c>
      <c r="P35" s="16">
        <f>ROUND(Table1[[#This Row],[pledged]]/Table1[[#This Row],[goal]]*100,0)</f>
        <v>102</v>
      </c>
      <c r="Q35">
        <f>IFERROR(ROUND(E35/L35,2),0)</f>
        <v>83.75</v>
      </c>
      <c r="R35" s="18">
        <f>(((J35/60)/60)/24)+DATE(1970,1,1)</f>
        <v>42286.660891203705</v>
      </c>
      <c r="S35" s="18">
        <f>(((I35/60)/60)/24)+DATE(1970,1,1)</f>
        <v>42316.702557870376</v>
      </c>
      <c r="T35" s="14">
        <f>MONTH(R35)</f>
        <v>10</v>
      </c>
      <c r="U35" s="14">
        <f>MONTH(S35)</f>
        <v>11</v>
      </c>
      <c r="V35">
        <f>YEAR(R35)</f>
        <v>2015</v>
      </c>
      <c r="W35">
        <f>YEAR(S35)</f>
        <v>2015</v>
      </c>
      <c r="X35" s="14">
        <f>_xlfn.DAYS(Table1[[#This Row],[Date Ended Conversion]],Table1[[#This Row],[Date Created Conversion]])</f>
        <v>30</v>
      </c>
    </row>
    <row r="36" spans="1:2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8304</v>
      </c>
      <c r="P36" s="16">
        <f>ROUND(Table1[[#This Row],[pledged]]/Table1[[#This Row],[goal]]*100,0)</f>
        <v>130</v>
      </c>
      <c r="Q36">
        <f>IFERROR(ROUND(E36/L36,2),0)</f>
        <v>49.88</v>
      </c>
      <c r="R36" s="18">
        <f>(((J36/60)/60)/24)+DATE(1970,1,1)</f>
        <v>41841.321770833332</v>
      </c>
      <c r="S36" s="18">
        <f>(((I36/60)/60)/24)+DATE(1970,1,1)</f>
        <v>41856.321770833332</v>
      </c>
      <c r="T36" s="14">
        <f>MONTH(R36)</f>
        <v>7</v>
      </c>
      <c r="U36" s="14">
        <f>MONTH(S36)</f>
        <v>8</v>
      </c>
      <c r="V36">
        <f>YEAR(R36)</f>
        <v>2014</v>
      </c>
      <c r="W36">
        <f>YEAR(S36)</f>
        <v>2014</v>
      </c>
      <c r="X36" s="14">
        <f>_xlfn.DAYS(Table1[[#This Row],[Date Ended Conversion]],Table1[[#This Row],[Date Created Conversion]])</f>
        <v>15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8304</v>
      </c>
      <c r="P37" s="16">
        <f>ROUND(Table1[[#This Row],[pledged]]/Table1[[#This Row],[goal]]*100,0)</f>
        <v>167</v>
      </c>
      <c r="Q37">
        <f>IFERROR(ROUND(E37/L37,2),0)</f>
        <v>59.46</v>
      </c>
      <c r="R37" s="18">
        <f>(((J37/60)/60)/24)+DATE(1970,1,1)</f>
        <v>42098.291828703703</v>
      </c>
      <c r="S37" s="18">
        <f>(((I37/60)/60)/24)+DATE(1970,1,1)</f>
        <v>42122</v>
      </c>
      <c r="T37" s="14">
        <f>MONTH(R37)</f>
        <v>4</v>
      </c>
      <c r="U37" s="14">
        <f>MONTH(S37)</f>
        <v>4</v>
      </c>
      <c r="V37">
        <f>YEAR(R37)</f>
        <v>2015</v>
      </c>
      <c r="W37">
        <f>YEAR(S37)</f>
        <v>2015</v>
      </c>
      <c r="X37" s="14">
        <f>_xlfn.DAYS(Table1[[#This Row],[Date Ended Conversion]],Table1[[#This Row],[Date Created Conversion]])</f>
        <v>24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8304</v>
      </c>
      <c r="P38" s="16">
        <f>ROUND(Table1[[#This Row],[pledged]]/Table1[[#This Row],[goal]]*100,0)</f>
        <v>142</v>
      </c>
      <c r="Q38">
        <f>IFERROR(ROUND(E38/L38,2),0)</f>
        <v>193.84</v>
      </c>
      <c r="R38" s="18">
        <f>(((J38/60)/60)/24)+DATE(1970,1,1)</f>
        <v>42068.307002314818</v>
      </c>
      <c r="S38" s="18">
        <f>(((I38/60)/60)/24)+DATE(1970,1,1)</f>
        <v>42098.265335648146</v>
      </c>
      <c r="T38" s="14">
        <f>MONTH(R38)</f>
        <v>3</v>
      </c>
      <c r="U38" s="14">
        <f>MONTH(S38)</f>
        <v>4</v>
      </c>
      <c r="V38">
        <f>YEAR(R38)</f>
        <v>2015</v>
      </c>
      <c r="W38">
        <f>YEAR(S38)</f>
        <v>2015</v>
      </c>
      <c r="X38" s="14">
        <f>_xlfn.DAYS(Table1[[#This Row],[Date Ended Conversion]],Table1[[#This Row],[Date Created Conversion]])</f>
        <v>30</v>
      </c>
    </row>
    <row r="39" spans="1:2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8304</v>
      </c>
      <c r="P39" s="16">
        <f>ROUND(Table1[[#This Row],[pledged]]/Table1[[#This Row],[goal]]*100,0)</f>
        <v>183</v>
      </c>
      <c r="Q39">
        <f>IFERROR(ROUND(E39/L39,2),0)</f>
        <v>159.51</v>
      </c>
      <c r="R39" s="18">
        <f>(((J39/60)/60)/24)+DATE(1970,1,1)</f>
        <v>42032.693043981482</v>
      </c>
      <c r="S39" s="18">
        <f>(((I39/60)/60)/24)+DATE(1970,1,1)</f>
        <v>42062.693043981482</v>
      </c>
      <c r="T39" s="14">
        <f>MONTH(R39)</f>
        <v>1</v>
      </c>
      <c r="U39" s="14">
        <f>MONTH(S39)</f>
        <v>2</v>
      </c>
      <c r="V39">
        <f>YEAR(R39)</f>
        <v>2015</v>
      </c>
      <c r="W39">
        <f>YEAR(S39)</f>
        <v>2015</v>
      </c>
      <c r="X39" s="14">
        <f>_xlfn.DAYS(Table1[[#This Row],[Date Ended Conversion]],Table1[[#This Row],[Date Created Conversion]])</f>
        <v>30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8304</v>
      </c>
      <c r="P40" s="16">
        <f>ROUND(Table1[[#This Row],[pledged]]/Table1[[#This Row],[goal]]*100,0)</f>
        <v>110</v>
      </c>
      <c r="Q40">
        <f>IFERROR(ROUND(E40/L40,2),0)</f>
        <v>41.68</v>
      </c>
      <c r="R40" s="18">
        <f>(((J40/60)/60)/24)+DATE(1970,1,1)</f>
        <v>41375.057222222218</v>
      </c>
      <c r="S40" s="18">
        <f>(((I40/60)/60)/24)+DATE(1970,1,1)</f>
        <v>41405.057222222218</v>
      </c>
      <c r="T40" s="14">
        <f>MONTH(R40)</f>
        <v>4</v>
      </c>
      <c r="U40" s="14">
        <f>MONTH(S40)</f>
        <v>5</v>
      </c>
      <c r="V40">
        <f>YEAR(R40)</f>
        <v>2013</v>
      </c>
      <c r="W40">
        <f>YEAR(S40)</f>
        <v>2013</v>
      </c>
      <c r="X40" s="14">
        <f>_xlfn.DAYS(Table1[[#This Row],[Date Ended Conversion]],Table1[[#This Row],[Date Created Conversion]])</f>
        <v>30</v>
      </c>
    </row>
    <row r="41" spans="1:2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8304</v>
      </c>
      <c r="P41" s="16">
        <f>ROUND(Table1[[#This Row],[pledged]]/Table1[[#This Row],[goal]]*100,0)</f>
        <v>131</v>
      </c>
      <c r="Q41">
        <f>IFERROR(ROUND(E41/L41,2),0)</f>
        <v>150.9</v>
      </c>
      <c r="R41" s="18">
        <f>(((J41/60)/60)/24)+DATE(1970,1,1)</f>
        <v>41754.047083333331</v>
      </c>
      <c r="S41" s="18">
        <f>(((I41/60)/60)/24)+DATE(1970,1,1)</f>
        <v>41784.957638888889</v>
      </c>
      <c r="T41" s="14">
        <f>MONTH(R41)</f>
        <v>4</v>
      </c>
      <c r="U41" s="14">
        <f>MONTH(S41)</f>
        <v>5</v>
      </c>
      <c r="V41">
        <f>YEAR(R41)</f>
        <v>2014</v>
      </c>
      <c r="W41">
        <f>YEAR(S41)</f>
        <v>2014</v>
      </c>
      <c r="X41" s="14">
        <f>_xlfn.DAYS(Table1[[#This Row],[Date Ended Conversion]],Table1[[#This Row],[Date Created Conversion]])</f>
        <v>30</v>
      </c>
    </row>
    <row r="42" spans="1:2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8304</v>
      </c>
      <c r="P42" s="16">
        <f>ROUND(Table1[[#This Row],[pledged]]/Table1[[#This Row],[goal]]*100,0)</f>
        <v>101</v>
      </c>
      <c r="Q42">
        <f>IFERROR(ROUND(E42/L42,2),0)</f>
        <v>126.69</v>
      </c>
      <c r="R42" s="18">
        <f>(((J42/60)/60)/24)+DATE(1970,1,1)</f>
        <v>41789.21398148148</v>
      </c>
      <c r="S42" s="18">
        <f>(((I42/60)/60)/24)+DATE(1970,1,1)</f>
        <v>41809.166666666664</v>
      </c>
      <c r="T42" s="14">
        <f>MONTH(R42)</f>
        <v>5</v>
      </c>
      <c r="U42" s="14">
        <f>MONTH(S42)</f>
        <v>6</v>
      </c>
      <c r="V42">
        <f>YEAR(R42)</f>
        <v>2014</v>
      </c>
      <c r="W42">
        <f>YEAR(S42)</f>
        <v>2014</v>
      </c>
      <c r="X42" s="14">
        <f>_xlfn.DAYS(Table1[[#This Row],[Date Ended Conversion]],Table1[[#This Row],[Date Created Conversion]])</f>
        <v>20</v>
      </c>
    </row>
    <row r="43" spans="1:2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8304</v>
      </c>
      <c r="P43" s="16">
        <f>ROUND(Table1[[#This Row],[pledged]]/Table1[[#This Row],[goal]]*100,0)</f>
        <v>100</v>
      </c>
      <c r="Q43">
        <f>IFERROR(ROUND(E43/L43,2),0)</f>
        <v>105.26</v>
      </c>
      <c r="R43" s="18">
        <f>(((J43/60)/60)/24)+DATE(1970,1,1)</f>
        <v>41887.568912037037</v>
      </c>
      <c r="S43" s="18">
        <f>(((I43/60)/60)/24)+DATE(1970,1,1)</f>
        <v>41917.568912037037</v>
      </c>
      <c r="T43" s="14">
        <f>MONTH(R43)</f>
        <v>9</v>
      </c>
      <c r="U43" s="14">
        <f>MONTH(S43)</f>
        <v>10</v>
      </c>
      <c r="V43">
        <f>YEAR(R43)</f>
        <v>2014</v>
      </c>
      <c r="W43">
        <f>YEAR(S43)</f>
        <v>2014</v>
      </c>
      <c r="X43" s="14">
        <f>_xlfn.DAYS(Table1[[#This Row],[Date Ended Conversion]],Table1[[#This Row],[Date Created Conversion]])</f>
        <v>30</v>
      </c>
    </row>
    <row r="44" spans="1:2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8304</v>
      </c>
      <c r="P44" s="16">
        <f>ROUND(Table1[[#This Row],[pledged]]/Table1[[#This Row],[goal]]*100,0)</f>
        <v>142</v>
      </c>
      <c r="Q44">
        <f>IFERROR(ROUND(E44/L44,2),0)</f>
        <v>117.51</v>
      </c>
      <c r="R44" s="18">
        <f>(((J44/60)/60)/24)+DATE(1970,1,1)</f>
        <v>41971.639189814814</v>
      </c>
      <c r="S44" s="18">
        <f>(((I44/60)/60)/24)+DATE(1970,1,1)</f>
        <v>42001.639189814814</v>
      </c>
      <c r="T44" s="14">
        <f>MONTH(R44)</f>
        <v>11</v>
      </c>
      <c r="U44" s="14">
        <f>MONTH(S44)</f>
        <v>12</v>
      </c>
      <c r="V44">
        <f>YEAR(R44)</f>
        <v>2014</v>
      </c>
      <c r="W44">
        <f>YEAR(S44)</f>
        <v>2014</v>
      </c>
      <c r="X44" s="14">
        <f>_xlfn.DAYS(Table1[[#This Row],[Date Ended Conversion]],Table1[[#This Row],[Date Created Conversion]])</f>
        <v>30</v>
      </c>
    </row>
    <row r="45" spans="1:2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8304</v>
      </c>
      <c r="P45" s="16">
        <f>ROUND(Table1[[#This Row],[pledged]]/Table1[[#This Row],[goal]]*100,0)</f>
        <v>309</v>
      </c>
      <c r="Q45">
        <f>IFERROR(ROUND(E45/L45,2),0)</f>
        <v>117.36</v>
      </c>
      <c r="R45" s="18">
        <f>(((J45/60)/60)/24)+DATE(1970,1,1)</f>
        <v>41802.790347222224</v>
      </c>
      <c r="S45" s="18">
        <f>(((I45/60)/60)/24)+DATE(1970,1,1)</f>
        <v>41833</v>
      </c>
      <c r="T45" s="14">
        <f>MONTH(R45)</f>
        <v>6</v>
      </c>
      <c r="U45" s="14">
        <f>MONTH(S45)</f>
        <v>7</v>
      </c>
      <c r="V45">
        <f>YEAR(R45)</f>
        <v>2014</v>
      </c>
      <c r="W45">
        <f>YEAR(S45)</f>
        <v>2014</v>
      </c>
      <c r="X45" s="14">
        <f>_xlfn.DAYS(Table1[[#This Row],[Date Ended Conversion]],Table1[[#This Row],[Date Created Conversion]])</f>
        <v>31</v>
      </c>
    </row>
    <row r="46" spans="1:2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8304</v>
      </c>
      <c r="P46" s="16">
        <f>ROUND(Table1[[#This Row],[pledged]]/Table1[[#This Row],[goal]]*100,0)</f>
        <v>100</v>
      </c>
      <c r="Q46">
        <f>IFERROR(ROUND(E46/L46,2),0)</f>
        <v>133.33000000000001</v>
      </c>
      <c r="R46" s="18">
        <f>(((J46/60)/60)/24)+DATE(1970,1,1)</f>
        <v>41874.098807870374</v>
      </c>
      <c r="S46" s="18">
        <f>(((I46/60)/60)/24)+DATE(1970,1,1)</f>
        <v>41919.098807870374</v>
      </c>
      <c r="T46" s="14">
        <f>MONTH(R46)</f>
        <v>8</v>
      </c>
      <c r="U46" s="14">
        <f>MONTH(S46)</f>
        <v>10</v>
      </c>
      <c r="V46">
        <f>YEAR(R46)</f>
        <v>2014</v>
      </c>
      <c r="W46">
        <f>YEAR(S46)</f>
        <v>2014</v>
      </c>
      <c r="X46" s="14">
        <f>_xlfn.DAYS(Table1[[#This Row],[Date Ended Conversion]],Table1[[#This Row],[Date Created Conversion]])</f>
        <v>45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8304</v>
      </c>
      <c r="P47" s="16">
        <f>ROUND(Table1[[#This Row],[pledged]]/Table1[[#This Row],[goal]]*100,0)</f>
        <v>120</v>
      </c>
      <c r="Q47">
        <f>IFERROR(ROUND(E47/L47,2),0)</f>
        <v>98.36</v>
      </c>
      <c r="R47" s="18">
        <f>(((J47/60)/60)/24)+DATE(1970,1,1)</f>
        <v>42457.623923611114</v>
      </c>
      <c r="S47" s="18">
        <f>(((I47/60)/60)/24)+DATE(1970,1,1)</f>
        <v>42487.623923611114</v>
      </c>
      <c r="T47" s="14">
        <f>MONTH(R47)</f>
        <v>3</v>
      </c>
      <c r="U47" s="14">
        <f>MONTH(S47)</f>
        <v>4</v>
      </c>
      <c r="V47">
        <f>YEAR(R47)</f>
        <v>2016</v>
      </c>
      <c r="W47">
        <f>YEAR(S47)</f>
        <v>2016</v>
      </c>
      <c r="X47" s="14">
        <f>_xlfn.DAYS(Table1[[#This Row],[Date Ended Conversion]],Table1[[#This Row],[Date Created Conversion]])</f>
        <v>30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8304</v>
      </c>
      <c r="P48" s="16">
        <f>ROUND(Table1[[#This Row],[pledged]]/Table1[[#This Row],[goal]]*100,0)</f>
        <v>104</v>
      </c>
      <c r="Q48">
        <f>IFERROR(ROUND(E48/L48,2),0)</f>
        <v>194.44</v>
      </c>
      <c r="R48" s="18">
        <f>(((J48/60)/60)/24)+DATE(1970,1,1)</f>
        <v>42323.964976851858</v>
      </c>
      <c r="S48" s="18">
        <f>(((I48/60)/60)/24)+DATE(1970,1,1)</f>
        <v>42353.964976851858</v>
      </c>
      <c r="T48" s="14">
        <f>MONTH(R48)</f>
        <v>11</v>
      </c>
      <c r="U48" s="14">
        <f>MONTH(S48)</f>
        <v>12</v>
      </c>
      <c r="V48">
        <f>YEAR(R48)</f>
        <v>2015</v>
      </c>
      <c r="W48">
        <f>YEAR(S48)</f>
        <v>2015</v>
      </c>
      <c r="X48" s="14">
        <f>_xlfn.DAYS(Table1[[#This Row],[Date Ended Conversion]],Table1[[#This Row],[Date Created Conversion]])</f>
        <v>30</v>
      </c>
    </row>
    <row r="49" spans="1:2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8304</v>
      </c>
      <c r="P49" s="16">
        <f>ROUND(Table1[[#This Row],[pledged]]/Table1[[#This Row],[goal]]*100,0)</f>
        <v>108</v>
      </c>
      <c r="Q49">
        <f>IFERROR(ROUND(E49/L49,2),0)</f>
        <v>76.87</v>
      </c>
      <c r="R49" s="18">
        <f>(((J49/60)/60)/24)+DATE(1970,1,1)</f>
        <v>41932.819525462961</v>
      </c>
      <c r="S49" s="18">
        <f>(((I49/60)/60)/24)+DATE(1970,1,1)</f>
        <v>41992.861192129625</v>
      </c>
      <c r="T49" s="14">
        <f>MONTH(R49)</f>
        <v>10</v>
      </c>
      <c r="U49" s="14">
        <f>MONTH(S49)</f>
        <v>12</v>
      </c>
      <c r="V49">
        <f>YEAR(R49)</f>
        <v>2014</v>
      </c>
      <c r="W49">
        <f>YEAR(S49)</f>
        <v>2014</v>
      </c>
      <c r="X49" s="14">
        <f>_xlfn.DAYS(Table1[[#This Row],[Date Ended Conversion]],Table1[[#This Row],[Date Created Conversion]])</f>
        <v>60</v>
      </c>
    </row>
    <row r="50" spans="1:2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8304</v>
      </c>
      <c r="P50" s="16">
        <f>ROUND(Table1[[#This Row],[pledged]]/Table1[[#This Row],[goal]]*100,0)</f>
        <v>108</v>
      </c>
      <c r="Q50">
        <f>IFERROR(ROUND(E50/L50,2),0)</f>
        <v>56.82</v>
      </c>
      <c r="R50" s="18">
        <f>(((J50/60)/60)/24)+DATE(1970,1,1)</f>
        <v>42033.516898148147</v>
      </c>
      <c r="S50" s="18">
        <f>(((I50/60)/60)/24)+DATE(1970,1,1)</f>
        <v>42064.5</v>
      </c>
      <c r="T50" s="14">
        <f>MONTH(R50)</f>
        <v>1</v>
      </c>
      <c r="U50" s="14">
        <f>MONTH(S50)</f>
        <v>3</v>
      </c>
      <c r="V50">
        <f>YEAR(R50)</f>
        <v>2015</v>
      </c>
      <c r="W50">
        <f>YEAR(S50)</f>
        <v>2015</v>
      </c>
      <c r="X50" s="14">
        <f>_xlfn.DAYS(Table1[[#This Row],[Date Ended Conversion]],Table1[[#This Row],[Date Created Conversion]])</f>
        <v>31</v>
      </c>
    </row>
    <row r="51" spans="1:2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8304</v>
      </c>
      <c r="P51" s="16">
        <f>ROUND(Table1[[#This Row],[pledged]]/Table1[[#This Row],[goal]]*100,0)</f>
        <v>100</v>
      </c>
      <c r="Q51">
        <f>IFERROR(ROUND(E51/L51,2),0)</f>
        <v>137.93</v>
      </c>
      <c r="R51" s="18">
        <f>(((J51/60)/60)/24)+DATE(1970,1,1)</f>
        <v>42271.176446759258</v>
      </c>
      <c r="S51" s="18">
        <f>(((I51/60)/60)/24)+DATE(1970,1,1)</f>
        <v>42301.176446759258</v>
      </c>
      <c r="T51" s="14">
        <f>MONTH(R51)</f>
        <v>9</v>
      </c>
      <c r="U51" s="14">
        <f>MONTH(S51)</f>
        <v>10</v>
      </c>
      <c r="V51">
        <f>YEAR(R51)</f>
        <v>2015</v>
      </c>
      <c r="W51">
        <f>YEAR(S51)</f>
        <v>2015</v>
      </c>
      <c r="X51" s="14">
        <f>_xlfn.DAYS(Table1[[#This Row],[Date Ended Conversion]],Table1[[#This Row],[Date Created Conversion]])</f>
        <v>30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8304</v>
      </c>
      <c r="P52" s="16">
        <f>ROUND(Table1[[#This Row],[pledged]]/Table1[[#This Row],[goal]]*100,0)</f>
        <v>100</v>
      </c>
      <c r="Q52">
        <f>IFERROR(ROUND(E52/L52,2),0)</f>
        <v>27.27</v>
      </c>
      <c r="R52" s="18">
        <f>(((J52/60)/60)/24)+DATE(1970,1,1)</f>
        <v>41995.752986111111</v>
      </c>
      <c r="S52" s="18">
        <f>(((I52/60)/60)/24)+DATE(1970,1,1)</f>
        <v>42034.708333333328</v>
      </c>
      <c r="T52" s="14">
        <f>MONTH(R52)</f>
        <v>12</v>
      </c>
      <c r="U52" s="14">
        <f>MONTH(S52)</f>
        <v>1</v>
      </c>
      <c r="V52">
        <f>YEAR(R52)</f>
        <v>2014</v>
      </c>
      <c r="W52">
        <f>YEAR(S52)</f>
        <v>2015</v>
      </c>
      <c r="X52" s="14">
        <f>_xlfn.DAYS(Table1[[#This Row],[Date Ended Conversion]],Table1[[#This Row],[Date Created Conversion]])</f>
        <v>39</v>
      </c>
    </row>
    <row r="53" spans="1:2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8304</v>
      </c>
      <c r="P53" s="16">
        <f>ROUND(Table1[[#This Row],[pledged]]/Table1[[#This Row],[goal]]*100,0)</f>
        <v>128</v>
      </c>
      <c r="Q53">
        <f>IFERROR(ROUND(E53/L53,2),0)</f>
        <v>118.34</v>
      </c>
      <c r="R53" s="18">
        <f>(((J53/60)/60)/24)+DATE(1970,1,1)</f>
        <v>42196.928668981483</v>
      </c>
      <c r="S53" s="18">
        <f>(((I53/60)/60)/24)+DATE(1970,1,1)</f>
        <v>42226.928668981483</v>
      </c>
      <c r="T53" s="14">
        <f>MONTH(R53)</f>
        <v>7</v>
      </c>
      <c r="U53" s="14">
        <f>MONTH(S53)</f>
        <v>8</v>
      </c>
      <c r="V53">
        <f>YEAR(R53)</f>
        <v>2015</v>
      </c>
      <c r="W53">
        <f>YEAR(S53)</f>
        <v>2015</v>
      </c>
      <c r="X53" s="14">
        <f>_xlfn.DAYS(Table1[[#This Row],[Date Ended Conversion]],Table1[[#This Row],[Date Created Conversion]])</f>
        <v>30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8304</v>
      </c>
      <c r="P54" s="16">
        <f>ROUND(Table1[[#This Row],[pledged]]/Table1[[#This Row],[goal]]*100,0)</f>
        <v>116</v>
      </c>
      <c r="Q54">
        <f>IFERROR(ROUND(E54/L54,2),0)</f>
        <v>223.48</v>
      </c>
      <c r="R54" s="18">
        <f>(((J54/60)/60)/24)+DATE(1970,1,1)</f>
        <v>41807.701921296299</v>
      </c>
      <c r="S54" s="18">
        <f>(((I54/60)/60)/24)+DATE(1970,1,1)</f>
        <v>41837.701921296299</v>
      </c>
      <c r="T54" s="14">
        <f>MONTH(R54)</f>
        <v>6</v>
      </c>
      <c r="U54" s="14">
        <f>MONTH(S54)</f>
        <v>7</v>
      </c>
      <c r="V54">
        <f>YEAR(R54)</f>
        <v>2014</v>
      </c>
      <c r="W54">
        <f>YEAR(S54)</f>
        <v>2014</v>
      </c>
      <c r="X54" s="14">
        <f>_xlfn.DAYS(Table1[[#This Row],[Date Ended Conversion]],Table1[[#This Row],[Date Created Conversion]])</f>
        <v>30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8304</v>
      </c>
      <c r="P55" s="16">
        <f>ROUND(Table1[[#This Row],[pledged]]/Table1[[#This Row],[goal]]*100,0)</f>
        <v>110</v>
      </c>
      <c r="Q55">
        <f>IFERROR(ROUND(E55/L55,2),0)</f>
        <v>28.11</v>
      </c>
      <c r="R55" s="18">
        <f>(((J55/60)/60)/24)+DATE(1970,1,1)</f>
        <v>41719.549131944441</v>
      </c>
      <c r="S55" s="18">
        <f>(((I55/60)/60)/24)+DATE(1970,1,1)</f>
        <v>41733.916666666664</v>
      </c>
      <c r="T55" s="14">
        <f>MONTH(R55)</f>
        <v>3</v>
      </c>
      <c r="U55" s="14">
        <f>MONTH(S55)</f>
        <v>4</v>
      </c>
      <c r="V55">
        <f>YEAR(R55)</f>
        <v>2014</v>
      </c>
      <c r="W55">
        <f>YEAR(S55)</f>
        <v>2014</v>
      </c>
      <c r="X55" s="14">
        <f>_xlfn.DAYS(Table1[[#This Row],[Date Ended Conversion]],Table1[[#This Row],[Date Created Conversion]])</f>
        <v>14</v>
      </c>
    </row>
    <row r="56" spans="1:2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8304</v>
      </c>
      <c r="P56" s="16">
        <f>ROUND(Table1[[#This Row],[pledged]]/Table1[[#This Row],[goal]]*100,0)</f>
        <v>101</v>
      </c>
      <c r="Q56">
        <f>IFERROR(ROUND(E56/L56,2),0)</f>
        <v>194.23</v>
      </c>
      <c r="R56" s="18">
        <f>(((J56/60)/60)/24)+DATE(1970,1,1)</f>
        <v>42333.713206018518</v>
      </c>
      <c r="S56" s="18">
        <f>(((I56/60)/60)/24)+DATE(1970,1,1)</f>
        <v>42363.713206018518</v>
      </c>
      <c r="T56" s="14">
        <f>MONTH(R56)</f>
        <v>11</v>
      </c>
      <c r="U56" s="14">
        <f>MONTH(S56)</f>
        <v>12</v>
      </c>
      <c r="V56">
        <f>YEAR(R56)</f>
        <v>2015</v>
      </c>
      <c r="W56">
        <f>YEAR(S56)</f>
        <v>2015</v>
      </c>
      <c r="X56" s="14">
        <f>_xlfn.DAYS(Table1[[#This Row],[Date Ended Conversion]],Table1[[#This Row],[Date Created Conversion]])</f>
        <v>30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8304</v>
      </c>
      <c r="P57" s="16">
        <f>ROUND(Table1[[#This Row],[pledged]]/Table1[[#This Row],[goal]]*100,0)</f>
        <v>129</v>
      </c>
      <c r="Q57">
        <f>IFERROR(ROUND(E57/L57,2),0)</f>
        <v>128.94999999999999</v>
      </c>
      <c r="R57" s="18">
        <f>(((J57/60)/60)/24)+DATE(1970,1,1)</f>
        <v>42496.968935185185</v>
      </c>
      <c r="S57" s="18">
        <f>(((I57/60)/60)/24)+DATE(1970,1,1)</f>
        <v>42517.968935185185</v>
      </c>
      <c r="T57" s="14">
        <f>MONTH(R57)</f>
        <v>5</v>
      </c>
      <c r="U57" s="14">
        <f>MONTH(S57)</f>
        <v>5</v>
      </c>
      <c r="V57">
        <f>YEAR(R57)</f>
        <v>2016</v>
      </c>
      <c r="W57">
        <f>YEAR(S57)</f>
        <v>2016</v>
      </c>
      <c r="X57" s="14">
        <f>_xlfn.DAYS(Table1[[#This Row],[Date Ended Conversion]],Table1[[#This Row],[Date Created Conversion]])</f>
        <v>21</v>
      </c>
    </row>
    <row r="58" spans="1:2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8304</v>
      </c>
      <c r="P58" s="16">
        <f>ROUND(Table1[[#This Row],[pledged]]/Table1[[#This Row],[goal]]*100,0)</f>
        <v>107</v>
      </c>
      <c r="Q58">
        <f>IFERROR(ROUND(E58/L58,2),0)</f>
        <v>49.32</v>
      </c>
      <c r="R58" s="18">
        <f>(((J58/60)/60)/24)+DATE(1970,1,1)</f>
        <v>42149.548888888887</v>
      </c>
      <c r="S58" s="18">
        <f>(((I58/60)/60)/24)+DATE(1970,1,1)</f>
        <v>42163.666666666672</v>
      </c>
      <c r="T58" s="14">
        <f>MONTH(R58)</f>
        <v>5</v>
      </c>
      <c r="U58" s="14">
        <f>MONTH(S58)</f>
        <v>6</v>
      </c>
      <c r="V58">
        <f>YEAR(R58)</f>
        <v>2015</v>
      </c>
      <c r="W58">
        <f>YEAR(S58)</f>
        <v>2015</v>
      </c>
      <c r="X58" s="14">
        <f>_xlfn.DAYS(Table1[[#This Row],[Date Ended Conversion]],Table1[[#This Row],[Date Created Conversion]])</f>
        <v>14</v>
      </c>
    </row>
    <row r="59" spans="1:2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8304</v>
      </c>
      <c r="P59" s="16">
        <f>ROUND(Table1[[#This Row],[pledged]]/Table1[[#This Row],[goal]]*100,0)</f>
        <v>102</v>
      </c>
      <c r="Q59">
        <f>IFERROR(ROUND(E59/L59,2),0)</f>
        <v>221.52</v>
      </c>
      <c r="R59" s="18">
        <f>(((J59/60)/60)/24)+DATE(1970,1,1)</f>
        <v>42089.83289351852</v>
      </c>
      <c r="S59" s="18">
        <f>(((I59/60)/60)/24)+DATE(1970,1,1)</f>
        <v>42119.83289351852</v>
      </c>
      <c r="T59" s="14">
        <f>MONTH(R59)</f>
        <v>3</v>
      </c>
      <c r="U59" s="14">
        <f>MONTH(S59)</f>
        <v>4</v>
      </c>
      <c r="V59">
        <f>YEAR(R59)</f>
        <v>2015</v>
      </c>
      <c r="W59">
        <f>YEAR(S59)</f>
        <v>2015</v>
      </c>
      <c r="X59" s="14">
        <f>_xlfn.DAYS(Table1[[#This Row],[Date Ended Conversion]],Table1[[#This Row],[Date Created Conversion]])</f>
        <v>30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8304</v>
      </c>
      <c r="P60" s="16">
        <f>ROUND(Table1[[#This Row],[pledged]]/Table1[[#This Row],[goal]]*100,0)</f>
        <v>103</v>
      </c>
      <c r="Q60">
        <f>IFERROR(ROUND(E60/L60,2),0)</f>
        <v>137.21</v>
      </c>
      <c r="R60" s="18">
        <f>(((J60/60)/60)/24)+DATE(1970,1,1)</f>
        <v>41932.745046296295</v>
      </c>
      <c r="S60" s="18">
        <f>(((I60/60)/60)/24)+DATE(1970,1,1)</f>
        <v>41962.786712962959</v>
      </c>
      <c r="T60" s="14">
        <f>MONTH(R60)</f>
        <v>10</v>
      </c>
      <c r="U60" s="14">
        <f>MONTH(S60)</f>
        <v>11</v>
      </c>
      <c r="V60">
        <f>YEAR(R60)</f>
        <v>2014</v>
      </c>
      <c r="W60">
        <f>YEAR(S60)</f>
        <v>2014</v>
      </c>
      <c r="X60" s="14">
        <f>_xlfn.DAYS(Table1[[#This Row],[Date Ended Conversion]],Table1[[#This Row],[Date Created Conversion]])</f>
        <v>30</v>
      </c>
    </row>
    <row r="61" spans="1:2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8304</v>
      </c>
      <c r="P61" s="16">
        <f>ROUND(Table1[[#This Row],[pledged]]/Table1[[#This Row],[goal]]*100,0)</f>
        <v>100</v>
      </c>
      <c r="Q61">
        <f>IFERROR(ROUND(E61/L61,2),0)</f>
        <v>606.82000000000005</v>
      </c>
      <c r="R61" s="18">
        <f>(((J61/60)/60)/24)+DATE(1970,1,1)</f>
        <v>42230.23583333334</v>
      </c>
      <c r="S61" s="18">
        <f>(((I61/60)/60)/24)+DATE(1970,1,1)</f>
        <v>42261.875</v>
      </c>
      <c r="T61" s="14">
        <f>MONTH(R61)</f>
        <v>8</v>
      </c>
      <c r="U61" s="14">
        <f>MONTH(S61)</f>
        <v>9</v>
      </c>
      <c r="V61">
        <f>YEAR(R61)</f>
        <v>2015</v>
      </c>
      <c r="W61">
        <f>YEAR(S61)</f>
        <v>2015</v>
      </c>
      <c r="X61" s="14">
        <f>_xlfn.DAYS(Table1[[#This Row],[Date Ended Conversion]],Table1[[#This Row],[Date Created Conversion]])</f>
        <v>31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8305</v>
      </c>
      <c r="P62" s="16">
        <f>ROUND(Table1[[#This Row],[pledged]]/Table1[[#This Row],[goal]]*100,0)</f>
        <v>103</v>
      </c>
      <c r="Q62">
        <f>IFERROR(ROUND(E62/L62,2),0)</f>
        <v>43.04</v>
      </c>
      <c r="R62" s="18">
        <f>(((J62/60)/60)/24)+DATE(1970,1,1)</f>
        <v>41701.901817129627</v>
      </c>
      <c r="S62" s="18">
        <f>(((I62/60)/60)/24)+DATE(1970,1,1)</f>
        <v>41721</v>
      </c>
      <c r="T62" s="14">
        <f>MONTH(R62)</f>
        <v>3</v>
      </c>
      <c r="U62" s="14">
        <f>MONTH(S62)</f>
        <v>3</v>
      </c>
      <c r="V62">
        <f>YEAR(R62)</f>
        <v>2014</v>
      </c>
      <c r="W62">
        <f>YEAR(S62)</f>
        <v>2014</v>
      </c>
      <c r="X62" s="14">
        <f>_xlfn.DAYS(Table1[[#This Row],[Date Ended Conversion]],Table1[[#This Row],[Date Created Conversion]])</f>
        <v>20</v>
      </c>
    </row>
    <row r="63" spans="1:2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8305</v>
      </c>
      <c r="P63" s="16">
        <f>ROUND(Table1[[#This Row],[pledged]]/Table1[[#This Row],[goal]]*100,0)</f>
        <v>148</v>
      </c>
      <c r="Q63">
        <f>IFERROR(ROUND(E63/L63,2),0)</f>
        <v>322.39</v>
      </c>
      <c r="R63" s="18">
        <f>(((J63/60)/60)/24)+DATE(1970,1,1)</f>
        <v>41409.814317129632</v>
      </c>
      <c r="S63" s="18">
        <f>(((I63/60)/60)/24)+DATE(1970,1,1)</f>
        <v>41431.814317129632</v>
      </c>
      <c r="T63" s="14">
        <f>MONTH(R63)</f>
        <v>5</v>
      </c>
      <c r="U63" s="14">
        <f>MONTH(S63)</f>
        <v>6</v>
      </c>
      <c r="V63">
        <f>YEAR(R63)</f>
        <v>2013</v>
      </c>
      <c r="W63">
        <f>YEAR(S63)</f>
        <v>2013</v>
      </c>
      <c r="X63" s="14">
        <f>_xlfn.DAYS(Table1[[#This Row],[Date Ended Conversion]],Table1[[#This Row],[Date Created Conversion]])</f>
        <v>22</v>
      </c>
    </row>
    <row r="64" spans="1:2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8305</v>
      </c>
      <c r="P64" s="16">
        <f>ROUND(Table1[[#This Row],[pledged]]/Table1[[#This Row],[goal]]*100,0)</f>
        <v>155</v>
      </c>
      <c r="Q64">
        <f>IFERROR(ROUND(E64/L64,2),0)</f>
        <v>96.71</v>
      </c>
      <c r="R64" s="18">
        <f>(((J64/60)/60)/24)+DATE(1970,1,1)</f>
        <v>41311.799513888887</v>
      </c>
      <c r="S64" s="18">
        <f>(((I64/60)/60)/24)+DATE(1970,1,1)</f>
        <v>41336.799513888887</v>
      </c>
      <c r="T64" s="14">
        <f>MONTH(R64)</f>
        <v>2</v>
      </c>
      <c r="U64" s="14">
        <f>MONTH(S64)</f>
        <v>3</v>
      </c>
      <c r="V64">
        <f>YEAR(R64)</f>
        <v>2013</v>
      </c>
      <c r="W64">
        <f>YEAR(S64)</f>
        <v>2013</v>
      </c>
      <c r="X64" s="14">
        <f>_xlfn.DAYS(Table1[[#This Row],[Date Ended Conversion]],Table1[[#This Row],[Date Created Conversion]])</f>
        <v>25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8305</v>
      </c>
      <c r="P65" s="16">
        <f>ROUND(Table1[[#This Row],[pledged]]/Table1[[#This Row],[goal]]*100,0)</f>
        <v>114</v>
      </c>
      <c r="Q65">
        <f>IFERROR(ROUND(E65/L65,2),0)</f>
        <v>35.47</v>
      </c>
      <c r="R65" s="18">
        <f>(((J65/60)/60)/24)+DATE(1970,1,1)</f>
        <v>41612.912187499998</v>
      </c>
      <c r="S65" s="18">
        <f>(((I65/60)/60)/24)+DATE(1970,1,1)</f>
        <v>41636.207638888889</v>
      </c>
      <c r="T65" s="14">
        <f>MONTH(R65)</f>
        <v>12</v>
      </c>
      <c r="U65" s="14">
        <f>MONTH(S65)</f>
        <v>12</v>
      </c>
      <c r="V65">
        <f>YEAR(R65)</f>
        <v>2013</v>
      </c>
      <c r="W65">
        <f>YEAR(S65)</f>
        <v>2013</v>
      </c>
      <c r="X65" s="14">
        <f>_xlfn.DAYS(Table1[[#This Row],[Date Ended Conversion]],Table1[[#This Row],[Date Created Conversion]])</f>
        <v>24</v>
      </c>
    </row>
    <row r="66" spans="1:2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8305</v>
      </c>
      <c r="P66" s="16">
        <f>ROUND(Table1[[#This Row],[pledged]]/Table1[[#This Row],[goal]]*100,0)</f>
        <v>173</v>
      </c>
      <c r="Q66">
        <f>IFERROR(ROUND(E66/L66,2),0)</f>
        <v>86.67</v>
      </c>
      <c r="R66" s="18">
        <f>(((J66/60)/60)/24)+DATE(1970,1,1)</f>
        <v>41433.01829861111</v>
      </c>
      <c r="S66" s="18">
        <f>(((I66/60)/60)/24)+DATE(1970,1,1)</f>
        <v>41463.01829861111</v>
      </c>
      <c r="T66" s="14">
        <f>MONTH(R66)</f>
        <v>6</v>
      </c>
      <c r="U66" s="14">
        <f>MONTH(S66)</f>
        <v>7</v>
      </c>
      <c r="V66">
        <f>YEAR(R66)</f>
        <v>2013</v>
      </c>
      <c r="W66">
        <f>YEAR(S66)</f>
        <v>2013</v>
      </c>
      <c r="X66" s="14">
        <f>_xlfn.DAYS(Table1[[#This Row],[Date Ended Conversion]],Table1[[#This Row],[Date Created Conversion]])</f>
        <v>30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8305</v>
      </c>
      <c r="P67" s="16">
        <f>ROUND(Table1[[#This Row],[pledged]]/Table1[[#This Row],[goal]]*100,0)</f>
        <v>108</v>
      </c>
      <c r="Q67">
        <f>IFERROR(ROUND(E67/L67,2),0)</f>
        <v>132.05000000000001</v>
      </c>
      <c r="R67" s="18">
        <f>(((J67/60)/60)/24)+DATE(1970,1,1)</f>
        <v>41835.821226851855</v>
      </c>
      <c r="S67" s="18">
        <f>(((I67/60)/60)/24)+DATE(1970,1,1)</f>
        <v>41862.249305555553</v>
      </c>
      <c r="T67" s="14">
        <f>MONTH(R67)</f>
        <v>7</v>
      </c>
      <c r="U67" s="14">
        <f>MONTH(S67)</f>
        <v>8</v>
      </c>
      <c r="V67">
        <f>YEAR(R67)</f>
        <v>2014</v>
      </c>
      <c r="W67">
        <f>YEAR(S67)</f>
        <v>2014</v>
      </c>
      <c r="X67" s="14">
        <f>_xlfn.DAYS(Table1[[#This Row],[Date Ended Conversion]],Table1[[#This Row],[Date Created Conversion]])</f>
        <v>27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8305</v>
      </c>
      <c r="P68" s="16">
        <f>ROUND(Table1[[#This Row],[pledged]]/Table1[[#This Row],[goal]]*100,0)</f>
        <v>119</v>
      </c>
      <c r="Q68">
        <f>IFERROR(ROUND(E68/L68,2),0)</f>
        <v>91.23</v>
      </c>
      <c r="R68" s="18">
        <f>(((J68/60)/60)/24)+DATE(1970,1,1)</f>
        <v>42539.849768518514</v>
      </c>
      <c r="S68" s="18">
        <f>(((I68/60)/60)/24)+DATE(1970,1,1)</f>
        <v>42569.849768518514</v>
      </c>
      <c r="T68" s="14">
        <f>MONTH(R68)</f>
        <v>6</v>
      </c>
      <c r="U68" s="14">
        <f>MONTH(S68)</f>
        <v>7</v>
      </c>
      <c r="V68">
        <f>YEAR(R68)</f>
        <v>2016</v>
      </c>
      <c r="W68">
        <f>YEAR(S68)</f>
        <v>2016</v>
      </c>
      <c r="X68" s="14">
        <f>_xlfn.DAYS(Table1[[#This Row],[Date Ended Conversion]],Table1[[#This Row],[Date Created Conversion]])</f>
        <v>30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8305</v>
      </c>
      <c r="P69" s="16">
        <f>ROUND(Table1[[#This Row],[pledged]]/Table1[[#This Row],[goal]]*100,0)</f>
        <v>116</v>
      </c>
      <c r="Q69">
        <f>IFERROR(ROUND(E69/L69,2),0)</f>
        <v>116.25</v>
      </c>
      <c r="R69" s="18">
        <f>(((J69/60)/60)/24)+DATE(1970,1,1)</f>
        <v>41075.583379629628</v>
      </c>
      <c r="S69" s="18">
        <f>(((I69/60)/60)/24)+DATE(1970,1,1)</f>
        <v>41105.583379629628</v>
      </c>
      <c r="T69" s="14">
        <f>MONTH(R69)</f>
        <v>6</v>
      </c>
      <c r="U69" s="14">
        <f>MONTH(S69)</f>
        <v>7</v>
      </c>
      <c r="V69">
        <f>YEAR(R69)</f>
        <v>2012</v>
      </c>
      <c r="W69">
        <f>YEAR(S69)</f>
        <v>2012</v>
      </c>
      <c r="X69" s="14">
        <f>_xlfn.DAYS(Table1[[#This Row],[Date Ended Conversion]],Table1[[#This Row],[Date Created Conversion]])</f>
        <v>30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8305</v>
      </c>
      <c r="P70" s="16">
        <f>ROUND(Table1[[#This Row],[pledged]]/Table1[[#This Row],[goal]]*100,0)</f>
        <v>127</v>
      </c>
      <c r="Q70">
        <f>IFERROR(ROUND(E70/L70,2),0)</f>
        <v>21.19</v>
      </c>
      <c r="R70" s="18">
        <f>(((J70/60)/60)/24)+DATE(1970,1,1)</f>
        <v>41663.569340277776</v>
      </c>
      <c r="S70" s="18">
        <f>(((I70/60)/60)/24)+DATE(1970,1,1)</f>
        <v>41693.569340277776</v>
      </c>
      <c r="T70" s="14">
        <f>MONTH(R70)</f>
        <v>1</v>
      </c>
      <c r="U70" s="14">
        <f>MONTH(S70)</f>
        <v>2</v>
      </c>
      <c r="V70">
        <f>YEAR(R70)</f>
        <v>2014</v>
      </c>
      <c r="W70">
        <f>YEAR(S70)</f>
        <v>2014</v>
      </c>
      <c r="X70" s="14">
        <f>_xlfn.DAYS(Table1[[#This Row],[Date Ended Conversion]],Table1[[#This Row],[Date Created Conversion]])</f>
        <v>30</v>
      </c>
    </row>
    <row r="71" spans="1:2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8305</v>
      </c>
      <c r="P71" s="16">
        <f>ROUND(Table1[[#This Row],[pledged]]/Table1[[#This Row],[goal]]*100,0)</f>
        <v>111</v>
      </c>
      <c r="Q71">
        <f>IFERROR(ROUND(E71/L71,2),0)</f>
        <v>62.33</v>
      </c>
      <c r="R71" s="18">
        <f>(((J71/60)/60)/24)+DATE(1970,1,1)</f>
        <v>40786.187789351854</v>
      </c>
      <c r="S71" s="18">
        <f>(((I71/60)/60)/24)+DATE(1970,1,1)</f>
        <v>40818.290972222225</v>
      </c>
      <c r="T71" s="14">
        <f>MONTH(R71)</f>
        <v>8</v>
      </c>
      <c r="U71" s="14">
        <f>MONTH(S71)</f>
        <v>10</v>
      </c>
      <c r="V71">
        <f>YEAR(R71)</f>
        <v>2011</v>
      </c>
      <c r="W71">
        <f>YEAR(S71)</f>
        <v>2011</v>
      </c>
      <c r="X71" s="14">
        <f>_xlfn.DAYS(Table1[[#This Row],[Date Ended Conversion]],Table1[[#This Row],[Date Created Conversion]])</f>
        <v>32</v>
      </c>
    </row>
    <row r="72" spans="1:2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8305</v>
      </c>
      <c r="P72" s="16">
        <f>ROUND(Table1[[#This Row],[pledged]]/Table1[[#This Row],[goal]]*100,0)</f>
        <v>127</v>
      </c>
      <c r="Q72">
        <f>IFERROR(ROUND(E72/L72,2),0)</f>
        <v>37.409999999999997</v>
      </c>
      <c r="R72" s="18">
        <f>(((J72/60)/60)/24)+DATE(1970,1,1)</f>
        <v>40730.896354166667</v>
      </c>
      <c r="S72" s="18">
        <f>(((I72/60)/60)/24)+DATE(1970,1,1)</f>
        <v>40790.896354166667</v>
      </c>
      <c r="T72" s="14">
        <f>MONTH(R72)</f>
        <v>7</v>
      </c>
      <c r="U72" s="14">
        <f>MONTH(S72)</f>
        <v>9</v>
      </c>
      <c r="V72">
        <f>YEAR(R72)</f>
        <v>2011</v>
      </c>
      <c r="W72">
        <f>YEAR(S72)</f>
        <v>2011</v>
      </c>
      <c r="X72" s="14">
        <f>_xlfn.DAYS(Table1[[#This Row],[Date Ended Conversion]],Table1[[#This Row],[Date Created Conversion]])</f>
        <v>60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8305</v>
      </c>
      <c r="P73" s="16">
        <f>ROUND(Table1[[#This Row],[pledged]]/Table1[[#This Row],[goal]]*100,0)</f>
        <v>124</v>
      </c>
      <c r="Q73">
        <f>IFERROR(ROUND(E73/L73,2),0)</f>
        <v>69.72</v>
      </c>
      <c r="R73" s="18">
        <f>(((J73/60)/60)/24)+DATE(1970,1,1)</f>
        <v>40997.271493055552</v>
      </c>
      <c r="S73" s="18">
        <f>(((I73/60)/60)/24)+DATE(1970,1,1)</f>
        <v>41057.271493055552</v>
      </c>
      <c r="T73" s="14">
        <f>MONTH(R73)</f>
        <v>3</v>
      </c>
      <c r="U73" s="14">
        <f>MONTH(S73)</f>
        <v>5</v>
      </c>
      <c r="V73">
        <f>YEAR(R73)</f>
        <v>2012</v>
      </c>
      <c r="W73">
        <f>YEAR(S73)</f>
        <v>2012</v>
      </c>
      <c r="X73" s="14">
        <f>_xlfn.DAYS(Table1[[#This Row],[Date Ended Conversion]],Table1[[#This Row],[Date Created Conversion]])</f>
        <v>60</v>
      </c>
    </row>
    <row r="74" spans="1:2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8305</v>
      </c>
      <c r="P74" s="16">
        <f>ROUND(Table1[[#This Row],[pledged]]/Table1[[#This Row],[goal]]*100,0)</f>
        <v>108</v>
      </c>
      <c r="Q74">
        <f>IFERROR(ROUND(E74/L74,2),0)</f>
        <v>58.17</v>
      </c>
      <c r="R74" s="18">
        <f>(((J74/60)/60)/24)+DATE(1970,1,1)</f>
        <v>41208.010196759256</v>
      </c>
      <c r="S74" s="18">
        <f>(((I74/60)/60)/24)+DATE(1970,1,1)</f>
        <v>41228</v>
      </c>
      <c r="T74" s="14">
        <f>MONTH(R74)</f>
        <v>10</v>
      </c>
      <c r="U74" s="14">
        <f>MONTH(S74)</f>
        <v>11</v>
      </c>
      <c r="V74">
        <f>YEAR(R74)</f>
        <v>2012</v>
      </c>
      <c r="W74">
        <f>YEAR(S74)</f>
        <v>2012</v>
      </c>
      <c r="X74" s="14">
        <f>_xlfn.DAYS(Table1[[#This Row],[Date Ended Conversion]],Table1[[#This Row],[Date Created Conversion]])</f>
        <v>20</v>
      </c>
    </row>
    <row r="75" spans="1:2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8305</v>
      </c>
      <c r="P75" s="16">
        <f>ROUND(Table1[[#This Row],[pledged]]/Table1[[#This Row],[goal]]*100,0)</f>
        <v>100</v>
      </c>
      <c r="Q75">
        <f>IFERROR(ROUND(E75/L75,2),0)</f>
        <v>50</v>
      </c>
      <c r="R75" s="18">
        <f>(((J75/60)/60)/24)+DATE(1970,1,1)</f>
        <v>40587.75675925926</v>
      </c>
      <c r="S75" s="18">
        <f>(((I75/60)/60)/24)+DATE(1970,1,1)</f>
        <v>40666.165972222225</v>
      </c>
      <c r="T75" s="14">
        <f>MONTH(R75)</f>
        <v>2</v>
      </c>
      <c r="U75" s="14">
        <f>MONTH(S75)</f>
        <v>5</v>
      </c>
      <c r="V75">
        <f>YEAR(R75)</f>
        <v>2011</v>
      </c>
      <c r="W75">
        <f>YEAR(S75)</f>
        <v>2011</v>
      </c>
      <c r="X75" s="14">
        <f>_xlfn.DAYS(Table1[[#This Row],[Date Ended Conversion]],Table1[[#This Row],[Date Created Conversion]])</f>
        <v>79</v>
      </c>
    </row>
    <row r="76" spans="1:2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8305</v>
      </c>
      <c r="P76" s="16">
        <f>ROUND(Table1[[#This Row],[pledged]]/Table1[[#This Row],[goal]]*100,0)</f>
        <v>113</v>
      </c>
      <c r="Q76">
        <f>IFERROR(ROUND(E76/L76,2),0)</f>
        <v>19.47</v>
      </c>
      <c r="R76" s="18">
        <f>(((J76/60)/60)/24)+DATE(1970,1,1)</f>
        <v>42360.487210648149</v>
      </c>
      <c r="S76" s="18">
        <f>(((I76/60)/60)/24)+DATE(1970,1,1)</f>
        <v>42390.487210648149</v>
      </c>
      <c r="T76" s="14">
        <f>MONTH(R76)</f>
        <v>12</v>
      </c>
      <c r="U76" s="14">
        <f>MONTH(S76)</f>
        <v>1</v>
      </c>
      <c r="V76">
        <f>YEAR(R76)</f>
        <v>2015</v>
      </c>
      <c r="W76">
        <f>YEAR(S76)</f>
        <v>2016</v>
      </c>
      <c r="X76" s="14">
        <f>_xlfn.DAYS(Table1[[#This Row],[Date Ended Conversion]],Table1[[#This Row],[Date Created Conversion]])</f>
        <v>30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8305</v>
      </c>
      <c r="P77" s="16">
        <f>ROUND(Table1[[#This Row],[pledged]]/Table1[[#This Row],[goal]]*100,0)</f>
        <v>115</v>
      </c>
      <c r="Q77">
        <f>IFERROR(ROUND(E77/L77,2),0)</f>
        <v>85.96</v>
      </c>
      <c r="R77" s="18">
        <f>(((J77/60)/60)/24)+DATE(1970,1,1)</f>
        <v>41357.209166666667</v>
      </c>
      <c r="S77" s="18">
        <f>(((I77/60)/60)/24)+DATE(1970,1,1)</f>
        <v>41387.209166666667</v>
      </c>
      <c r="T77" s="14">
        <f>MONTH(R77)</f>
        <v>3</v>
      </c>
      <c r="U77" s="14">
        <f>MONTH(S77)</f>
        <v>4</v>
      </c>
      <c r="V77">
        <f>YEAR(R77)</f>
        <v>2013</v>
      </c>
      <c r="W77">
        <f>YEAR(S77)</f>
        <v>2013</v>
      </c>
      <c r="X77" s="14">
        <f>_xlfn.DAYS(Table1[[#This Row],[Date Ended Conversion]],Table1[[#This Row],[Date Created Conversion]])</f>
        <v>30</v>
      </c>
    </row>
    <row r="78" spans="1:2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8305</v>
      </c>
      <c r="P78" s="16">
        <f>ROUND(Table1[[#This Row],[pledged]]/Table1[[#This Row],[goal]]*100,0)</f>
        <v>153</v>
      </c>
      <c r="Q78">
        <f>IFERROR(ROUND(E78/L78,2),0)</f>
        <v>30.67</v>
      </c>
      <c r="R78" s="18">
        <f>(((J78/60)/60)/24)+DATE(1970,1,1)</f>
        <v>40844.691643518519</v>
      </c>
      <c r="S78" s="18">
        <f>(((I78/60)/60)/24)+DATE(1970,1,1)</f>
        <v>40904.733310185184</v>
      </c>
      <c r="T78" s="14">
        <f>MONTH(R78)</f>
        <v>10</v>
      </c>
      <c r="U78" s="14">
        <f>MONTH(S78)</f>
        <v>12</v>
      </c>
      <c r="V78">
        <f>YEAR(R78)</f>
        <v>2011</v>
      </c>
      <c r="W78">
        <f>YEAR(S78)</f>
        <v>2011</v>
      </c>
      <c r="X78" s="14">
        <f>_xlfn.DAYS(Table1[[#This Row],[Date Ended Conversion]],Table1[[#This Row],[Date Created Conversion]])</f>
        <v>60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8305</v>
      </c>
      <c r="P79" s="16">
        <f>ROUND(Table1[[#This Row],[pledged]]/Table1[[#This Row],[goal]]*100,0)</f>
        <v>393</v>
      </c>
      <c r="Q79">
        <f>IFERROR(ROUND(E79/L79,2),0)</f>
        <v>60.38</v>
      </c>
      <c r="R79" s="18">
        <f>(((J79/60)/60)/24)+DATE(1970,1,1)</f>
        <v>40997.144872685189</v>
      </c>
      <c r="S79" s="18">
        <f>(((I79/60)/60)/24)+DATE(1970,1,1)</f>
        <v>41050.124305555553</v>
      </c>
      <c r="T79" s="14">
        <f>MONTH(R79)</f>
        <v>3</v>
      </c>
      <c r="U79" s="14">
        <f>MONTH(S79)</f>
        <v>5</v>
      </c>
      <c r="V79">
        <f>YEAR(R79)</f>
        <v>2012</v>
      </c>
      <c r="W79">
        <f>YEAR(S79)</f>
        <v>2012</v>
      </c>
      <c r="X79" s="14">
        <f>_xlfn.DAYS(Table1[[#This Row],[Date Ended Conversion]],Table1[[#This Row],[Date Created Conversion]])</f>
        <v>53</v>
      </c>
    </row>
    <row r="80" spans="1:2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8305</v>
      </c>
      <c r="P80" s="16">
        <f>ROUND(Table1[[#This Row],[pledged]]/Table1[[#This Row],[goal]]*100,0)</f>
        <v>2702</v>
      </c>
      <c r="Q80">
        <f>IFERROR(ROUND(E80/L80,2),0)</f>
        <v>38.6</v>
      </c>
      <c r="R80" s="18">
        <f>(((J80/60)/60)/24)+DATE(1970,1,1)</f>
        <v>42604.730567129634</v>
      </c>
      <c r="S80" s="18">
        <f>(((I80/60)/60)/24)+DATE(1970,1,1)</f>
        <v>42614.730567129634</v>
      </c>
      <c r="T80" s="14">
        <f>MONTH(R80)</f>
        <v>8</v>
      </c>
      <c r="U80" s="14">
        <f>MONTH(S80)</f>
        <v>9</v>
      </c>
      <c r="V80">
        <f>YEAR(R80)</f>
        <v>2016</v>
      </c>
      <c r="W80">
        <f>YEAR(S80)</f>
        <v>2016</v>
      </c>
      <c r="X80" s="14">
        <f>_xlfn.DAYS(Table1[[#This Row],[Date Ended Conversion]],Table1[[#This Row],[Date Created Conversion]])</f>
        <v>10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8305</v>
      </c>
      <c r="P81" s="16">
        <f>ROUND(Table1[[#This Row],[pledged]]/Table1[[#This Row],[goal]]*100,0)</f>
        <v>127</v>
      </c>
      <c r="Q81">
        <f>IFERROR(ROUND(E81/L81,2),0)</f>
        <v>40.270000000000003</v>
      </c>
      <c r="R81" s="18">
        <f>(((J81/60)/60)/24)+DATE(1970,1,1)</f>
        <v>41724.776539351849</v>
      </c>
      <c r="S81" s="18">
        <f>(((I81/60)/60)/24)+DATE(1970,1,1)</f>
        <v>41754.776539351849</v>
      </c>
      <c r="T81" s="14">
        <f>MONTH(R81)</f>
        <v>3</v>
      </c>
      <c r="U81" s="14">
        <f>MONTH(S81)</f>
        <v>4</v>
      </c>
      <c r="V81">
        <f>YEAR(R81)</f>
        <v>2014</v>
      </c>
      <c r="W81">
        <f>YEAR(S81)</f>
        <v>2014</v>
      </c>
      <c r="X81" s="14">
        <f>_xlfn.DAYS(Table1[[#This Row],[Date Ended Conversion]],Table1[[#This Row],[Date Created Conversion]])</f>
        <v>30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8305</v>
      </c>
      <c r="P82" s="16">
        <f>ROUND(Table1[[#This Row],[pledged]]/Table1[[#This Row],[goal]]*100,0)</f>
        <v>107</v>
      </c>
      <c r="Q82">
        <f>IFERROR(ROUND(E82/L82,2),0)</f>
        <v>273.83</v>
      </c>
      <c r="R82" s="18">
        <f>(((J82/60)/60)/24)+DATE(1970,1,1)</f>
        <v>41583.083981481483</v>
      </c>
      <c r="S82" s="18">
        <f>(((I82/60)/60)/24)+DATE(1970,1,1)</f>
        <v>41618.083981481483</v>
      </c>
      <c r="T82" s="14">
        <f>MONTH(R82)</f>
        <v>11</v>
      </c>
      <c r="U82" s="14">
        <f>MONTH(S82)</f>
        <v>12</v>
      </c>
      <c r="V82">
        <f>YEAR(R82)</f>
        <v>2013</v>
      </c>
      <c r="W82">
        <f>YEAR(S82)</f>
        <v>2013</v>
      </c>
      <c r="X82" s="14">
        <f>_xlfn.DAYS(Table1[[#This Row],[Date Ended Conversion]],Table1[[#This Row],[Date Created Conversion]])</f>
        <v>35</v>
      </c>
    </row>
    <row r="83" spans="1:2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8305</v>
      </c>
      <c r="P83" s="16">
        <f>ROUND(Table1[[#This Row],[pledged]]/Table1[[#This Row],[goal]]*100,0)</f>
        <v>198</v>
      </c>
      <c r="Q83">
        <f>IFERROR(ROUND(E83/L83,2),0)</f>
        <v>53.04</v>
      </c>
      <c r="R83" s="18">
        <f>(((J83/60)/60)/24)+DATE(1970,1,1)</f>
        <v>41100.158877314818</v>
      </c>
      <c r="S83" s="18">
        <f>(((I83/60)/60)/24)+DATE(1970,1,1)</f>
        <v>41104.126388888886</v>
      </c>
      <c r="T83" s="14">
        <f>MONTH(R83)</f>
        <v>7</v>
      </c>
      <c r="U83" s="14">
        <f>MONTH(S83)</f>
        <v>7</v>
      </c>
      <c r="V83">
        <f>YEAR(R83)</f>
        <v>2012</v>
      </c>
      <c r="W83">
        <f>YEAR(S83)</f>
        <v>2012</v>
      </c>
      <c r="X83" s="14">
        <f>_xlfn.DAYS(Table1[[#This Row],[Date Ended Conversion]],Table1[[#This Row],[Date Created Conversion]])</f>
        <v>4</v>
      </c>
    </row>
    <row r="84" spans="1:2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8305</v>
      </c>
      <c r="P84" s="16">
        <f>ROUND(Table1[[#This Row],[pledged]]/Table1[[#This Row],[goal]]*100,0)</f>
        <v>100</v>
      </c>
      <c r="Q84">
        <f>IFERROR(ROUND(E84/L84,2),0)</f>
        <v>40.01</v>
      </c>
      <c r="R84" s="18">
        <f>(((J84/60)/60)/24)+DATE(1970,1,1)</f>
        <v>40795.820150462961</v>
      </c>
      <c r="S84" s="18">
        <f>(((I84/60)/60)/24)+DATE(1970,1,1)</f>
        <v>40825.820150462961</v>
      </c>
      <c r="T84" s="14">
        <f>MONTH(R84)</f>
        <v>9</v>
      </c>
      <c r="U84" s="14">
        <f>MONTH(S84)</f>
        <v>10</v>
      </c>
      <c r="V84">
        <f>YEAR(R84)</f>
        <v>2011</v>
      </c>
      <c r="W84">
        <f>YEAR(S84)</f>
        <v>2011</v>
      </c>
      <c r="X84" s="14">
        <f>_xlfn.DAYS(Table1[[#This Row],[Date Ended Conversion]],Table1[[#This Row],[Date Created Conversion]])</f>
        <v>30</v>
      </c>
    </row>
    <row r="85" spans="1:2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8305</v>
      </c>
      <c r="P85" s="16">
        <f>ROUND(Table1[[#This Row],[pledged]]/Table1[[#This Row],[goal]]*100,0)</f>
        <v>103</v>
      </c>
      <c r="Q85">
        <f>IFERROR(ROUND(E85/L85,2),0)</f>
        <v>15.77</v>
      </c>
      <c r="R85" s="18">
        <f>(((J85/60)/60)/24)+DATE(1970,1,1)</f>
        <v>42042.615613425922</v>
      </c>
      <c r="S85" s="18">
        <f>(((I85/60)/60)/24)+DATE(1970,1,1)</f>
        <v>42057.479166666672</v>
      </c>
      <c r="T85" s="14">
        <f>MONTH(R85)</f>
        <v>2</v>
      </c>
      <c r="U85" s="14">
        <f>MONTH(S85)</f>
        <v>2</v>
      </c>
      <c r="V85">
        <f>YEAR(R85)</f>
        <v>2015</v>
      </c>
      <c r="W85">
        <f>YEAR(S85)</f>
        <v>2015</v>
      </c>
      <c r="X85" s="14">
        <f>_xlfn.DAYS(Table1[[#This Row],[Date Ended Conversion]],Table1[[#This Row],[Date Created Conversion]])</f>
        <v>15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8305</v>
      </c>
      <c r="P86" s="16">
        <f>ROUND(Table1[[#This Row],[pledged]]/Table1[[#This Row],[goal]]*100,0)</f>
        <v>100</v>
      </c>
      <c r="Q86">
        <f>IFERROR(ROUND(E86/L86,2),0)</f>
        <v>71.430000000000007</v>
      </c>
      <c r="R86" s="18">
        <f>(((J86/60)/60)/24)+DATE(1970,1,1)</f>
        <v>40648.757939814815</v>
      </c>
      <c r="S86" s="18">
        <f>(((I86/60)/60)/24)+DATE(1970,1,1)</f>
        <v>40678.757939814815</v>
      </c>
      <c r="T86" s="14">
        <f>MONTH(R86)</f>
        <v>4</v>
      </c>
      <c r="U86" s="14">
        <f>MONTH(S86)</f>
        <v>5</v>
      </c>
      <c r="V86">
        <f>YEAR(R86)</f>
        <v>2011</v>
      </c>
      <c r="W86">
        <f>YEAR(S86)</f>
        <v>2011</v>
      </c>
      <c r="X86" s="14">
        <f>_xlfn.DAYS(Table1[[#This Row],[Date Ended Conversion]],Table1[[#This Row],[Date Created Conversion]])</f>
        <v>30</v>
      </c>
    </row>
    <row r="87" spans="1:2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8305</v>
      </c>
      <c r="P87" s="16">
        <f>ROUND(Table1[[#This Row],[pledged]]/Table1[[#This Row],[goal]]*100,0)</f>
        <v>126</v>
      </c>
      <c r="Q87">
        <f>IFERROR(ROUND(E87/L87,2),0)</f>
        <v>71.709999999999994</v>
      </c>
      <c r="R87" s="18">
        <f>(((J87/60)/60)/24)+DATE(1970,1,1)</f>
        <v>40779.125428240739</v>
      </c>
      <c r="S87" s="18">
        <f>(((I87/60)/60)/24)+DATE(1970,1,1)</f>
        <v>40809.125428240739</v>
      </c>
      <c r="T87" s="14">
        <f>MONTH(R87)</f>
        <v>8</v>
      </c>
      <c r="U87" s="14">
        <f>MONTH(S87)</f>
        <v>9</v>
      </c>
      <c r="V87">
        <f>YEAR(R87)</f>
        <v>2011</v>
      </c>
      <c r="W87">
        <f>YEAR(S87)</f>
        <v>2011</v>
      </c>
      <c r="X87" s="14">
        <f>_xlfn.DAYS(Table1[[#This Row],[Date Ended Conversion]],Table1[[#This Row],[Date Created Conversion]])</f>
        <v>30</v>
      </c>
    </row>
    <row r="88" spans="1:2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8305</v>
      </c>
      <c r="P88" s="16">
        <f>ROUND(Table1[[#This Row],[pledged]]/Table1[[#This Row],[goal]]*100,0)</f>
        <v>106</v>
      </c>
      <c r="Q88">
        <f>IFERROR(ROUND(E88/L88,2),0)</f>
        <v>375.76</v>
      </c>
      <c r="R88" s="18">
        <f>(((J88/60)/60)/24)+DATE(1970,1,1)</f>
        <v>42291.556076388893</v>
      </c>
      <c r="S88" s="18">
        <f>(((I88/60)/60)/24)+DATE(1970,1,1)</f>
        <v>42365.59774305555</v>
      </c>
      <c r="T88" s="14">
        <f>MONTH(R88)</f>
        <v>10</v>
      </c>
      <c r="U88" s="14">
        <f>MONTH(S88)</f>
        <v>12</v>
      </c>
      <c r="V88">
        <f>YEAR(R88)</f>
        <v>2015</v>
      </c>
      <c r="W88">
        <f>YEAR(S88)</f>
        <v>2015</v>
      </c>
      <c r="X88" s="14">
        <f>_xlfn.DAYS(Table1[[#This Row],[Date Ended Conversion]],Table1[[#This Row],[Date Created Conversion]])</f>
        <v>74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8305</v>
      </c>
      <c r="P89" s="16">
        <f>ROUND(Table1[[#This Row],[pledged]]/Table1[[#This Row],[goal]]*100,0)</f>
        <v>105</v>
      </c>
      <c r="Q89">
        <f>IFERROR(ROUND(E89/L89,2),0)</f>
        <v>104.6</v>
      </c>
      <c r="R89" s="18">
        <f>(((J89/60)/60)/24)+DATE(1970,1,1)</f>
        <v>40322.53938657407</v>
      </c>
      <c r="S89" s="18">
        <f>(((I89/60)/60)/24)+DATE(1970,1,1)</f>
        <v>40332.070138888892</v>
      </c>
      <c r="T89" s="14">
        <f>MONTH(R89)</f>
        <v>5</v>
      </c>
      <c r="U89" s="14">
        <f>MONTH(S89)</f>
        <v>6</v>
      </c>
      <c r="V89">
        <f>YEAR(R89)</f>
        <v>2010</v>
      </c>
      <c r="W89">
        <f>YEAR(S89)</f>
        <v>2010</v>
      </c>
      <c r="X89" s="14">
        <f>_xlfn.DAYS(Table1[[#This Row],[Date Ended Conversion]],Table1[[#This Row],[Date Created Conversion]])</f>
        <v>10</v>
      </c>
    </row>
    <row r="90" spans="1:2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8305</v>
      </c>
      <c r="P90" s="16">
        <f>ROUND(Table1[[#This Row],[pledged]]/Table1[[#This Row],[goal]]*100,0)</f>
        <v>103</v>
      </c>
      <c r="Q90">
        <f>IFERROR(ROUND(E90/L90,2),0)</f>
        <v>60</v>
      </c>
      <c r="R90" s="18">
        <f>(((J90/60)/60)/24)+DATE(1970,1,1)</f>
        <v>41786.65892361111</v>
      </c>
      <c r="S90" s="18">
        <f>(((I90/60)/60)/24)+DATE(1970,1,1)</f>
        <v>41812.65892361111</v>
      </c>
      <c r="T90" s="14">
        <f>MONTH(R90)</f>
        <v>5</v>
      </c>
      <c r="U90" s="14">
        <f>MONTH(S90)</f>
        <v>6</v>
      </c>
      <c r="V90">
        <f>YEAR(R90)</f>
        <v>2014</v>
      </c>
      <c r="W90">
        <f>YEAR(S90)</f>
        <v>2014</v>
      </c>
      <c r="X90" s="14">
        <f>_xlfn.DAYS(Table1[[#This Row],[Date Ended Conversion]],Table1[[#This Row],[Date Created Conversion]])</f>
        <v>26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8305</v>
      </c>
      <c r="P91" s="16">
        <f>ROUND(Table1[[#This Row],[pledged]]/Table1[[#This Row],[goal]]*100,0)</f>
        <v>115</v>
      </c>
      <c r="Q91">
        <f>IFERROR(ROUND(E91/L91,2),0)</f>
        <v>123.29</v>
      </c>
      <c r="R91" s="18">
        <f>(((J91/60)/60)/24)+DATE(1970,1,1)</f>
        <v>41402.752222222225</v>
      </c>
      <c r="S91" s="18">
        <f>(((I91/60)/60)/24)+DATE(1970,1,1)</f>
        <v>41427.752222222225</v>
      </c>
      <c r="T91" s="14">
        <f>MONTH(R91)</f>
        <v>5</v>
      </c>
      <c r="U91" s="14">
        <f>MONTH(S91)</f>
        <v>6</v>
      </c>
      <c r="V91">
        <f>YEAR(R91)</f>
        <v>2013</v>
      </c>
      <c r="W91">
        <f>YEAR(S91)</f>
        <v>2013</v>
      </c>
      <c r="X91" s="14">
        <f>_xlfn.DAYS(Table1[[#This Row],[Date Ended Conversion]],Table1[[#This Row],[Date Created Conversion]])</f>
        <v>25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8305</v>
      </c>
      <c r="P92" s="16">
        <f>ROUND(Table1[[#This Row],[pledged]]/Table1[[#This Row],[goal]]*100,0)</f>
        <v>100</v>
      </c>
      <c r="Q92">
        <f>IFERROR(ROUND(E92/L92,2),0)</f>
        <v>31.38</v>
      </c>
      <c r="R92" s="18">
        <f>(((J92/60)/60)/24)+DATE(1970,1,1)</f>
        <v>40706.297442129631</v>
      </c>
      <c r="S92" s="18">
        <f>(((I92/60)/60)/24)+DATE(1970,1,1)</f>
        <v>40736.297442129631</v>
      </c>
      <c r="T92" s="14">
        <f>MONTH(R92)</f>
        <v>6</v>
      </c>
      <c r="U92" s="14">
        <f>MONTH(S92)</f>
        <v>7</v>
      </c>
      <c r="V92">
        <f>YEAR(R92)</f>
        <v>2011</v>
      </c>
      <c r="W92">
        <f>YEAR(S92)</f>
        <v>2011</v>
      </c>
      <c r="X92" s="14">
        <f>_xlfn.DAYS(Table1[[#This Row],[Date Ended Conversion]],Table1[[#This Row],[Date Created Conversion]])</f>
        <v>30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8305</v>
      </c>
      <c r="P93" s="16">
        <f>ROUND(Table1[[#This Row],[pledged]]/Table1[[#This Row],[goal]]*100,0)</f>
        <v>120</v>
      </c>
      <c r="Q93">
        <f>IFERROR(ROUND(E93/L93,2),0)</f>
        <v>78.260000000000005</v>
      </c>
      <c r="R93" s="18">
        <f>(((J93/60)/60)/24)+DATE(1970,1,1)</f>
        <v>40619.402361111112</v>
      </c>
      <c r="S93" s="18">
        <f>(((I93/60)/60)/24)+DATE(1970,1,1)</f>
        <v>40680.402361111112</v>
      </c>
      <c r="T93" s="14">
        <f>MONTH(R93)</f>
        <v>3</v>
      </c>
      <c r="U93" s="14">
        <f>MONTH(S93)</f>
        <v>5</v>
      </c>
      <c r="V93">
        <f>YEAR(R93)</f>
        <v>2011</v>
      </c>
      <c r="W93">
        <f>YEAR(S93)</f>
        <v>2011</v>
      </c>
      <c r="X93" s="14">
        <f>_xlfn.DAYS(Table1[[#This Row],[Date Ended Conversion]],Table1[[#This Row],[Date Created Conversion]])</f>
        <v>61</v>
      </c>
    </row>
    <row r="94" spans="1:2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8305</v>
      </c>
      <c r="P94" s="16">
        <f>ROUND(Table1[[#This Row],[pledged]]/Table1[[#This Row],[goal]]*100,0)</f>
        <v>105</v>
      </c>
      <c r="Q94">
        <f>IFERROR(ROUND(E94/L94,2),0)</f>
        <v>122.33</v>
      </c>
      <c r="R94" s="18">
        <f>(((J94/60)/60)/24)+DATE(1970,1,1)</f>
        <v>42721.198877314819</v>
      </c>
      <c r="S94" s="18">
        <f>(((I94/60)/60)/24)+DATE(1970,1,1)</f>
        <v>42767.333333333328</v>
      </c>
      <c r="T94" s="14">
        <f>MONTH(R94)</f>
        <v>12</v>
      </c>
      <c r="U94" s="14">
        <f>MONTH(S94)</f>
        <v>2</v>
      </c>
      <c r="V94">
        <f>YEAR(R94)</f>
        <v>2016</v>
      </c>
      <c r="W94">
        <f>YEAR(S94)</f>
        <v>2017</v>
      </c>
      <c r="X94" s="14">
        <f>_xlfn.DAYS(Table1[[#This Row],[Date Ended Conversion]],Table1[[#This Row],[Date Created Conversion]])</f>
        <v>46</v>
      </c>
    </row>
    <row r="95" spans="1:2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8305</v>
      </c>
      <c r="P95" s="16">
        <f>ROUND(Table1[[#This Row],[pledged]]/Table1[[#This Row],[goal]]*100,0)</f>
        <v>111</v>
      </c>
      <c r="Q95">
        <f>IFERROR(ROUND(E95/L95,2),0)</f>
        <v>73.73</v>
      </c>
      <c r="R95" s="18">
        <f>(((J95/60)/60)/24)+DATE(1970,1,1)</f>
        <v>41065.858067129629</v>
      </c>
      <c r="S95" s="18">
        <f>(((I95/60)/60)/24)+DATE(1970,1,1)</f>
        <v>41093.875</v>
      </c>
      <c r="T95" s="14">
        <f>MONTH(R95)</f>
        <v>6</v>
      </c>
      <c r="U95" s="14">
        <f>MONTH(S95)</f>
        <v>7</v>
      </c>
      <c r="V95">
        <f>YEAR(R95)</f>
        <v>2012</v>
      </c>
      <c r="W95">
        <f>YEAR(S95)</f>
        <v>2012</v>
      </c>
      <c r="X95" s="14">
        <f>_xlfn.DAYS(Table1[[#This Row],[Date Ended Conversion]],Table1[[#This Row],[Date Created Conversion]])</f>
        <v>28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8305</v>
      </c>
      <c r="P96" s="16">
        <f>ROUND(Table1[[#This Row],[pledged]]/Table1[[#This Row],[goal]]*100,0)</f>
        <v>104</v>
      </c>
      <c r="Q96">
        <f>IFERROR(ROUND(E96/L96,2),0)</f>
        <v>21.67</v>
      </c>
      <c r="R96" s="18">
        <f>(((J96/60)/60)/24)+DATE(1970,1,1)</f>
        <v>41716.717847222222</v>
      </c>
      <c r="S96" s="18">
        <f>(((I96/60)/60)/24)+DATE(1970,1,1)</f>
        <v>41736.717847222222</v>
      </c>
      <c r="T96" s="14">
        <f>MONTH(R96)</f>
        <v>3</v>
      </c>
      <c r="U96" s="14">
        <f>MONTH(S96)</f>
        <v>4</v>
      </c>
      <c r="V96">
        <f>YEAR(R96)</f>
        <v>2014</v>
      </c>
      <c r="W96">
        <f>YEAR(S96)</f>
        <v>2014</v>
      </c>
      <c r="X96" s="14">
        <f>_xlfn.DAYS(Table1[[#This Row],[Date Ended Conversion]],Table1[[#This Row],[Date Created Conversion]])</f>
        <v>20</v>
      </c>
    </row>
    <row r="97" spans="1:2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8305</v>
      </c>
      <c r="P97" s="16">
        <f>ROUND(Table1[[#This Row],[pledged]]/Table1[[#This Row],[goal]]*100,0)</f>
        <v>131</v>
      </c>
      <c r="Q97">
        <f>IFERROR(ROUND(E97/L97,2),0)</f>
        <v>21.9</v>
      </c>
      <c r="R97" s="18">
        <f>(((J97/60)/60)/24)+DATE(1970,1,1)</f>
        <v>40935.005104166667</v>
      </c>
      <c r="S97" s="18">
        <f>(((I97/60)/60)/24)+DATE(1970,1,1)</f>
        <v>40965.005104166667</v>
      </c>
      <c r="T97" s="14">
        <f>MONTH(R97)</f>
        <v>1</v>
      </c>
      <c r="U97" s="14">
        <f>MONTH(S97)</f>
        <v>2</v>
      </c>
      <c r="V97">
        <f>YEAR(R97)</f>
        <v>2012</v>
      </c>
      <c r="W97">
        <f>YEAR(S97)</f>
        <v>2012</v>
      </c>
      <c r="X97" s="14">
        <f>_xlfn.DAYS(Table1[[#This Row],[Date Ended Conversion]],Table1[[#This Row],[Date Created Conversion]])</f>
        <v>30</v>
      </c>
    </row>
    <row r="98" spans="1:2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8305</v>
      </c>
      <c r="P98" s="16">
        <f>ROUND(Table1[[#This Row],[pledged]]/Table1[[#This Row],[goal]]*100,0)</f>
        <v>115</v>
      </c>
      <c r="Q98">
        <f>IFERROR(ROUND(E98/L98,2),0)</f>
        <v>50.59</v>
      </c>
      <c r="R98" s="18">
        <f>(((J98/60)/60)/24)+DATE(1970,1,1)</f>
        <v>40324.662511574075</v>
      </c>
      <c r="S98" s="18">
        <f>(((I98/60)/60)/24)+DATE(1970,1,1)</f>
        <v>40391.125</v>
      </c>
      <c r="T98" s="14">
        <f>MONTH(R98)</f>
        <v>5</v>
      </c>
      <c r="U98" s="14">
        <f>MONTH(S98)</f>
        <v>8</v>
      </c>
      <c r="V98">
        <f>YEAR(R98)</f>
        <v>2010</v>
      </c>
      <c r="W98">
        <f>YEAR(S98)</f>
        <v>2010</v>
      </c>
      <c r="X98" s="14">
        <f>_xlfn.DAYS(Table1[[#This Row],[Date Ended Conversion]],Table1[[#This Row],[Date Created Conversion]])</f>
        <v>67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8305</v>
      </c>
      <c r="P99" s="16">
        <f>ROUND(Table1[[#This Row],[pledged]]/Table1[[#This Row],[goal]]*100,0)</f>
        <v>106</v>
      </c>
      <c r="Q99">
        <f>IFERROR(ROUND(E99/L99,2),0)</f>
        <v>53.13</v>
      </c>
      <c r="R99" s="18">
        <f>(((J99/60)/60)/24)+DATE(1970,1,1)</f>
        <v>40706.135208333333</v>
      </c>
      <c r="S99" s="18">
        <f>(((I99/60)/60)/24)+DATE(1970,1,1)</f>
        <v>40736.135208333333</v>
      </c>
      <c r="T99" s="14">
        <f>MONTH(R99)</f>
        <v>6</v>
      </c>
      <c r="U99" s="14">
        <f>MONTH(S99)</f>
        <v>7</v>
      </c>
      <c r="V99">
        <f>YEAR(R99)</f>
        <v>2011</v>
      </c>
      <c r="W99">
        <f>YEAR(S99)</f>
        <v>2011</v>
      </c>
      <c r="X99" s="14">
        <f>_xlfn.DAYS(Table1[[#This Row],[Date Ended Conversion]],Table1[[#This Row],[Date Created Conversion]])</f>
        <v>30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8305</v>
      </c>
      <c r="P100" s="16">
        <f>ROUND(Table1[[#This Row],[pledged]]/Table1[[#This Row],[goal]]*100,0)</f>
        <v>106</v>
      </c>
      <c r="Q100">
        <f>IFERROR(ROUND(E100/L100,2),0)</f>
        <v>56.67</v>
      </c>
      <c r="R100" s="18">
        <f>(((J100/60)/60)/24)+DATE(1970,1,1)</f>
        <v>41214.79483796296</v>
      </c>
      <c r="S100" s="18">
        <f>(((I100/60)/60)/24)+DATE(1970,1,1)</f>
        <v>41250.979166666664</v>
      </c>
      <c r="T100" s="14">
        <f>MONTH(R100)</f>
        <v>11</v>
      </c>
      <c r="U100" s="14">
        <f>MONTH(S100)</f>
        <v>12</v>
      </c>
      <c r="V100">
        <f>YEAR(R100)</f>
        <v>2012</v>
      </c>
      <c r="W100">
        <f>YEAR(S100)</f>
        <v>2012</v>
      </c>
      <c r="X100" s="14">
        <f>_xlfn.DAYS(Table1[[#This Row],[Date Ended Conversion]],Table1[[#This Row],[Date Created Conversion]])</f>
        <v>36</v>
      </c>
    </row>
    <row r="101" spans="1:2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8305</v>
      </c>
      <c r="P101" s="16">
        <f>ROUND(Table1[[#This Row],[pledged]]/Table1[[#This Row],[goal]]*100,0)</f>
        <v>106</v>
      </c>
      <c r="Q101">
        <f>IFERROR(ROUND(E101/L101,2),0)</f>
        <v>40.78</v>
      </c>
      <c r="R101" s="18">
        <f>(((J101/60)/60)/24)+DATE(1970,1,1)</f>
        <v>41631.902766203704</v>
      </c>
      <c r="S101" s="18">
        <f>(((I101/60)/60)/24)+DATE(1970,1,1)</f>
        <v>41661.902766203704</v>
      </c>
      <c r="T101" s="14">
        <f>MONTH(R101)</f>
        <v>12</v>
      </c>
      <c r="U101" s="14">
        <f>MONTH(S101)</f>
        <v>1</v>
      </c>
      <c r="V101">
        <f>YEAR(R101)</f>
        <v>2013</v>
      </c>
      <c r="W101">
        <f>YEAR(S101)</f>
        <v>2014</v>
      </c>
      <c r="X101" s="14">
        <f>_xlfn.DAYS(Table1[[#This Row],[Date Ended Conversion]],Table1[[#This Row],[Date Created Conversion]])</f>
        <v>30</v>
      </c>
    </row>
    <row r="102" spans="1:2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8305</v>
      </c>
      <c r="P102" s="16">
        <f>ROUND(Table1[[#This Row],[pledged]]/Table1[[#This Row],[goal]]*100,0)</f>
        <v>100</v>
      </c>
      <c r="Q102">
        <f>IFERROR(ROUND(E102/L102,2),0)</f>
        <v>192.31</v>
      </c>
      <c r="R102" s="18">
        <f>(((J102/60)/60)/24)+DATE(1970,1,1)</f>
        <v>41197.753310185188</v>
      </c>
      <c r="S102" s="18">
        <f>(((I102/60)/60)/24)+DATE(1970,1,1)</f>
        <v>41217.794976851852</v>
      </c>
      <c r="T102" s="14">
        <f>MONTH(R102)</f>
        <v>10</v>
      </c>
      <c r="U102" s="14">
        <f>MONTH(S102)</f>
        <v>11</v>
      </c>
      <c r="V102">
        <f>YEAR(R102)</f>
        <v>2012</v>
      </c>
      <c r="W102">
        <f>YEAR(S102)</f>
        <v>2012</v>
      </c>
      <c r="X102" s="14">
        <f>_xlfn.DAYS(Table1[[#This Row],[Date Ended Conversion]],Table1[[#This Row],[Date Created Conversion]])</f>
        <v>20</v>
      </c>
    </row>
    <row r="103" spans="1:2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8305</v>
      </c>
      <c r="P103" s="16">
        <f>ROUND(Table1[[#This Row],[pledged]]/Table1[[#This Row],[goal]]*100,0)</f>
        <v>100</v>
      </c>
      <c r="Q103">
        <f>IFERROR(ROUND(E103/L103,2),0)</f>
        <v>100</v>
      </c>
      <c r="R103" s="18">
        <f>(((J103/60)/60)/24)+DATE(1970,1,1)</f>
        <v>41274.776736111111</v>
      </c>
      <c r="S103" s="18">
        <f>(((I103/60)/60)/24)+DATE(1970,1,1)</f>
        <v>41298.776736111111</v>
      </c>
      <c r="T103" s="14">
        <f>MONTH(R103)</f>
        <v>12</v>
      </c>
      <c r="U103" s="14">
        <f>MONTH(S103)</f>
        <v>1</v>
      </c>
      <c r="V103">
        <f>YEAR(R103)</f>
        <v>2012</v>
      </c>
      <c r="W103">
        <f>YEAR(S103)</f>
        <v>2013</v>
      </c>
      <c r="X103" s="14">
        <f>_xlfn.DAYS(Table1[[#This Row],[Date Ended Conversion]],Table1[[#This Row],[Date Created Conversion]])</f>
        <v>24</v>
      </c>
    </row>
    <row r="104" spans="1:2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8305</v>
      </c>
      <c r="P104" s="16">
        <f>ROUND(Table1[[#This Row],[pledged]]/Table1[[#This Row],[goal]]*100,0)</f>
        <v>128</v>
      </c>
      <c r="Q104">
        <f>IFERROR(ROUND(E104/L104,2),0)</f>
        <v>117.92</v>
      </c>
      <c r="R104" s="18">
        <f>(((J104/60)/60)/24)+DATE(1970,1,1)</f>
        <v>40505.131168981483</v>
      </c>
      <c r="S104" s="18">
        <f>(((I104/60)/60)/24)+DATE(1970,1,1)</f>
        <v>40535.131168981483</v>
      </c>
      <c r="T104" s="14">
        <f>MONTH(R104)</f>
        <v>11</v>
      </c>
      <c r="U104" s="14">
        <f>MONTH(S104)</f>
        <v>12</v>
      </c>
      <c r="V104">
        <f>YEAR(R104)</f>
        <v>2010</v>
      </c>
      <c r="W104">
        <f>YEAR(S104)</f>
        <v>2010</v>
      </c>
      <c r="X104" s="14">
        <f>_xlfn.DAYS(Table1[[#This Row],[Date Ended Conversion]],Table1[[#This Row],[Date Created Conversion]])</f>
        <v>30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8305</v>
      </c>
      <c r="P105" s="16">
        <f>ROUND(Table1[[#This Row],[pledged]]/Table1[[#This Row],[goal]]*100,0)</f>
        <v>105</v>
      </c>
      <c r="Q105">
        <f>IFERROR(ROUND(E105/L105,2),0)</f>
        <v>27.9</v>
      </c>
      <c r="R105" s="18">
        <f>(((J105/60)/60)/24)+DATE(1970,1,1)</f>
        <v>41682.805902777778</v>
      </c>
      <c r="S105" s="18">
        <f>(((I105/60)/60)/24)+DATE(1970,1,1)</f>
        <v>41705.805902777778</v>
      </c>
      <c r="T105" s="14">
        <f>MONTH(R105)</f>
        <v>2</v>
      </c>
      <c r="U105" s="14">
        <f>MONTH(S105)</f>
        <v>3</v>
      </c>
      <c r="V105">
        <f>YEAR(R105)</f>
        <v>2014</v>
      </c>
      <c r="W105">
        <f>YEAR(S105)</f>
        <v>2014</v>
      </c>
      <c r="X105" s="14">
        <f>_xlfn.DAYS(Table1[[#This Row],[Date Ended Conversion]],Table1[[#This Row],[Date Created Conversion]])</f>
        <v>23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8305</v>
      </c>
      <c r="P106" s="16">
        <f>ROUND(Table1[[#This Row],[pledged]]/Table1[[#This Row],[goal]]*100,0)</f>
        <v>120</v>
      </c>
      <c r="Q106">
        <f>IFERROR(ROUND(E106/L106,2),0)</f>
        <v>60</v>
      </c>
      <c r="R106" s="18">
        <f>(((J106/60)/60)/24)+DATE(1970,1,1)</f>
        <v>40612.695208333331</v>
      </c>
      <c r="S106" s="18">
        <f>(((I106/60)/60)/24)+DATE(1970,1,1)</f>
        <v>40636.041666666664</v>
      </c>
      <c r="T106" s="14">
        <f>MONTH(R106)</f>
        <v>3</v>
      </c>
      <c r="U106" s="14">
        <f>MONTH(S106)</f>
        <v>4</v>
      </c>
      <c r="V106">
        <f>YEAR(R106)</f>
        <v>2011</v>
      </c>
      <c r="W106">
        <f>YEAR(S106)</f>
        <v>2011</v>
      </c>
      <c r="X106" s="14">
        <f>_xlfn.DAYS(Table1[[#This Row],[Date Ended Conversion]],Table1[[#This Row],[Date Created Conversion]])</f>
        <v>24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8305</v>
      </c>
      <c r="P107" s="16">
        <f>ROUND(Table1[[#This Row],[pledged]]/Table1[[#This Row],[goal]]*100,0)</f>
        <v>107</v>
      </c>
      <c r="Q107">
        <f>IFERROR(ROUND(E107/L107,2),0)</f>
        <v>39.380000000000003</v>
      </c>
      <c r="R107" s="18">
        <f>(((J107/60)/60)/24)+DATE(1970,1,1)</f>
        <v>42485.724768518514</v>
      </c>
      <c r="S107" s="18">
        <f>(((I107/60)/60)/24)+DATE(1970,1,1)</f>
        <v>42504</v>
      </c>
      <c r="T107" s="14">
        <f>MONTH(R107)</f>
        <v>4</v>
      </c>
      <c r="U107" s="14">
        <f>MONTH(S107)</f>
        <v>5</v>
      </c>
      <c r="V107">
        <f>YEAR(R107)</f>
        <v>2016</v>
      </c>
      <c r="W107">
        <f>YEAR(S107)</f>
        <v>2016</v>
      </c>
      <c r="X107" s="14">
        <f>_xlfn.DAYS(Table1[[#This Row],[Date Ended Conversion]],Table1[[#This Row],[Date Created Conversion]])</f>
        <v>19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8305</v>
      </c>
      <c r="P108" s="16">
        <f>ROUND(Table1[[#This Row],[pledged]]/Table1[[#This Row],[goal]]*100,0)</f>
        <v>101</v>
      </c>
      <c r="Q108">
        <f>IFERROR(ROUND(E108/L108,2),0)</f>
        <v>186.11</v>
      </c>
      <c r="R108" s="18">
        <f>(((J108/60)/60)/24)+DATE(1970,1,1)</f>
        <v>40987.776631944449</v>
      </c>
      <c r="S108" s="18">
        <f>(((I108/60)/60)/24)+DATE(1970,1,1)</f>
        <v>41001.776631944449</v>
      </c>
      <c r="T108" s="14">
        <f>MONTH(R108)</f>
        <v>3</v>
      </c>
      <c r="U108" s="14">
        <f>MONTH(S108)</f>
        <v>4</v>
      </c>
      <c r="V108">
        <f>YEAR(R108)</f>
        <v>2012</v>
      </c>
      <c r="W108">
        <f>YEAR(S108)</f>
        <v>2012</v>
      </c>
      <c r="X108" s="14">
        <f>_xlfn.DAYS(Table1[[#This Row],[Date Ended Conversion]],Table1[[#This Row],[Date Created Conversion]])</f>
        <v>14</v>
      </c>
    </row>
    <row r="109" spans="1:2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8305</v>
      </c>
      <c r="P109" s="16">
        <f>ROUND(Table1[[#This Row],[pledged]]/Table1[[#This Row],[goal]]*100,0)</f>
        <v>102</v>
      </c>
      <c r="Q109">
        <f>IFERROR(ROUND(E109/L109,2),0)</f>
        <v>111.38</v>
      </c>
      <c r="R109" s="18">
        <f>(((J109/60)/60)/24)+DATE(1970,1,1)</f>
        <v>40635.982488425929</v>
      </c>
      <c r="S109" s="18">
        <f>(((I109/60)/60)/24)+DATE(1970,1,1)</f>
        <v>40657.982488425929</v>
      </c>
      <c r="T109" s="14">
        <f>MONTH(R109)</f>
        <v>4</v>
      </c>
      <c r="U109" s="14">
        <f>MONTH(S109)</f>
        <v>4</v>
      </c>
      <c r="V109">
        <f>YEAR(R109)</f>
        <v>2011</v>
      </c>
      <c r="W109">
        <f>YEAR(S109)</f>
        <v>2011</v>
      </c>
      <c r="X109" s="14">
        <f>_xlfn.DAYS(Table1[[#This Row],[Date Ended Conversion]],Table1[[#This Row],[Date Created Conversion]])</f>
        <v>22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8305</v>
      </c>
      <c r="P110" s="16">
        <f>ROUND(Table1[[#This Row],[pledged]]/Table1[[#This Row],[goal]]*100,0)</f>
        <v>247</v>
      </c>
      <c r="Q110">
        <f>IFERROR(ROUND(E110/L110,2),0)</f>
        <v>78.72</v>
      </c>
      <c r="R110" s="18">
        <f>(((J110/60)/60)/24)+DATE(1970,1,1)</f>
        <v>41365.613078703704</v>
      </c>
      <c r="S110" s="18">
        <f>(((I110/60)/60)/24)+DATE(1970,1,1)</f>
        <v>41425.613078703704</v>
      </c>
      <c r="T110" s="14">
        <f>MONTH(R110)</f>
        <v>4</v>
      </c>
      <c r="U110" s="14">
        <f>MONTH(S110)</f>
        <v>5</v>
      </c>
      <c r="V110">
        <f>YEAR(R110)</f>
        <v>2013</v>
      </c>
      <c r="W110">
        <f>YEAR(S110)</f>
        <v>2013</v>
      </c>
      <c r="X110" s="14">
        <f>_xlfn.DAYS(Table1[[#This Row],[Date Ended Conversion]],Table1[[#This Row],[Date Created Conversion]])</f>
        <v>60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8305</v>
      </c>
      <c r="P111" s="16">
        <f>ROUND(Table1[[#This Row],[pledged]]/Table1[[#This Row],[goal]]*100,0)</f>
        <v>220</v>
      </c>
      <c r="Q111">
        <f>IFERROR(ROUND(E111/L111,2),0)</f>
        <v>46.7</v>
      </c>
      <c r="R111" s="18">
        <f>(((J111/60)/60)/24)+DATE(1970,1,1)</f>
        <v>40570.025810185187</v>
      </c>
      <c r="S111" s="18">
        <f>(((I111/60)/60)/24)+DATE(1970,1,1)</f>
        <v>40600.025810185187</v>
      </c>
      <c r="T111" s="14">
        <f>MONTH(R111)</f>
        <v>1</v>
      </c>
      <c r="U111" s="14">
        <f>MONTH(S111)</f>
        <v>2</v>
      </c>
      <c r="V111">
        <f>YEAR(R111)</f>
        <v>2011</v>
      </c>
      <c r="W111">
        <f>YEAR(S111)</f>
        <v>2011</v>
      </c>
      <c r="X111" s="14">
        <f>_xlfn.DAYS(Table1[[#This Row],[Date Ended Conversion]],Table1[[#This Row],[Date Created Conversion]])</f>
        <v>30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8305</v>
      </c>
      <c r="P112" s="16">
        <f>ROUND(Table1[[#This Row],[pledged]]/Table1[[#This Row],[goal]]*100,0)</f>
        <v>131</v>
      </c>
      <c r="Q112">
        <f>IFERROR(ROUND(E112/L112,2),0)</f>
        <v>65.38</v>
      </c>
      <c r="R112" s="18">
        <f>(((J112/60)/60)/24)+DATE(1970,1,1)</f>
        <v>41557.949687500004</v>
      </c>
      <c r="S112" s="18">
        <f>(((I112/60)/60)/24)+DATE(1970,1,1)</f>
        <v>41592.249305555553</v>
      </c>
      <c r="T112" s="14">
        <f>MONTH(R112)</f>
        <v>10</v>
      </c>
      <c r="U112" s="14">
        <f>MONTH(S112)</f>
        <v>11</v>
      </c>
      <c r="V112">
        <f>YEAR(R112)</f>
        <v>2013</v>
      </c>
      <c r="W112">
        <f>YEAR(S112)</f>
        <v>2013</v>
      </c>
      <c r="X112" s="14">
        <f>_xlfn.DAYS(Table1[[#This Row],[Date Ended Conversion]],Table1[[#This Row],[Date Created Conversion]])</f>
        <v>35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8305</v>
      </c>
      <c r="P113" s="16">
        <f>ROUND(Table1[[#This Row],[pledged]]/Table1[[#This Row],[goal]]*100,0)</f>
        <v>155</v>
      </c>
      <c r="Q113">
        <f>IFERROR(ROUND(E113/L113,2),0)</f>
        <v>102.08</v>
      </c>
      <c r="R113" s="18">
        <f>(((J113/60)/60)/24)+DATE(1970,1,1)</f>
        <v>42125.333182870367</v>
      </c>
      <c r="S113" s="18">
        <f>(((I113/60)/60)/24)+DATE(1970,1,1)</f>
        <v>42155.333182870367</v>
      </c>
      <c r="T113" s="14">
        <f>MONTH(R113)</f>
        <v>5</v>
      </c>
      <c r="U113" s="14">
        <f>MONTH(S113)</f>
        <v>5</v>
      </c>
      <c r="V113">
        <f>YEAR(R113)</f>
        <v>2015</v>
      </c>
      <c r="W113">
        <f>YEAR(S113)</f>
        <v>2015</v>
      </c>
      <c r="X113" s="14">
        <f>_xlfn.DAYS(Table1[[#This Row],[Date Ended Conversion]],Table1[[#This Row],[Date Created Conversion]])</f>
        <v>30</v>
      </c>
    </row>
    <row r="114" spans="1:2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8305</v>
      </c>
      <c r="P114" s="16">
        <f>ROUND(Table1[[#This Row],[pledged]]/Table1[[#This Row],[goal]]*100,0)</f>
        <v>104</v>
      </c>
      <c r="Q114">
        <f>IFERROR(ROUND(E114/L114,2),0)</f>
        <v>64.2</v>
      </c>
      <c r="R114" s="18">
        <f>(((J114/60)/60)/24)+DATE(1970,1,1)</f>
        <v>41718.043032407404</v>
      </c>
      <c r="S114" s="18">
        <f>(((I114/60)/60)/24)+DATE(1970,1,1)</f>
        <v>41742.083333333336</v>
      </c>
      <c r="T114" s="14">
        <f>MONTH(R114)</f>
        <v>3</v>
      </c>
      <c r="U114" s="14">
        <f>MONTH(S114)</f>
        <v>4</v>
      </c>
      <c r="V114">
        <f>YEAR(R114)</f>
        <v>2014</v>
      </c>
      <c r="W114">
        <f>YEAR(S114)</f>
        <v>2014</v>
      </c>
      <c r="X114" s="14">
        <f>_xlfn.DAYS(Table1[[#This Row],[Date Ended Conversion]],Table1[[#This Row],[Date Created Conversion]])</f>
        <v>24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8305</v>
      </c>
      <c r="P115" s="16">
        <f>ROUND(Table1[[#This Row],[pledged]]/Table1[[#This Row],[goal]]*100,0)</f>
        <v>141</v>
      </c>
      <c r="Q115">
        <f>IFERROR(ROUND(E115/L115,2),0)</f>
        <v>90.38</v>
      </c>
      <c r="R115" s="18">
        <f>(((J115/60)/60)/24)+DATE(1970,1,1)</f>
        <v>40753.758425925924</v>
      </c>
      <c r="S115" s="18">
        <f>(((I115/60)/60)/24)+DATE(1970,1,1)</f>
        <v>40761.625</v>
      </c>
      <c r="T115" s="14">
        <f>MONTH(R115)</f>
        <v>7</v>
      </c>
      <c r="U115" s="14">
        <f>MONTH(S115)</f>
        <v>8</v>
      </c>
      <c r="V115">
        <f>YEAR(R115)</f>
        <v>2011</v>
      </c>
      <c r="W115">
        <f>YEAR(S115)</f>
        <v>2011</v>
      </c>
      <c r="X115" s="14">
        <f>_xlfn.DAYS(Table1[[#This Row],[Date Ended Conversion]],Table1[[#This Row],[Date Created Conversion]])</f>
        <v>8</v>
      </c>
    </row>
    <row r="116" spans="1:2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8305</v>
      </c>
      <c r="P116" s="16">
        <f>ROUND(Table1[[#This Row],[pledged]]/Table1[[#This Row],[goal]]*100,0)</f>
        <v>103</v>
      </c>
      <c r="Q116">
        <f>IFERROR(ROUND(E116/L116,2),0)</f>
        <v>88.57</v>
      </c>
      <c r="R116" s="18">
        <f>(((J116/60)/60)/24)+DATE(1970,1,1)</f>
        <v>40861.27416666667</v>
      </c>
      <c r="S116" s="18">
        <f>(((I116/60)/60)/24)+DATE(1970,1,1)</f>
        <v>40921.27416666667</v>
      </c>
      <c r="T116" s="14">
        <f>MONTH(R116)</f>
        <v>11</v>
      </c>
      <c r="U116" s="14">
        <f>MONTH(S116)</f>
        <v>1</v>
      </c>
      <c r="V116">
        <f>YEAR(R116)</f>
        <v>2011</v>
      </c>
      <c r="W116">
        <f>YEAR(S116)</f>
        <v>2012</v>
      </c>
      <c r="X116" s="14">
        <f>_xlfn.DAYS(Table1[[#This Row],[Date Ended Conversion]],Table1[[#This Row],[Date Created Conversion]])</f>
        <v>60</v>
      </c>
    </row>
    <row r="117" spans="1:2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8305</v>
      </c>
      <c r="P117" s="16">
        <f>ROUND(Table1[[#This Row],[pledged]]/Table1[[#This Row],[goal]]*100,0)</f>
        <v>140</v>
      </c>
      <c r="Q117">
        <f>IFERROR(ROUND(E117/L117,2),0)</f>
        <v>28.73</v>
      </c>
      <c r="R117" s="18">
        <f>(((J117/60)/60)/24)+DATE(1970,1,1)</f>
        <v>40918.738935185182</v>
      </c>
      <c r="S117" s="18">
        <f>(((I117/60)/60)/24)+DATE(1970,1,1)</f>
        <v>40943.738935185182</v>
      </c>
      <c r="T117" s="14">
        <f>MONTH(R117)</f>
        <v>1</v>
      </c>
      <c r="U117" s="14">
        <f>MONTH(S117)</f>
        <v>2</v>
      </c>
      <c r="V117">
        <f>YEAR(R117)</f>
        <v>2012</v>
      </c>
      <c r="W117">
        <f>YEAR(S117)</f>
        <v>2012</v>
      </c>
      <c r="X117" s="14">
        <f>_xlfn.DAYS(Table1[[#This Row],[Date Ended Conversion]],Table1[[#This Row],[Date Created Conversion]])</f>
        <v>25</v>
      </c>
    </row>
    <row r="118" spans="1:2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8305</v>
      </c>
      <c r="P118" s="16">
        <f>ROUND(Table1[[#This Row],[pledged]]/Table1[[#This Row],[goal]]*100,0)</f>
        <v>114</v>
      </c>
      <c r="Q118">
        <f>IFERROR(ROUND(E118/L118,2),0)</f>
        <v>69.790000000000006</v>
      </c>
      <c r="R118" s="18">
        <f>(((J118/60)/60)/24)+DATE(1970,1,1)</f>
        <v>40595.497164351851</v>
      </c>
      <c r="S118" s="18">
        <f>(((I118/60)/60)/24)+DATE(1970,1,1)</f>
        <v>40641.455497685187</v>
      </c>
      <c r="T118" s="14">
        <f>MONTH(R118)</f>
        <v>2</v>
      </c>
      <c r="U118" s="14">
        <f>MONTH(S118)</f>
        <v>4</v>
      </c>
      <c r="V118">
        <f>YEAR(R118)</f>
        <v>2011</v>
      </c>
      <c r="W118">
        <f>YEAR(S118)</f>
        <v>2011</v>
      </c>
      <c r="X118" s="14">
        <f>_xlfn.DAYS(Table1[[#This Row],[Date Ended Conversion]],Table1[[#This Row],[Date Created Conversion]])</f>
        <v>46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8305</v>
      </c>
      <c r="P119" s="16">
        <f>ROUND(Table1[[#This Row],[pledged]]/Table1[[#This Row],[goal]]*100,0)</f>
        <v>100</v>
      </c>
      <c r="Q119">
        <f>IFERROR(ROUND(E119/L119,2),0)</f>
        <v>167.49</v>
      </c>
      <c r="R119" s="18">
        <f>(((J119/60)/60)/24)+DATE(1970,1,1)</f>
        <v>40248.834999999999</v>
      </c>
      <c r="S119" s="18">
        <f>(((I119/60)/60)/24)+DATE(1970,1,1)</f>
        <v>40338.791666666664</v>
      </c>
      <c r="T119" s="14">
        <f>MONTH(R119)</f>
        <v>3</v>
      </c>
      <c r="U119" s="14">
        <f>MONTH(S119)</f>
        <v>6</v>
      </c>
      <c r="V119">
        <f>YEAR(R119)</f>
        <v>2010</v>
      </c>
      <c r="W119">
        <f>YEAR(S119)</f>
        <v>2010</v>
      </c>
      <c r="X119" s="14">
        <f>_xlfn.DAYS(Table1[[#This Row],[Date Ended Conversion]],Table1[[#This Row],[Date Created Conversion]])</f>
        <v>90</v>
      </c>
    </row>
    <row r="120" spans="1:2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8305</v>
      </c>
      <c r="P120" s="16">
        <f>ROUND(Table1[[#This Row],[pledged]]/Table1[[#This Row],[goal]]*100,0)</f>
        <v>113</v>
      </c>
      <c r="Q120">
        <f>IFERROR(ROUND(E120/L120,2),0)</f>
        <v>144.91</v>
      </c>
      <c r="R120" s="18">
        <f>(((J120/60)/60)/24)+DATE(1970,1,1)</f>
        <v>40723.053657407407</v>
      </c>
      <c r="S120" s="18">
        <f>(((I120/60)/60)/24)+DATE(1970,1,1)</f>
        <v>40753.053657407407</v>
      </c>
      <c r="T120" s="14">
        <f>MONTH(R120)</f>
        <v>6</v>
      </c>
      <c r="U120" s="14">
        <f>MONTH(S120)</f>
        <v>7</v>
      </c>
      <c r="V120">
        <f>YEAR(R120)</f>
        <v>2011</v>
      </c>
      <c r="W120">
        <f>YEAR(S120)</f>
        <v>2011</v>
      </c>
      <c r="X120" s="14">
        <f>_xlfn.DAYS(Table1[[#This Row],[Date Ended Conversion]],Table1[[#This Row],[Date Created Conversion]])</f>
        <v>30</v>
      </c>
    </row>
    <row r="121" spans="1:2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8305</v>
      </c>
      <c r="P121" s="16">
        <f>ROUND(Table1[[#This Row],[pledged]]/Table1[[#This Row],[goal]]*100,0)</f>
        <v>105</v>
      </c>
      <c r="Q121">
        <f>IFERROR(ROUND(E121/L121,2),0)</f>
        <v>91.84</v>
      </c>
      <c r="R121" s="18">
        <f>(((J121/60)/60)/24)+DATE(1970,1,1)</f>
        <v>40739.069282407407</v>
      </c>
      <c r="S121" s="18">
        <f>(((I121/60)/60)/24)+DATE(1970,1,1)</f>
        <v>40768.958333333336</v>
      </c>
      <c r="T121" s="14">
        <f>MONTH(R121)</f>
        <v>7</v>
      </c>
      <c r="U121" s="14">
        <f>MONTH(S121)</f>
        <v>8</v>
      </c>
      <c r="V121">
        <f>YEAR(R121)</f>
        <v>2011</v>
      </c>
      <c r="W121">
        <f>YEAR(S121)</f>
        <v>2011</v>
      </c>
      <c r="X121" s="14">
        <f>_xlfn.DAYS(Table1[[#This Row],[Date Ended Conversion]],Table1[[#This Row],[Date Created Conversion]])</f>
        <v>29</v>
      </c>
    </row>
    <row r="122" spans="1:2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8267</v>
      </c>
      <c r="P122" s="16">
        <f>ROUND(Table1[[#This Row],[pledged]]/Table1[[#This Row],[goal]]*100,0)</f>
        <v>0</v>
      </c>
      <c r="Q122">
        <f>IFERROR(ROUND(E122/L122,2),0)</f>
        <v>10</v>
      </c>
      <c r="R122" s="18">
        <f>(((J122/60)/60)/24)+DATE(1970,1,1)</f>
        <v>42616.049849537041</v>
      </c>
      <c r="S122" s="18">
        <f>(((I122/60)/60)/24)+DATE(1970,1,1)</f>
        <v>42646.049849537041</v>
      </c>
      <c r="T122" s="14">
        <f>MONTH(R122)</f>
        <v>9</v>
      </c>
      <c r="U122" s="14">
        <f>MONTH(S122)</f>
        <v>10</v>
      </c>
      <c r="V122">
        <f>YEAR(R122)</f>
        <v>2016</v>
      </c>
      <c r="W122">
        <f>YEAR(S122)</f>
        <v>2016</v>
      </c>
      <c r="X122" s="14">
        <f>_xlfn.DAYS(Table1[[#This Row],[Date Ended Conversion]],Table1[[#This Row],[Date Created Conversion]])</f>
        <v>30</v>
      </c>
    </row>
    <row r="123" spans="1:2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8267</v>
      </c>
      <c r="P123" s="16">
        <f>ROUND(Table1[[#This Row],[pledged]]/Table1[[#This Row],[goal]]*100,0)</f>
        <v>0</v>
      </c>
      <c r="Q123">
        <f>IFERROR(ROUND(E123/L123,2),0)</f>
        <v>1</v>
      </c>
      <c r="R123" s="18">
        <f>(((J123/60)/60)/24)+DATE(1970,1,1)</f>
        <v>42096.704976851848</v>
      </c>
      <c r="S123" s="18">
        <f>(((I123/60)/60)/24)+DATE(1970,1,1)</f>
        <v>42112.427777777775</v>
      </c>
      <c r="T123" s="14">
        <f>MONTH(R123)</f>
        <v>4</v>
      </c>
      <c r="U123" s="14">
        <f>MONTH(S123)</f>
        <v>4</v>
      </c>
      <c r="V123">
        <f>YEAR(R123)</f>
        <v>2015</v>
      </c>
      <c r="W123">
        <f>YEAR(S123)</f>
        <v>2015</v>
      </c>
      <c r="X123" s="14">
        <f>_xlfn.DAYS(Table1[[#This Row],[Date Ended Conversion]],Table1[[#This Row],[Date Created Conversion]])</f>
        <v>16</v>
      </c>
    </row>
    <row r="124" spans="1:2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8267</v>
      </c>
      <c r="P124" s="16">
        <f>ROUND(Table1[[#This Row],[pledged]]/Table1[[#This Row],[goal]]*100,0)</f>
        <v>0</v>
      </c>
      <c r="Q124">
        <f>IFERROR(ROUND(E124/L124,2),0)</f>
        <v>0</v>
      </c>
      <c r="R124" s="18">
        <f>(((J124/60)/60)/24)+DATE(1970,1,1)</f>
        <v>42593.431793981479</v>
      </c>
      <c r="S124" s="18">
        <f>(((I124/60)/60)/24)+DATE(1970,1,1)</f>
        <v>42653.431793981479</v>
      </c>
      <c r="T124" s="14">
        <f>MONTH(R124)</f>
        <v>8</v>
      </c>
      <c r="U124" s="14">
        <f>MONTH(S124)</f>
        <v>10</v>
      </c>
      <c r="V124">
        <f>YEAR(R124)</f>
        <v>2016</v>
      </c>
      <c r="W124">
        <f>YEAR(S124)</f>
        <v>2016</v>
      </c>
      <c r="X124" s="14">
        <f>_xlfn.DAYS(Table1[[#This Row],[Date Ended Conversion]],Table1[[#This Row],[Date Created Conversion]])</f>
        <v>60</v>
      </c>
    </row>
    <row r="125" spans="1:2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8267</v>
      </c>
      <c r="P125" s="16">
        <f>ROUND(Table1[[#This Row],[pledged]]/Table1[[#This Row],[goal]]*100,0)</f>
        <v>0</v>
      </c>
      <c r="Q125">
        <f>IFERROR(ROUND(E125/L125,2),0)</f>
        <v>25.17</v>
      </c>
      <c r="R125" s="18">
        <f>(((J125/60)/60)/24)+DATE(1970,1,1)</f>
        <v>41904.781990740739</v>
      </c>
      <c r="S125" s="18">
        <f>(((I125/60)/60)/24)+DATE(1970,1,1)</f>
        <v>41940.916666666664</v>
      </c>
      <c r="T125" s="14">
        <f>MONTH(R125)</f>
        <v>9</v>
      </c>
      <c r="U125" s="14">
        <f>MONTH(S125)</f>
        <v>10</v>
      </c>
      <c r="V125">
        <f>YEAR(R125)</f>
        <v>2014</v>
      </c>
      <c r="W125">
        <f>YEAR(S125)</f>
        <v>2014</v>
      </c>
      <c r="X125" s="14">
        <f>_xlfn.DAYS(Table1[[#This Row],[Date Ended Conversion]],Table1[[#This Row],[Date Created Conversion]])</f>
        <v>36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8267</v>
      </c>
      <c r="P126" s="16">
        <f>ROUND(Table1[[#This Row],[pledged]]/Table1[[#This Row],[goal]]*100,0)</f>
        <v>0</v>
      </c>
      <c r="Q126">
        <f>IFERROR(ROUND(E126/L126,2),0)</f>
        <v>0</v>
      </c>
      <c r="R126" s="18">
        <f>(((J126/60)/60)/24)+DATE(1970,1,1)</f>
        <v>42114.928726851853</v>
      </c>
      <c r="S126" s="18">
        <f>(((I126/60)/60)/24)+DATE(1970,1,1)</f>
        <v>42139.928726851853</v>
      </c>
      <c r="T126" s="14">
        <f>MONTH(R126)</f>
        <v>4</v>
      </c>
      <c r="U126" s="14">
        <f>MONTH(S126)</f>
        <v>5</v>
      </c>
      <c r="V126">
        <f>YEAR(R126)</f>
        <v>2015</v>
      </c>
      <c r="W126">
        <f>YEAR(S126)</f>
        <v>2015</v>
      </c>
      <c r="X126" s="14">
        <f>_xlfn.DAYS(Table1[[#This Row],[Date Ended Conversion]],Table1[[#This Row],[Date Created Conversion]])</f>
        <v>25</v>
      </c>
    </row>
    <row r="127" spans="1:2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8267</v>
      </c>
      <c r="P127" s="16">
        <f>ROUND(Table1[[#This Row],[pledged]]/Table1[[#This Row],[goal]]*100,0)</f>
        <v>14</v>
      </c>
      <c r="Q127">
        <f>IFERROR(ROUND(E127/L127,2),0)</f>
        <v>11.67</v>
      </c>
      <c r="R127" s="18">
        <f>(((J127/60)/60)/24)+DATE(1970,1,1)</f>
        <v>42709.993981481486</v>
      </c>
      <c r="S127" s="18">
        <f>(((I127/60)/60)/24)+DATE(1970,1,1)</f>
        <v>42769.993981481486</v>
      </c>
      <c r="T127" s="14">
        <f>MONTH(R127)</f>
        <v>12</v>
      </c>
      <c r="U127" s="14">
        <f>MONTH(S127)</f>
        <v>2</v>
      </c>
      <c r="V127">
        <f>YEAR(R127)</f>
        <v>2016</v>
      </c>
      <c r="W127">
        <f>YEAR(S127)</f>
        <v>2017</v>
      </c>
      <c r="X127" s="14">
        <f>_xlfn.DAYS(Table1[[#This Row],[Date Ended Conversion]],Table1[[#This Row],[Date Created Conversion]])</f>
        <v>60</v>
      </c>
    </row>
    <row r="128" spans="1:2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8267</v>
      </c>
      <c r="P128" s="16">
        <f>ROUND(Table1[[#This Row],[pledged]]/Table1[[#This Row],[goal]]*100,0)</f>
        <v>6</v>
      </c>
      <c r="Q128">
        <f>IFERROR(ROUND(E128/L128,2),0)</f>
        <v>106.69</v>
      </c>
      <c r="R128" s="18">
        <f>(((J128/60)/60)/24)+DATE(1970,1,1)</f>
        <v>42135.589548611111</v>
      </c>
      <c r="S128" s="18">
        <f>(((I128/60)/60)/24)+DATE(1970,1,1)</f>
        <v>42166.083333333328</v>
      </c>
      <c r="T128" s="14">
        <f>MONTH(R128)</f>
        <v>5</v>
      </c>
      <c r="U128" s="14">
        <f>MONTH(S128)</f>
        <v>6</v>
      </c>
      <c r="V128">
        <f>YEAR(R128)</f>
        <v>2015</v>
      </c>
      <c r="W128">
        <f>YEAR(S128)</f>
        <v>2015</v>
      </c>
      <c r="X128" s="14">
        <f>_xlfn.DAYS(Table1[[#This Row],[Date Ended Conversion]],Table1[[#This Row],[Date Created Conversion]])</f>
        <v>31</v>
      </c>
    </row>
    <row r="129" spans="1:2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8267</v>
      </c>
      <c r="P129" s="16">
        <f>ROUND(Table1[[#This Row],[pledged]]/Table1[[#This Row],[goal]]*100,0)</f>
        <v>2</v>
      </c>
      <c r="Q129">
        <f>IFERROR(ROUND(E129/L129,2),0)</f>
        <v>47.5</v>
      </c>
      <c r="R129" s="18">
        <f>(((J129/60)/60)/24)+DATE(1970,1,1)</f>
        <v>42067.62431712963</v>
      </c>
      <c r="S129" s="18">
        <f>(((I129/60)/60)/24)+DATE(1970,1,1)</f>
        <v>42097.582650462966</v>
      </c>
      <c r="T129" s="14">
        <f>MONTH(R129)</f>
        <v>3</v>
      </c>
      <c r="U129" s="14">
        <f>MONTH(S129)</f>
        <v>4</v>
      </c>
      <c r="V129">
        <f>YEAR(R129)</f>
        <v>2015</v>
      </c>
      <c r="W129">
        <f>YEAR(S129)</f>
        <v>2015</v>
      </c>
      <c r="X129" s="14">
        <f>_xlfn.DAYS(Table1[[#This Row],[Date Ended Conversion]],Table1[[#This Row],[Date Created Conversion]])</f>
        <v>30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8267</v>
      </c>
      <c r="P130" s="16">
        <f>ROUND(Table1[[#This Row],[pledged]]/Table1[[#This Row],[goal]]*100,0)</f>
        <v>2</v>
      </c>
      <c r="Q130">
        <f>IFERROR(ROUND(E130/L130,2),0)</f>
        <v>311.17</v>
      </c>
      <c r="R130" s="18">
        <f>(((J130/60)/60)/24)+DATE(1970,1,1)</f>
        <v>42628.22792824074</v>
      </c>
      <c r="S130" s="18">
        <f>(((I130/60)/60)/24)+DATE(1970,1,1)</f>
        <v>42663.22792824074</v>
      </c>
      <c r="T130" s="14">
        <f>MONTH(R130)</f>
        <v>9</v>
      </c>
      <c r="U130" s="14">
        <f>MONTH(S130)</f>
        <v>10</v>
      </c>
      <c r="V130">
        <f>YEAR(R130)</f>
        <v>2016</v>
      </c>
      <c r="W130">
        <f>YEAR(S130)</f>
        <v>2016</v>
      </c>
      <c r="X130" s="14">
        <f>_xlfn.DAYS(Table1[[#This Row],[Date Ended Conversion]],Table1[[#This Row],[Date Created Conversion]])</f>
        <v>35</v>
      </c>
    </row>
    <row r="131" spans="1:2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8267</v>
      </c>
      <c r="P131" s="16">
        <f>ROUND(Table1[[#This Row],[pledged]]/Table1[[#This Row],[goal]]*100,0)</f>
        <v>0</v>
      </c>
      <c r="Q131">
        <f>IFERROR(ROUND(E131/L131,2),0)</f>
        <v>0</v>
      </c>
      <c r="R131" s="18">
        <f>(((J131/60)/60)/24)+DATE(1970,1,1)</f>
        <v>41882.937303240738</v>
      </c>
      <c r="S131" s="18">
        <f>(((I131/60)/60)/24)+DATE(1970,1,1)</f>
        <v>41942.937303240738</v>
      </c>
      <c r="T131" s="14">
        <f>MONTH(R131)</f>
        <v>8</v>
      </c>
      <c r="U131" s="14">
        <f>MONTH(S131)</f>
        <v>10</v>
      </c>
      <c r="V131">
        <f>YEAR(R131)</f>
        <v>2014</v>
      </c>
      <c r="W131">
        <f>YEAR(S131)</f>
        <v>2014</v>
      </c>
      <c r="X131" s="14">
        <f>_xlfn.DAYS(Table1[[#This Row],[Date Ended Conversion]],Table1[[#This Row],[Date Created Conversion]])</f>
        <v>60</v>
      </c>
    </row>
    <row r="132" spans="1:2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8267</v>
      </c>
      <c r="P132" s="16">
        <f>ROUND(Table1[[#This Row],[pledged]]/Table1[[#This Row],[goal]]*100,0)</f>
        <v>0</v>
      </c>
      <c r="Q132">
        <f>IFERROR(ROUND(E132/L132,2),0)</f>
        <v>0</v>
      </c>
      <c r="R132" s="18">
        <f>(((J132/60)/60)/24)+DATE(1970,1,1)</f>
        <v>41778.915416666663</v>
      </c>
      <c r="S132" s="18">
        <f>(((I132/60)/60)/24)+DATE(1970,1,1)</f>
        <v>41806.844444444447</v>
      </c>
      <c r="T132" s="14">
        <f>MONTH(R132)</f>
        <v>5</v>
      </c>
      <c r="U132" s="14">
        <f>MONTH(S132)</f>
        <v>6</v>
      </c>
      <c r="V132">
        <f>YEAR(R132)</f>
        <v>2014</v>
      </c>
      <c r="W132">
        <f>YEAR(S132)</f>
        <v>2014</v>
      </c>
      <c r="X132" s="14">
        <f>_xlfn.DAYS(Table1[[#This Row],[Date Ended Conversion]],Table1[[#This Row],[Date Created Conversion]])</f>
        <v>28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8267</v>
      </c>
      <c r="P133" s="16">
        <f>ROUND(Table1[[#This Row],[pledged]]/Table1[[#This Row],[goal]]*100,0)</f>
        <v>0</v>
      </c>
      <c r="Q133">
        <f>IFERROR(ROUND(E133/L133,2),0)</f>
        <v>0</v>
      </c>
      <c r="R133" s="18">
        <f>(((J133/60)/60)/24)+DATE(1970,1,1)</f>
        <v>42541.837511574078</v>
      </c>
      <c r="S133" s="18">
        <f>(((I133/60)/60)/24)+DATE(1970,1,1)</f>
        <v>42557</v>
      </c>
      <c r="T133" s="14">
        <f>MONTH(R133)</f>
        <v>6</v>
      </c>
      <c r="U133" s="14">
        <f>MONTH(S133)</f>
        <v>7</v>
      </c>
      <c r="V133">
        <f>YEAR(R133)</f>
        <v>2016</v>
      </c>
      <c r="W133">
        <f>YEAR(S133)</f>
        <v>2016</v>
      </c>
      <c r="X133" s="14">
        <f>_xlfn.DAYS(Table1[[#This Row],[Date Ended Conversion]],Table1[[#This Row],[Date Created Conversion]])</f>
        <v>16</v>
      </c>
    </row>
    <row r="134" spans="1:2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8267</v>
      </c>
      <c r="P134" s="16">
        <f>ROUND(Table1[[#This Row],[pledged]]/Table1[[#This Row],[goal]]*100,0)</f>
        <v>10</v>
      </c>
      <c r="Q134">
        <f>IFERROR(ROUND(E134/L134,2),0)</f>
        <v>94.51</v>
      </c>
      <c r="R134" s="18">
        <f>(((J134/60)/60)/24)+DATE(1970,1,1)</f>
        <v>41905.812581018516</v>
      </c>
      <c r="S134" s="18">
        <f>(((I134/60)/60)/24)+DATE(1970,1,1)</f>
        <v>41950.854247685187</v>
      </c>
      <c r="T134" s="14">
        <f>MONTH(R134)</f>
        <v>9</v>
      </c>
      <c r="U134" s="14">
        <f>MONTH(S134)</f>
        <v>11</v>
      </c>
      <c r="V134">
        <f>YEAR(R134)</f>
        <v>2014</v>
      </c>
      <c r="W134">
        <f>YEAR(S134)</f>
        <v>2014</v>
      </c>
      <c r="X134" s="14">
        <f>_xlfn.DAYS(Table1[[#This Row],[Date Ended Conversion]],Table1[[#This Row],[Date Created Conversion]])</f>
        <v>45</v>
      </c>
    </row>
    <row r="135" spans="1:2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8267</v>
      </c>
      <c r="P135" s="16">
        <f>ROUND(Table1[[#This Row],[pledged]]/Table1[[#This Row],[goal]]*100,0)</f>
        <v>0</v>
      </c>
      <c r="Q135">
        <f>IFERROR(ROUND(E135/L135,2),0)</f>
        <v>0</v>
      </c>
      <c r="R135" s="18">
        <f>(((J135/60)/60)/24)+DATE(1970,1,1)</f>
        <v>42491.80768518518</v>
      </c>
      <c r="S135" s="18">
        <f>(((I135/60)/60)/24)+DATE(1970,1,1)</f>
        <v>42521.729861111111</v>
      </c>
      <c r="T135" s="14">
        <f>MONTH(R135)</f>
        <v>5</v>
      </c>
      <c r="U135" s="14">
        <f>MONTH(S135)</f>
        <v>5</v>
      </c>
      <c r="V135">
        <f>YEAR(R135)</f>
        <v>2016</v>
      </c>
      <c r="W135">
        <f>YEAR(S135)</f>
        <v>2016</v>
      </c>
      <c r="X135" s="14">
        <f>_xlfn.DAYS(Table1[[#This Row],[Date Ended Conversion]],Table1[[#This Row],[Date Created Conversion]])</f>
        <v>30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8267</v>
      </c>
      <c r="P136" s="16">
        <f>ROUND(Table1[[#This Row],[pledged]]/Table1[[#This Row],[goal]]*100,0)</f>
        <v>0</v>
      </c>
      <c r="Q136">
        <f>IFERROR(ROUND(E136/L136,2),0)</f>
        <v>0</v>
      </c>
      <c r="R136" s="18">
        <f>(((J136/60)/60)/24)+DATE(1970,1,1)</f>
        <v>42221.909930555557</v>
      </c>
      <c r="S136" s="18">
        <f>(((I136/60)/60)/24)+DATE(1970,1,1)</f>
        <v>42251.708333333328</v>
      </c>
      <c r="T136" s="14">
        <f>MONTH(R136)</f>
        <v>8</v>
      </c>
      <c r="U136" s="14">
        <f>MONTH(S136)</f>
        <v>9</v>
      </c>
      <c r="V136">
        <f>YEAR(R136)</f>
        <v>2015</v>
      </c>
      <c r="W136">
        <f>YEAR(S136)</f>
        <v>2015</v>
      </c>
      <c r="X136" s="14">
        <f>_xlfn.DAYS(Table1[[#This Row],[Date Ended Conversion]],Table1[[#This Row],[Date Created Conversion]])</f>
        <v>30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8267</v>
      </c>
      <c r="P137" s="16">
        <f>ROUND(Table1[[#This Row],[pledged]]/Table1[[#This Row],[goal]]*100,0)</f>
        <v>13</v>
      </c>
      <c r="Q137">
        <f>IFERROR(ROUND(E137/L137,2),0)</f>
        <v>80.599999999999994</v>
      </c>
      <c r="R137" s="18">
        <f>(((J137/60)/60)/24)+DATE(1970,1,1)</f>
        <v>41788.381909722222</v>
      </c>
      <c r="S137" s="18">
        <f>(((I137/60)/60)/24)+DATE(1970,1,1)</f>
        <v>41821.791666666664</v>
      </c>
      <c r="T137" s="14">
        <f>MONTH(R137)</f>
        <v>5</v>
      </c>
      <c r="U137" s="14">
        <f>MONTH(S137)</f>
        <v>7</v>
      </c>
      <c r="V137">
        <f>YEAR(R137)</f>
        <v>2014</v>
      </c>
      <c r="W137">
        <f>YEAR(S137)</f>
        <v>2014</v>
      </c>
      <c r="X137" s="14">
        <f>_xlfn.DAYS(Table1[[#This Row],[Date Ended Conversion]],Table1[[#This Row],[Date Created Conversion]])</f>
        <v>33</v>
      </c>
    </row>
    <row r="138" spans="1:2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8267</v>
      </c>
      <c r="P138" s="16">
        <f>ROUND(Table1[[#This Row],[pledged]]/Table1[[#This Row],[goal]]*100,0)</f>
        <v>0</v>
      </c>
      <c r="Q138">
        <f>IFERROR(ROUND(E138/L138,2),0)</f>
        <v>0</v>
      </c>
      <c r="R138" s="18">
        <f>(((J138/60)/60)/24)+DATE(1970,1,1)</f>
        <v>42096.410115740742</v>
      </c>
      <c r="S138" s="18">
        <f>(((I138/60)/60)/24)+DATE(1970,1,1)</f>
        <v>42140.427777777775</v>
      </c>
      <c r="T138" s="14">
        <f>MONTH(R138)</f>
        <v>4</v>
      </c>
      <c r="U138" s="14">
        <f>MONTH(S138)</f>
        <v>5</v>
      </c>
      <c r="V138">
        <f>YEAR(R138)</f>
        <v>2015</v>
      </c>
      <c r="W138">
        <f>YEAR(S138)</f>
        <v>2015</v>
      </c>
      <c r="X138" s="14">
        <f>_xlfn.DAYS(Table1[[#This Row],[Date Ended Conversion]],Table1[[#This Row],[Date Created Conversion]])</f>
        <v>44</v>
      </c>
    </row>
    <row r="139" spans="1:2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8267</v>
      </c>
      <c r="P139" s="16">
        <f>ROUND(Table1[[#This Row],[pledged]]/Table1[[#This Row],[goal]]*100,0)</f>
        <v>0</v>
      </c>
      <c r="Q139">
        <f>IFERROR(ROUND(E139/L139,2),0)</f>
        <v>0</v>
      </c>
      <c r="R139" s="18">
        <f>(((J139/60)/60)/24)+DATE(1970,1,1)</f>
        <v>42239.573993055557</v>
      </c>
      <c r="S139" s="18">
        <f>(((I139/60)/60)/24)+DATE(1970,1,1)</f>
        <v>42289.573993055557</v>
      </c>
      <c r="T139" s="14">
        <f>MONTH(R139)</f>
        <v>8</v>
      </c>
      <c r="U139" s="14">
        <f>MONTH(S139)</f>
        <v>10</v>
      </c>
      <c r="V139">
        <f>YEAR(R139)</f>
        <v>2015</v>
      </c>
      <c r="W139">
        <f>YEAR(S139)</f>
        <v>2015</v>
      </c>
      <c r="X139" s="14">
        <f>_xlfn.DAYS(Table1[[#This Row],[Date Ended Conversion]],Table1[[#This Row],[Date Created Conversion]])</f>
        <v>50</v>
      </c>
    </row>
    <row r="140" spans="1:2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8267</v>
      </c>
      <c r="P140" s="16">
        <f>ROUND(Table1[[#This Row],[pledged]]/Table1[[#This Row],[goal]]*100,0)</f>
        <v>3</v>
      </c>
      <c r="Q140">
        <f>IFERROR(ROUND(E140/L140,2),0)</f>
        <v>81.239999999999995</v>
      </c>
      <c r="R140" s="18">
        <f>(((J140/60)/60)/24)+DATE(1970,1,1)</f>
        <v>42186.257418981477</v>
      </c>
      <c r="S140" s="18">
        <f>(((I140/60)/60)/24)+DATE(1970,1,1)</f>
        <v>42217.207638888889</v>
      </c>
      <c r="T140" s="14">
        <f>MONTH(R140)</f>
        <v>7</v>
      </c>
      <c r="U140" s="14">
        <f>MONTH(S140)</f>
        <v>8</v>
      </c>
      <c r="V140">
        <f>YEAR(R140)</f>
        <v>2015</v>
      </c>
      <c r="W140">
        <f>YEAR(S140)</f>
        <v>2015</v>
      </c>
      <c r="X140" s="14">
        <f>_xlfn.DAYS(Table1[[#This Row],[Date Ended Conversion]],Table1[[#This Row],[Date Created Conversion]])</f>
        <v>31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8267</v>
      </c>
      <c r="P141" s="16">
        <f>ROUND(Table1[[#This Row],[pledged]]/Table1[[#This Row],[goal]]*100,0)</f>
        <v>100</v>
      </c>
      <c r="Q141">
        <f>IFERROR(ROUND(E141/L141,2),0)</f>
        <v>500</v>
      </c>
      <c r="R141" s="18">
        <f>(((J141/60)/60)/24)+DATE(1970,1,1)</f>
        <v>42187.920972222222</v>
      </c>
      <c r="S141" s="18">
        <f>(((I141/60)/60)/24)+DATE(1970,1,1)</f>
        <v>42197.920972222222</v>
      </c>
      <c r="T141" s="14">
        <f>MONTH(R141)</f>
        <v>7</v>
      </c>
      <c r="U141" s="14">
        <f>MONTH(S141)</f>
        <v>7</v>
      </c>
      <c r="V141">
        <f>YEAR(R141)</f>
        <v>2015</v>
      </c>
      <c r="W141">
        <f>YEAR(S141)</f>
        <v>2015</v>
      </c>
      <c r="X141" s="14">
        <f>_xlfn.DAYS(Table1[[#This Row],[Date Ended Conversion]],Table1[[#This Row],[Date Created Conversion]])</f>
        <v>10</v>
      </c>
    </row>
    <row r="142" spans="1:2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8267</v>
      </c>
      <c r="P142" s="16">
        <f>ROUND(Table1[[#This Row],[pledged]]/Table1[[#This Row],[goal]]*100,0)</f>
        <v>0</v>
      </c>
      <c r="Q142">
        <f>IFERROR(ROUND(E142/L142,2),0)</f>
        <v>0</v>
      </c>
      <c r="R142" s="18">
        <f>(((J142/60)/60)/24)+DATE(1970,1,1)</f>
        <v>42053.198287037041</v>
      </c>
      <c r="S142" s="18">
        <f>(((I142/60)/60)/24)+DATE(1970,1,1)</f>
        <v>42083.15662037037</v>
      </c>
      <c r="T142" s="14">
        <f>MONTH(R142)</f>
        <v>2</v>
      </c>
      <c r="U142" s="14">
        <f>MONTH(S142)</f>
        <v>3</v>
      </c>
      <c r="V142">
        <f>YEAR(R142)</f>
        <v>2015</v>
      </c>
      <c r="W142">
        <f>YEAR(S142)</f>
        <v>2015</v>
      </c>
      <c r="X142" s="14">
        <f>_xlfn.DAYS(Table1[[#This Row],[Date Ended Conversion]],Table1[[#This Row],[Date Created Conversion]])</f>
        <v>30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8267</v>
      </c>
      <c r="P143" s="16">
        <f>ROUND(Table1[[#This Row],[pledged]]/Table1[[#This Row],[goal]]*100,0)</f>
        <v>11</v>
      </c>
      <c r="Q143">
        <f>IFERROR(ROUND(E143/L143,2),0)</f>
        <v>46.18</v>
      </c>
      <c r="R143" s="18">
        <f>(((J143/60)/60)/24)+DATE(1970,1,1)</f>
        <v>42110.153043981481</v>
      </c>
      <c r="S143" s="18">
        <f>(((I143/60)/60)/24)+DATE(1970,1,1)</f>
        <v>42155.153043981481</v>
      </c>
      <c r="T143" s="14">
        <f>MONTH(R143)</f>
        <v>4</v>
      </c>
      <c r="U143" s="14">
        <f>MONTH(S143)</f>
        <v>5</v>
      </c>
      <c r="V143">
        <f>YEAR(R143)</f>
        <v>2015</v>
      </c>
      <c r="W143">
        <f>YEAR(S143)</f>
        <v>2015</v>
      </c>
      <c r="X143" s="14">
        <f>_xlfn.DAYS(Table1[[#This Row],[Date Ended Conversion]],Table1[[#This Row],[Date Created Conversion]])</f>
        <v>45</v>
      </c>
    </row>
    <row r="144" spans="1:2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8267</v>
      </c>
      <c r="P144" s="16">
        <f>ROUND(Table1[[#This Row],[pledged]]/Table1[[#This Row],[goal]]*100,0)</f>
        <v>0</v>
      </c>
      <c r="Q144">
        <f>IFERROR(ROUND(E144/L144,2),0)</f>
        <v>10</v>
      </c>
      <c r="R144" s="18">
        <f>(((J144/60)/60)/24)+DATE(1970,1,1)</f>
        <v>41938.893263888887</v>
      </c>
      <c r="S144" s="18">
        <f>(((I144/60)/60)/24)+DATE(1970,1,1)</f>
        <v>41959.934930555552</v>
      </c>
      <c r="T144" s="14">
        <f>MONTH(R144)</f>
        <v>10</v>
      </c>
      <c r="U144" s="14">
        <f>MONTH(S144)</f>
        <v>11</v>
      </c>
      <c r="V144">
        <f>YEAR(R144)</f>
        <v>2014</v>
      </c>
      <c r="W144">
        <f>YEAR(S144)</f>
        <v>2014</v>
      </c>
      <c r="X144" s="14">
        <f>_xlfn.DAYS(Table1[[#This Row],[Date Ended Conversion]],Table1[[#This Row],[Date Created Conversion]])</f>
        <v>21</v>
      </c>
    </row>
    <row r="145" spans="1:2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8267</v>
      </c>
      <c r="P145" s="16">
        <f>ROUND(Table1[[#This Row],[pledged]]/Table1[[#This Row],[goal]]*100,0)</f>
        <v>0</v>
      </c>
      <c r="Q145">
        <f>IFERROR(ROUND(E145/L145,2),0)</f>
        <v>0</v>
      </c>
      <c r="R145" s="18">
        <f>(((J145/60)/60)/24)+DATE(1970,1,1)</f>
        <v>42559.064143518524</v>
      </c>
      <c r="S145" s="18">
        <f>(((I145/60)/60)/24)+DATE(1970,1,1)</f>
        <v>42616.246527777781</v>
      </c>
      <c r="T145" s="14">
        <f>MONTH(R145)</f>
        <v>7</v>
      </c>
      <c r="U145" s="14">
        <f>MONTH(S145)</f>
        <v>9</v>
      </c>
      <c r="V145">
        <f>YEAR(R145)</f>
        <v>2016</v>
      </c>
      <c r="W145">
        <f>YEAR(S145)</f>
        <v>2016</v>
      </c>
      <c r="X145" s="14">
        <f>_xlfn.DAYS(Table1[[#This Row],[Date Ended Conversion]],Table1[[#This Row],[Date Created Conversion]])</f>
        <v>57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8267</v>
      </c>
      <c r="P146" s="16">
        <f>ROUND(Table1[[#This Row],[pledged]]/Table1[[#This Row],[goal]]*100,0)</f>
        <v>28</v>
      </c>
      <c r="Q146">
        <f>IFERROR(ROUND(E146/L146,2),0)</f>
        <v>55.95</v>
      </c>
      <c r="R146" s="18">
        <f>(((J146/60)/60)/24)+DATE(1970,1,1)</f>
        <v>42047.762407407412</v>
      </c>
      <c r="S146" s="18">
        <f>(((I146/60)/60)/24)+DATE(1970,1,1)</f>
        <v>42107.72074074074</v>
      </c>
      <c r="T146" s="14">
        <f>MONTH(R146)</f>
        <v>2</v>
      </c>
      <c r="U146" s="14">
        <f>MONTH(S146)</f>
        <v>4</v>
      </c>
      <c r="V146">
        <f>YEAR(R146)</f>
        <v>2015</v>
      </c>
      <c r="W146">
        <f>YEAR(S146)</f>
        <v>2015</v>
      </c>
      <c r="X146" s="14">
        <f>_xlfn.DAYS(Table1[[#This Row],[Date Ended Conversion]],Table1[[#This Row],[Date Created Conversion]])</f>
        <v>60</v>
      </c>
    </row>
    <row r="147" spans="1:2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8267</v>
      </c>
      <c r="P147" s="16">
        <f>ROUND(Table1[[#This Row],[pledged]]/Table1[[#This Row],[goal]]*100,0)</f>
        <v>8</v>
      </c>
      <c r="Q147">
        <f>IFERROR(ROUND(E147/L147,2),0)</f>
        <v>37.56</v>
      </c>
      <c r="R147" s="18">
        <f>(((J147/60)/60)/24)+DATE(1970,1,1)</f>
        <v>42200.542268518519</v>
      </c>
      <c r="S147" s="18">
        <f>(((I147/60)/60)/24)+DATE(1970,1,1)</f>
        <v>42227.542268518519</v>
      </c>
      <c r="T147" s="14">
        <f>MONTH(R147)</f>
        <v>7</v>
      </c>
      <c r="U147" s="14">
        <f>MONTH(S147)</f>
        <v>8</v>
      </c>
      <c r="V147">
        <f>YEAR(R147)</f>
        <v>2015</v>
      </c>
      <c r="W147">
        <f>YEAR(S147)</f>
        <v>2015</v>
      </c>
      <c r="X147" s="14">
        <f>_xlfn.DAYS(Table1[[#This Row],[Date Ended Conversion]],Table1[[#This Row],[Date Created Conversion]])</f>
        <v>27</v>
      </c>
    </row>
    <row r="148" spans="1:2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8267</v>
      </c>
      <c r="P148" s="16">
        <f>ROUND(Table1[[#This Row],[pledged]]/Table1[[#This Row],[goal]]*100,0)</f>
        <v>1</v>
      </c>
      <c r="Q148">
        <f>IFERROR(ROUND(E148/L148,2),0)</f>
        <v>38.33</v>
      </c>
      <c r="R148" s="18">
        <f>(((J148/60)/60)/24)+DATE(1970,1,1)</f>
        <v>42693.016180555554</v>
      </c>
      <c r="S148" s="18">
        <f>(((I148/60)/60)/24)+DATE(1970,1,1)</f>
        <v>42753.016180555554</v>
      </c>
      <c r="T148" s="14">
        <f>MONTH(R148)</f>
        <v>11</v>
      </c>
      <c r="U148" s="14">
        <f>MONTH(S148)</f>
        <v>1</v>
      </c>
      <c r="V148">
        <f>YEAR(R148)</f>
        <v>2016</v>
      </c>
      <c r="W148">
        <f>YEAR(S148)</f>
        <v>2017</v>
      </c>
      <c r="X148" s="14">
        <f>_xlfn.DAYS(Table1[[#This Row],[Date Ended Conversion]],Table1[[#This Row],[Date Created Conversion]])</f>
        <v>60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8267</v>
      </c>
      <c r="P149" s="16">
        <f>ROUND(Table1[[#This Row],[pledged]]/Table1[[#This Row],[goal]]*100,0)</f>
        <v>0</v>
      </c>
      <c r="Q149">
        <f>IFERROR(ROUND(E149/L149,2),0)</f>
        <v>0</v>
      </c>
      <c r="R149" s="18">
        <f>(((J149/60)/60)/24)+DATE(1970,1,1)</f>
        <v>41969.767824074079</v>
      </c>
      <c r="S149" s="18">
        <f>(((I149/60)/60)/24)+DATE(1970,1,1)</f>
        <v>42012.762499999997</v>
      </c>
      <c r="T149" s="14">
        <f>MONTH(R149)</f>
        <v>11</v>
      </c>
      <c r="U149" s="14">
        <f>MONTH(S149)</f>
        <v>1</v>
      </c>
      <c r="V149">
        <f>YEAR(R149)</f>
        <v>2014</v>
      </c>
      <c r="W149">
        <f>YEAR(S149)</f>
        <v>2015</v>
      </c>
      <c r="X149" s="14">
        <f>_xlfn.DAYS(Table1[[#This Row],[Date Ended Conversion]],Table1[[#This Row],[Date Created Conversion]])</f>
        <v>43</v>
      </c>
    </row>
    <row r="150" spans="1:2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8267</v>
      </c>
      <c r="P150" s="16">
        <f>ROUND(Table1[[#This Row],[pledged]]/Table1[[#This Row],[goal]]*100,0)</f>
        <v>0</v>
      </c>
      <c r="Q150">
        <f>IFERROR(ROUND(E150/L150,2),0)</f>
        <v>20</v>
      </c>
      <c r="R150" s="18">
        <f>(((J150/60)/60)/24)+DATE(1970,1,1)</f>
        <v>42397.281666666662</v>
      </c>
      <c r="S150" s="18">
        <f>(((I150/60)/60)/24)+DATE(1970,1,1)</f>
        <v>42427.281666666662</v>
      </c>
      <c r="T150" s="14">
        <f>MONTH(R150)</f>
        <v>1</v>
      </c>
      <c r="U150" s="14">
        <f>MONTH(S150)</f>
        <v>2</v>
      </c>
      <c r="V150">
        <f>YEAR(R150)</f>
        <v>2016</v>
      </c>
      <c r="W150">
        <f>YEAR(S150)</f>
        <v>2016</v>
      </c>
      <c r="X150" s="14">
        <f>_xlfn.DAYS(Table1[[#This Row],[Date Ended Conversion]],Table1[[#This Row],[Date Created Conversion]])</f>
        <v>30</v>
      </c>
    </row>
    <row r="151" spans="1:2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8267</v>
      </c>
      <c r="P151" s="16">
        <f>ROUND(Table1[[#This Row],[pledged]]/Table1[[#This Row],[goal]]*100,0)</f>
        <v>1</v>
      </c>
      <c r="Q151">
        <f>IFERROR(ROUND(E151/L151,2),0)</f>
        <v>15.33</v>
      </c>
      <c r="R151" s="18">
        <f>(((J151/60)/60)/24)+DATE(1970,1,1)</f>
        <v>41968.172106481477</v>
      </c>
      <c r="S151" s="18">
        <f>(((I151/60)/60)/24)+DATE(1970,1,1)</f>
        <v>41998.333333333328</v>
      </c>
      <c r="T151" s="14">
        <f>MONTH(R151)</f>
        <v>11</v>
      </c>
      <c r="U151" s="14">
        <f>MONTH(S151)</f>
        <v>12</v>
      </c>
      <c r="V151">
        <f>YEAR(R151)</f>
        <v>2014</v>
      </c>
      <c r="W151">
        <f>YEAR(S151)</f>
        <v>2014</v>
      </c>
      <c r="X151" s="14">
        <f>_xlfn.DAYS(Table1[[#This Row],[Date Ended Conversion]],Table1[[#This Row],[Date Created Conversion]])</f>
        <v>30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8267</v>
      </c>
      <c r="P152" s="16">
        <f>ROUND(Table1[[#This Row],[pledged]]/Table1[[#This Row],[goal]]*100,0)</f>
        <v>23</v>
      </c>
      <c r="Q152">
        <f>IFERROR(ROUND(E152/L152,2),0)</f>
        <v>449.43</v>
      </c>
      <c r="R152" s="18">
        <f>(((J152/60)/60)/24)+DATE(1970,1,1)</f>
        <v>42090.161828703705</v>
      </c>
      <c r="S152" s="18">
        <f>(((I152/60)/60)/24)+DATE(1970,1,1)</f>
        <v>42150.161828703705</v>
      </c>
      <c r="T152" s="14">
        <f>MONTH(R152)</f>
        <v>3</v>
      </c>
      <c r="U152" s="14">
        <f>MONTH(S152)</f>
        <v>5</v>
      </c>
      <c r="V152">
        <f>YEAR(R152)</f>
        <v>2015</v>
      </c>
      <c r="W152">
        <f>YEAR(S152)</f>
        <v>2015</v>
      </c>
      <c r="X152" s="14">
        <f>_xlfn.DAYS(Table1[[#This Row],[Date Ended Conversion]],Table1[[#This Row],[Date Created Conversion]])</f>
        <v>60</v>
      </c>
    </row>
    <row r="153" spans="1:2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8267</v>
      </c>
      <c r="P153" s="16">
        <f>ROUND(Table1[[#This Row],[pledged]]/Table1[[#This Row],[goal]]*100,0)</f>
        <v>0</v>
      </c>
      <c r="Q153">
        <f>IFERROR(ROUND(E153/L153,2),0)</f>
        <v>28</v>
      </c>
      <c r="R153" s="18">
        <f>(((J153/60)/60)/24)+DATE(1970,1,1)</f>
        <v>42113.550821759258</v>
      </c>
      <c r="S153" s="18">
        <f>(((I153/60)/60)/24)+DATE(1970,1,1)</f>
        <v>42173.550821759258</v>
      </c>
      <c r="T153" s="14">
        <f>MONTH(R153)</f>
        <v>4</v>
      </c>
      <c r="U153" s="14">
        <f>MONTH(S153)</f>
        <v>6</v>
      </c>
      <c r="V153">
        <f>YEAR(R153)</f>
        <v>2015</v>
      </c>
      <c r="W153">
        <f>YEAR(S153)</f>
        <v>2015</v>
      </c>
      <c r="X153" s="14">
        <f>_xlfn.DAYS(Table1[[#This Row],[Date Ended Conversion]],Table1[[#This Row],[Date Created Conversion]])</f>
        <v>60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8267</v>
      </c>
      <c r="P154" s="16">
        <f>ROUND(Table1[[#This Row],[pledged]]/Table1[[#This Row],[goal]]*100,0)</f>
        <v>0</v>
      </c>
      <c r="Q154">
        <f>IFERROR(ROUND(E154/L154,2),0)</f>
        <v>15</v>
      </c>
      <c r="R154" s="18">
        <f>(((J154/60)/60)/24)+DATE(1970,1,1)</f>
        <v>41875.077546296299</v>
      </c>
      <c r="S154" s="18">
        <f>(((I154/60)/60)/24)+DATE(1970,1,1)</f>
        <v>41905.077546296299</v>
      </c>
      <c r="T154" s="14">
        <f>MONTH(R154)</f>
        <v>8</v>
      </c>
      <c r="U154" s="14">
        <f>MONTH(S154)</f>
        <v>9</v>
      </c>
      <c r="V154">
        <f>YEAR(R154)</f>
        <v>2014</v>
      </c>
      <c r="W154">
        <f>YEAR(S154)</f>
        <v>2014</v>
      </c>
      <c r="X154" s="14">
        <f>_xlfn.DAYS(Table1[[#This Row],[Date Ended Conversion]],Table1[[#This Row],[Date Created Conversion]])</f>
        <v>30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8267</v>
      </c>
      <c r="P155" s="16">
        <f>ROUND(Table1[[#This Row],[pledged]]/Table1[[#This Row],[goal]]*100,0)</f>
        <v>1</v>
      </c>
      <c r="Q155">
        <f>IFERROR(ROUND(E155/L155,2),0)</f>
        <v>35.9</v>
      </c>
      <c r="R155" s="18">
        <f>(((J155/60)/60)/24)+DATE(1970,1,1)</f>
        <v>41933.586157407408</v>
      </c>
      <c r="S155" s="18">
        <f>(((I155/60)/60)/24)+DATE(1970,1,1)</f>
        <v>41975.627824074079</v>
      </c>
      <c r="T155" s="14">
        <f>MONTH(R155)</f>
        <v>10</v>
      </c>
      <c r="U155" s="14">
        <f>MONTH(S155)</f>
        <v>12</v>
      </c>
      <c r="V155">
        <f>YEAR(R155)</f>
        <v>2014</v>
      </c>
      <c r="W155">
        <f>YEAR(S155)</f>
        <v>2014</v>
      </c>
      <c r="X155" s="14">
        <f>_xlfn.DAYS(Table1[[#This Row],[Date Ended Conversion]],Table1[[#This Row],[Date Created Conversion]])</f>
        <v>42</v>
      </c>
    </row>
    <row r="156" spans="1:2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8267</v>
      </c>
      <c r="P156" s="16">
        <f>ROUND(Table1[[#This Row],[pledged]]/Table1[[#This Row],[goal]]*100,0)</f>
        <v>3</v>
      </c>
      <c r="Q156">
        <f>IFERROR(ROUND(E156/L156,2),0)</f>
        <v>13.33</v>
      </c>
      <c r="R156" s="18">
        <f>(((J156/60)/60)/24)+DATE(1970,1,1)</f>
        <v>42115.547395833331</v>
      </c>
      <c r="S156" s="18">
        <f>(((I156/60)/60)/24)+DATE(1970,1,1)</f>
        <v>42158.547395833331</v>
      </c>
      <c r="T156" s="14">
        <f>MONTH(R156)</f>
        <v>4</v>
      </c>
      <c r="U156" s="14">
        <f>MONTH(S156)</f>
        <v>6</v>
      </c>
      <c r="V156">
        <f>YEAR(R156)</f>
        <v>2015</v>
      </c>
      <c r="W156">
        <f>YEAR(S156)</f>
        <v>2015</v>
      </c>
      <c r="X156" s="14">
        <f>_xlfn.DAYS(Table1[[#This Row],[Date Ended Conversion]],Table1[[#This Row],[Date Created Conversion]])</f>
        <v>43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8267</v>
      </c>
      <c r="P157" s="16">
        <f>ROUND(Table1[[#This Row],[pledged]]/Table1[[#This Row],[goal]]*100,0)</f>
        <v>0</v>
      </c>
      <c r="Q157">
        <f>IFERROR(ROUND(E157/L157,2),0)</f>
        <v>20.25</v>
      </c>
      <c r="R157" s="18">
        <f>(((J157/60)/60)/24)+DATE(1970,1,1)</f>
        <v>42168.559432870374</v>
      </c>
      <c r="S157" s="18">
        <f>(((I157/60)/60)/24)+DATE(1970,1,1)</f>
        <v>42208.559432870374</v>
      </c>
      <c r="T157" s="14">
        <f>MONTH(R157)</f>
        <v>6</v>
      </c>
      <c r="U157" s="14">
        <f>MONTH(S157)</f>
        <v>7</v>
      </c>
      <c r="V157">
        <f>YEAR(R157)</f>
        <v>2015</v>
      </c>
      <c r="W157">
        <f>YEAR(S157)</f>
        <v>2015</v>
      </c>
      <c r="X157" s="14">
        <f>_xlfn.DAYS(Table1[[#This Row],[Date Ended Conversion]],Table1[[#This Row],[Date Created Conversion]])</f>
        <v>40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8267</v>
      </c>
      <c r="P158" s="16">
        <f>ROUND(Table1[[#This Row],[pledged]]/Table1[[#This Row],[goal]]*100,0)</f>
        <v>5</v>
      </c>
      <c r="Q158">
        <f>IFERROR(ROUND(E158/L158,2),0)</f>
        <v>119</v>
      </c>
      <c r="R158" s="18">
        <f>(((J158/60)/60)/24)+DATE(1970,1,1)</f>
        <v>41794.124953703707</v>
      </c>
      <c r="S158" s="18">
        <f>(((I158/60)/60)/24)+DATE(1970,1,1)</f>
        <v>41854.124953703707</v>
      </c>
      <c r="T158" s="14">
        <f>MONTH(R158)</f>
        <v>6</v>
      </c>
      <c r="U158" s="14">
        <f>MONTH(S158)</f>
        <v>8</v>
      </c>
      <c r="V158">
        <f>YEAR(R158)</f>
        <v>2014</v>
      </c>
      <c r="W158">
        <f>YEAR(S158)</f>
        <v>2014</v>
      </c>
      <c r="X158" s="14">
        <f>_xlfn.DAYS(Table1[[#This Row],[Date Ended Conversion]],Table1[[#This Row],[Date Created Conversion]])</f>
        <v>60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8267</v>
      </c>
      <c r="P159" s="16">
        <f>ROUND(Table1[[#This Row],[pledged]]/Table1[[#This Row],[goal]]*100,0)</f>
        <v>0</v>
      </c>
      <c r="Q159">
        <f>IFERROR(ROUND(E159/L159,2),0)</f>
        <v>4</v>
      </c>
      <c r="R159" s="18">
        <f>(((J159/60)/60)/24)+DATE(1970,1,1)</f>
        <v>42396.911712962959</v>
      </c>
      <c r="S159" s="18">
        <f>(((I159/60)/60)/24)+DATE(1970,1,1)</f>
        <v>42426.911712962959</v>
      </c>
      <c r="T159" s="14">
        <f>MONTH(R159)</f>
        <v>1</v>
      </c>
      <c r="U159" s="14">
        <f>MONTH(S159)</f>
        <v>2</v>
      </c>
      <c r="V159">
        <f>YEAR(R159)</f>
        <v>2016</v>
      </c>
      <c r="W159">
        <f>YEAR(S159)</f>
        <v>2016</v>
      </c>
      <c r="X159" s="14">
        <f>_xlfn.DAYS(Table1[[#This Row],[Date Ended Conversion]],Table1[[#This Row],[Date Created Conversion]])</f>
        <v>30</v>
      </c>
    </row>
    <row r="160" spans="1:2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8267</v>
      </c>
      <c r="P160" s="16">
        <f>ROUND(Table1[[#This Row],[pledged]]/Table1[[#This Row],[goal]]*100,0)</f>
        <v>0</v>
      </c>
      <c r="Q160">
        <f>IFERROR(ROUND(E160/L160,2),0)</f>
        <v>0</v>
      </c>
      <c r="R160" s="18">
        <f>(((J160/60)/60)/24)+DATE(1970,1,1)</f>
        <v>41904.07671296296</v>
      </c>
      <c r="S160" s="18">
        <f>(((I160/60)/60)/24)+DATE(1970,1,1)</f>
        <v>41934.07671296296</v>
      </c>
      <c r="T160" s="14">
        <f>MONTH(R160)</f>
        <v>9</v>
      </c>
      <c r="U160" s="14">
        <f>MONTH(S160)</f>
        <v>10</v>
      </c>
      <c r="V160">
        <f>YEAR(R160)</f>
        <v>2014</v>
      </c>
      <c r="W160">
        <f>YEAR(S160)</f>
        <v>2014</v>
      </c>
      <c r="X160" s="14">
        <f>_xlfn.DAYS(Table1[[#This Row],[Date Ended Conversion]],Table1[[#This Row],[Date Created Conversion]])</f>
        <v>30</v>
      </c>
    </row>
    <row r="161" spans="1:2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8267</v>
      </c>
      <c r="P161" s="16">
        <f>ROUND(Table1[[#This Row],[pledged]]/Table1[[#This Row],[goal]]*100,0)</f>
        <v>0</v>
      </c>
      <c r="Q161">
        <f>IFERROR(ROUND(E161/L161,2),0)</f>
        <v>10</v>
      </c>
      <c r="R161" s="18">
        <f>(((J161/60)/60)/24)+DATE(1970,1,1)</f>
        <v>42514.434548611112</v>
      </c>
      <c r="S161" s="18">
        <f>(((I161/60)/60)/24)+DATE(1970,1,1)</f>
        <v>42554.434548611112</v>
      </c>
      <c r="T161" s="14">
        <f>MONTH(R161)</f>
        <v>5</v>
      </c>
      <c r="U161" s="14">
        <f>MONTH(S161)</f>
        <v>7</v>
      </c>
      <c r="V161">
        <f>YEAR(R161)</f>
        <v>2016</v>
      </c>
      <c r="W161">
        <f>YEAR(S161)</f>
        <v>2016</v>
      </c>
      <c r="X161" s="14">
        <f>_xlfn.DAYS(Table1[[#This Row],[Date Ended Conversion]],Table1[[#This Row],[Date Created Conversion]])</f>
        <v>40</v>
      </c>
    </row>
    <row r="162" spans="1:2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8268</v>
      </c>
      <c r="P162" s="16">
        <f>ROUND(Table1[[#This Row],[pledged]]/Table1[[#This Row],[goal]]*100,0)</f>
        <v>0</v>
      </c>
      <c r="Q162">
        <f>IFERROR(ROUND(E162/L162,2),0)</f>
        <v>0</v>
      </c>
      <c r="R162" s="18">
        <f>(((J162/60)/60)/24)+DATE(1970,1,1)</f>
        <v>42171.913090277783</v>
      </c>
      <c r="S162" s="18">
        <f>(((I162/60)/60)/24)+DATE(1970,1,1)</f>
        <v>42231.913090277783</v>
      </c>
      <c r="T162" s="14">
        <f>MONTH(R162)</f>
        <v>6</v>
      </c>
      <c r="U162" s="14">
        <f>MONTH(S162)</f>
        <v>8</v>
      </c>
      <c r="V162">
        <f>YEAR(R162)</f>
        <v>2015</v>
      </c>
      <c r="W162">
        <f>YEAR(S162)</f>
        <v>2015</v>
      </c>
      <c r="X162" s="14">
        <f>_xlfn.DAYS(Table1[[#This Row],[Date Ended Conversion]],Table1[[#This Row],[Date Created Conversion]])</f>
        <v>60</v>
      </c>
    </row>
    <row r="163" spans="1:2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8268</v>
      </c>
      <c r="P163" s="16">
        <f>ROUND(Table1[[#This Row],[pledged]]/Table1[[#This Row],[goal]]*100,0)</f>
        <v>0</v>
      </c>
      <c r="Q163">
        <f>IFERROR(ROUND(E163/L163,2),0)</f>
        <v>5</v>
      </c>
      <c r="R163" s="18">
        <f>(((J163/60)/60)/24)+DATE(1970,1,1)</f>
        <v>41792.687442129631</v>
      </c>
      <c r="S163" s="18">
        <f>(((I163/60)/60)/24)+DATE(1970,1,1)</f>
        <v>41822.687442129631</v>
      </c>
      <c r="T163" s="14">
        <f>MONTH(R163)</f>
        <v>6</v>
      </c>
      <c r="U163" s="14">
        <f>MONTH(S163)</f>
        <v>7</v>
      </c>
      <c r="V163">
        <f>YEAR(R163)</f>
        <v>2014</v>
      </c>
      <c r="W163">
        <f>YEAR(S163)</f>
        <v>2014</v>
      </c>
      <c r="X163" s="14">
        <f>_xlfn.DAYS(Table1[[#This Row],[Date Ended Conversion]],Table1[[#This Row],[Date Created Conversion]])</f>
        <v>30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8268</v>
      </c>
      <c r="P164" s="16">
        <f>ROUND(Table1[[#This Row],[pledged]]/Table1[[#This Row],[goal]]*100,0)</f>
        <v>16</v>
      </c>
      <c r="Q164">
        <f>IFERROR(ROUND(E164/L164,2),0)</f>
        <v>43.5</v>
      </c>
      <c r="R164" s="18">
        <f>(((J164/60)/60)/24)+DATE(1970,1,1)</f>
        <v>41835.126805555556</v>
      </c>
      <c r="S164" s="18">
        <f>(((I164/60)/60)/24)+DATE(1970,1,1)</f>
        <v>41867.987500000003</v>
      </c>
      <c r="T164" s="14">
        <f>MONTH(R164)</f>
        <v>7</v>
      </c>
      <c r="U164" s="14">
        <f>MONTH(S164)</f>
        <v>8</v>
      </c>
      <c r="V164">
        <f>YEAR(R164)</f>
        <v>2014</v>
      </c>
      <c r="W164">
        <f>YEAR(S164)</f>
        <v>2014</v>
      </c>
      <c r="X164" s="14">
        <f>_xlfn.DAYS(Table1[[#This Row],[Date Ended Conversion]],Table1[[#This Row],[Date Created Conversion]])</f>
        <v>32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8268</v>
      </c>
      <c r="P165" s="16">
        <f>ROUND(Table1[[#This Row],[pledged]]/Table1[[#This Row],[goal]]*100,0)</f>
        <v>0</v>
      </c>
      <c r="Q165">
        <f>IFERROR(ROUND(E165/L165,2),0)</f>
        <v>0</v>
      </c>
      <c r="R165" s="18">
        <f>(((J165/60)/60)/24)+DATE(1970,1,1)</f>
        <v>42243.961273148147</v>
      </c>
      <c r="S165" s="18">
        <f>(((I165/60)/60)/24)+DATE(1970,1,1)</f>
        <v>42278</v>
      </c>
      <c r="T165" s="14">
        <f>MONTH(R165)</f>
        <v>8</v>
      </c>
      <c r="U165" s="14">
        <f>MONTH(S165)</f>
        <v>10</v>
      </c>
      <c r="V165">
        <f>YEAR(R165)</f>
        <v>2015</v>
      </c>
      <c r="W165">
        <f>YEAR(S165)</f>
        <v>2015</v>
      </c>
      <c r="X165" s="14">
        <f>_xlfn.DAYS(Table1[[#This Row],[Date Ended Conversion]],Table1[[#This Row],[Date Created Conversion]])</f>
        <v>35</v>
      </c>
    </row>
    <row r="166" spans="1:2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8268</v>
      </c>
      <c r="P166" s="16">
        <f>ROUND(Table1[[#This Row],[pledged]]/Table1[[#This Row],[goal]]*100,0)</f>
        <v>1</v>
      </c>
      <c r="Q166">
        <f>IFERROR(ROUND(E166/L166,2),0)</f>
        <v>91.43</v>
      </c>
      <c r="R166" s="18">
        <f>(((J166/60)/60)/24)+DATE(1970,1,1)</f>
        <v>41841.762743055559</v>
      </c>
      <c r="S166" s="18">
        <f>(((I166/60)/60)/24)+DATE(1970,1,1)</f>
        <v>41901.762743055559</v>
      </c>
      <c r="T166" s="14">
        <f>MONTH(R166)</f>
        <v>7</v>
      </c>
      <c r="U166" s="14">
        <f>MONTH(S166)</f>
        <v>9</v>
      </c>
      <c r="V166">
        <f>YEAR(R166)</f>
        <v>2014</v>
      </c>
      <c r="W166">
        <f>YEAR(S166)</f>
        <v>2014</v>
      </c>
      <c r="X166" s="14">
        <f>_xlfn.DAYS(Table1[[#This Row],[Date Ended Conversion]],Table1[[#This Row],[Date Created Conversion]])</f>
        <v>60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8268</v>
      </c>
      <c r="P167" s="16">
        <f>ROUND(Table1[[#This Row],[pledged]]/Table1[[#This Row],[goal]]*100,0)</f>
        <v>0</v>
      </c>
      <c r="Q167">
        <f>IFERROR(ROUND(E167/L167,2),0)</f>
        <v>0</v>
      </c>
      <c r="R167" s="18">
        <f>(((J167/60)/60)/24)+DATE(1970,1,1)</f>
        <v>42351.658842592587</v>
      </c>
      <c r="S167" s="18">
        <f>(((I167/60)/60)/24)+DATE(1970,1,1)</f>
        <v>42381.658842592587</v>
      </c>
      <c r="T167" s="14">
        <f>MONTH(R167)</f>
        <v>12</v>
      </c>
      <c r="U167" s="14">
        <f>MONTH(S167)</f>
        <v>1</v>
      </c>
      <c r="V167">
        <f>YEAR(R167)</f>
        <v>2015</v>
      </c>
      <c r="W167">
        <f>YEAR(S167)</f>
        <v>2016</v>
      </c>
      <c r="X167" s="14">
        <f>_xlfn.DAYS(Table1[[#This Row],[Date Ended Conversion]],Table1[[#This Row],[Date Created Conversion]])</f>
        <v>30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8268</v>
      </c>
      <c r="P168" s="16">
        <f>ROUND(Table1[[#This Row],[pledged]]/Table1[[#This Row],[goal]]*100,0)</f>
        <v>60</v>
      </c>
      <c r="Q168">
        <f>IFERROR(ROUND(E168/L168,2),0)</f>
        <v>3000</v>
      </c>
      <c r="R168" s="18">
        <f>(((J168/60)/60)/24)+DATE(1970,1,1)</f>
        <v>42721.075949074075</v>
      </c>
      <c r="S168" s="18">
        <f>(((I168/60)/60)/24)+DATE(1970,1,1)</f>
        <v>42751.075949074075</v>
      </c>
      <c r="T168" s="14">
        <f>MONTH(R168)</f>
        <v>12</v>
      </c>
      <c r="U168" s="14">
        <f>MONTH(S168)</f>
        <v>1</v>
      </c>
      <c r="V168">
        <f>YEAR(R168)</f>
        <v>2016</v>
      </c>
      <c r="W168">
        <f>YEAR(S168)</f>
        <v>2017</v>
      </c>
      <c r="X168" s="14">
        <f>_xlfn.DAYS(Table1[[#This Row],[Date Ended Conversion]],Table1[[#This Row],[Date Created Conversion]])</f>
        <v>30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8268</v>
      </c>
      <c r="P169" s="16">
        <f>ROUND(Table1[[#This Row],[pledged]]/Table1[[#This Row],[goal]]*100,0)</f>
        <v>0</v>
      </c>
      <c r="Q169">
        <f>IFERROR(ROUND(E169/L169,2),0)</f>
        <v>5.5</v>
      </c>
      <c r="R169" s="18">
        <f>(((J169/60)/60)/24)+DATE(1970,1,1)</f>
        <v>42160.927488425921</v>
      </c>
      <c r="S169" s="18">
        <f>(((I169/60)/60)/24)+DATE(1970,1,1)</f>
        <v>42220.927488425921</v>
      </c>
      <c r="T169" s="14">
        <f>MONTH(R169)</f>
        <v>6</v>
      </c>
      <c r="U169" s="14">
        <f>MONTH(S169)</f>
        <v>8</v>
      </c>
      <c r="V169">
        <f>YEAR(R169)</f>
        <v>2015</v>
      </c>
      <c r="W169">
        <f>YEAR(S169)</f>
        <v>2015</v>
      </c>
      <c r="X169" s="14">
        <f>_xlfn.DAYS(Table1[[#This Row],[Date Ended Conversion]],Table1[[#This Row],[Date Created Conversion]])</f>
        <v>60</v>
      </c>
    </row>
    <row r="170" spans="1:2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8268</v>
      </c>
      <c r="P170" s="16">
        <f>ROUND(Table1[[#This Row],[pledged]]/Table1[[#This Row],[goal]]*100,0)</f>
        <v>4</v>
      </c>
      <c r="Q170">
        <f>IFERROR(ROUND(E170/L170,2),0)</f>
        <v>108.33</v>
      </c>
      <c r="R170" s="18">
        <f>(((J170/60)/60)/24)+DATE(1970,1,1)</f>
        <v>42052.83530092593</v>
      </c>
      <c r="S170" s="18">
        <f>(((I170/60)/60)/24)+DATE(1970,1,1)</f>
        <v>42082.793634259258</v>
      </c>
      <c r="T170" s="14">
        <f>MONTH(R170)</f>
        <v>2</v>
      </c>
      <c r="U170" s="14">
        <f>MONTH(S170)</f>
        <v>3</v>
      </c>
      <c r="V170">
        <f>YEAR(R170)</f>
        <v>2015</v>
      </c>
      <c r="W170">
        <f>YEAR(S170)</f>
        <v>2015</v>
      </c>
      <c r="X170" s="14">
        <f>_xlfn.DAYS(Table1[[#This Row],[Date Ended Conversion]],Table1[[#This Row],[Date Created Conversion]])</f>
        <v>30</v>
      </c>
    </row>
    <row r="171" spans="1:2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8268</v>
      </c>
      <c r="P171" s="16">
        <f>ROUND(Table1[[#This Row],[pledged]]/Table1[[#This Row],[goal]]*100,0)</f>
        <v>22</v>
      </c>
      <c r="Q171">
        <f>IFERROR(ROUND(E171/L171,2),0)</f>
        <v>56</v>
      </c>
      <c r="R171" s="18">
        <f>(((J171/60)/60)/24)+DATE(1970,1,1)</f>
        <v>41900.505312499998</v>
      </c>
      <c r="S171" s="18">
        <f>(((I171/60)/60)/24)+DATE(1970,1,1)</f>
        <v>41930.505312499998</v>
      </c>
      <c r="T171" s="14">
        <f>MONTH(R171)</f>
        <v>9</v>
      </c>
      <c r="U171" s="14">
        <f>MONTH(S171)</f>
        <v>10</v>
      </c>
      <c r="V171">
        <f>YEAR(R171)</f>
        <v>2014</v>
      </c>
      <c r="W171">
        <f>YEAR(S171)</f>
        <v>2014</v>
      </c>
      <c r="X171" s="14">
        <f>_xlfn.DAYS(Table1[[#This Row],[Date Ended Conversion]],Table1[[#This Row],[Date Created Conversion]])</f>
        <v>30</v>
      </c>
    </row>
    <row r="172" spans="1:2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8268</v>
      </c>
      <c r="P172" s="16">
        <f>ROUND(Table1[[#This Row],[pledged]]/Table1[[#This Row],[goal]]*100,0)</f>
        <v>3</v>
      </c>
      <c r="Q172">
        <f>IFERROR(ROUND(E172/L172,2),0)</f>
        <v>32.5</v>
      </c>
      <c r="R172" s="18">
        <f>(((J172/60)/60)/24)+DATE(1970,1,1)</f>
        <v>42216.977812500001</v>
      </c>
      <c r="S172" s="18">
        <f>(((I172/60)/60)/24)+DATE(1970,1,1)</f>
        <v>42246.227777777778</v>
      </c>
      <c r="T172" s="14">
        <f>MONTH(R172)</f>
        <v>7</v>
      </c>
      <c r="U172" s="14">
        <f>MONTH(S172)</f>
        <v>8</v>
      </c>
      <c r="V172">
        <f>YEAR(R172)</f>
        <v>2015</v>
      </c>
      <c r="W172">
        <f>YEAR(S172)</f>
        <v>2015</v>
      </c>
      <c r="X172" s="14">
        <f>_xlfn.DAYS(Table1[[#This Row],[Date Ended Conversion]],Table1[[#This Row],[Date Created Conversion]])</f>
        <v>30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8268</v>
      </c>
      <c r="P173" s="16">
        <f>ROUND(Table1[[#This Row],[pledged]]/Table1[[#This Row],[goal]]*100,0)</f>
        <v>0</v>
      </c>
      <c r="Q173">
        <f>IFERROR(ROUND(E173/L173,2),0)</f>
        <v>1</v>
      </c>
      <c r="R173" s="18">
        <f>(((J173/60)/60)/24)+DATE(1970,1,1)</f>
        <v>42534.180717592593</v>
      </c>
      <c r="S173" s="18">
        <f>(((I173/60)/60)/24)+DATE(1970,1,1)</f>
        <v>42594.180717592593</v>
      </c>
      <c r="T173" s="14">
        <f>MONTH(R173)</f>
        <v>6</v>
      </c>
      <c r="U173" s="14">
        <f>MONTH(S173)</f>
        <v>8</v>
      </c>
      <c r="V173">
        <f>YEAR(R173)</f>
        <v>2016</v>
      </c>
      <c r="W173">
        <f>YEAR(S173)</f>
        <v>2016</v>
      </c>
      <c r="X173" s="14">
        <f>_xlfn.DAYS(Table1[[#This Row],[Date Ended Conversion]],Table1[[#This Row],[Date Created Conversion]])</f>
        <v>60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8268</v>
      </c>
      <c r="P174" s="16">
        <f>ROUND(Table1[[#This Row],[pledged]]/Table1[[#This Row],[goal]]*100,0)</f>
        <v>0</v>
      </c>
      <c r="Q174">
        <f>IFERROR(ROUND(E174/L174,2),0)</f>
        <v>0</v>
      </c>
      <c r="R174" s="18">
        <f>(((J174/60)/60)/24)+DATE(1970,1,1)</f>
        <v>42047.394942129627</v>
      </c>
      <c r="S174" s="18">
        <f>(((I174/60)/60)/24)+DATE(1970,1,1)</f>
        <v>42082.353275462956</v>
      </c>
      <c r="T174" s="14">
        <f>MONTH(R174)</f>
        <v>2</v>
      </c>
      <c r="U174" s="14">
        <f>MONTH(S174)</f>
        <v>3</v>
      </c>
      <c r="V174">
        <f>YEAR(R174)</f>
        <v>2015</v>
      </c>
      <c r="W174">
        <f>YEAR(S174)</f>
        <v>2015</v>
      </c>
      <c r="X174" s="14">
        <f>_xlfn.DAYS(Table1[[#This Row],[Date Ended Conversion]],Table1[[#This Row],[Date Created Conversion]])</f>
        <v>35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8268</v>
      </c>
      <c r="P175" s="16">
        <f>ROUND(Table1[[#This Row],[pledged]]/Table1[[#This Row],[goal]]*100,0)</f>
        <v>0</v>
      </c>
      <c r="Q175">
        <f>IFERROR(ROUND(E175/L175,2),0)</f>
        <v>0</v>
      </c>
      <c r="R175" s="18">
        <f>(((J175/60)/60)/24)+DATE(1970,1,1)</f>
        <v>42033.573009259257</v>
      </c>
      <c r="S175" s="18">
        <f>(((I175/60)/60)/24)+DATE(1970,1,1)</f>
        <v>42063.573009259257</v>
      </c>
      <c r="T175" s="14">
        <f>MONTH(R175)</f>
        <v>1</v>
      </c>
      <c r="U175" s="14">
        <f>MONTH(S175)</f>
        <v>2</v>
      </c>
      <c r="V175">
        <f>YEAR(R175)</f>
        <v>2015</v>
      </c>
      <c r="W175">
        <f>YEAR(S175)</f>
        <v>2015</v>
      </c>
      <c r="X175" s="14">
        <f>_xlfn.DAYS(Table1[[#This Row],[Date Ended Conversion]],Table1[[#This Row],[Date Created Conversion]])</f>
        <v>30</v>
      </c>
    </row>
    <row r="176" spans="1:2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8268</v>
      </c>
      <c r="P176" s="16">
        <f>ROUND(Table1[[#This Row],[pledged]]/Table1[[#This Row],[goal]]*100,0)</f>
        <v>0</v>
      </c>
      <c r="Q176">
        <f>IFERROR(ROUND(E176/L176,2),0)</f>
        <v>0</v>
      </c>
      <c r="R176" s="18">
        <f>(((J176/60)/60)/24)+DATE(1970,1,1)</f>
        <v>42072.758981481486</v>
      </c>
      <c r="S176" s="18">
        <f>(((I176/60)/60)/24)+DATE(1970,1,1)</f>
        <v>42132.758981481486</v>
      </c>
      <c r="T176" s="14">
        <f>MONTH(R176)</f>
        <v>3</v>
      </c>
      <c r="U176" s="14">
        <f>MONTH(S176)</f>
        <v>5</v>
      </c>
      <c r="V176">
        <f>YEAR(R176)</f>
        <v>2015</v>
      </c>
      <c r="W176">
        <f>YEAR(S176)</f>
        <v>2015</v>
      </c>
      <c r="X176" s="14">
        <f>_xlfn.DAYS(Table1[[#This Row],[Date Ended Conversion]],Table1[[#This Row],[Date Created Conversion]])</f>
        <v>60</v>
      </c>
    </row>
    <row r="177" spans="1:2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8268</v>
      </c>
      <c r="P177" s="16">
        <f>ROUND(Table1[[#This Row],[pledged]]/Table1[[#This Row],[goal]]*100,0)</f>
        <v>6</v>
      </c>
      <c r="Q177">
        <f>IFERROR(ROUND(E177/L177,2),0)</f>
        <v>49.88</v>
      </c>
      <c r="R177" s="18">
        <f>(((J177/60)/60)/24)+DATE(1970,1,1)</f>
        <v>41855.777905092589</v>
      </c>
      <c r="S177" s="18">
        <f>(((I177/60)/60)/24)+DATE(1970,1,1)</f>
        <v>41880.777905092589</v>
      </c>
      <c r="T177" s="14">
        <f>MONTH(R177)</f>
        <v>8</v>
      </c>
      <c r="U177" s="14">
        <f>MONTH(S177)</f>
        <v>8</v>
      </c>
      <c r="V177">
        <f>YEAR(R177)</f>
        <v>2014</v>
      </c>
      <c r="W177">
        <f>YEAR(S177)</f>
        <v>2014</v>
      </c>
      <c r="X177" s="14">
        <f>_xlfn.DAYS(Table1[[#This Row],[Date Ended Conversion]],Table1[[#This Row],[Date Created Conversion]])</f>
        <v>25</v>
      </c>
    </row>
    <row r="178" spans="1:2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8268</v>
      </c>
      <c r="P178" s="16">
        <f>ROUND(Table1[[#This Row],[pledged]]/Table1[[#This Row],[goal]]*100,0)</f>
        <v>0</v>
      </c>
      <c r="Q178">
        <f>IFERROR(ROUND(E178/L178,2),0)</f>
        <v>0</v>
      </c>
      <c r="R178" s="18">
        <f>(((J178/60)/60)/24)+DATE(1970,1,1)</f>
        <v>42191.824062500003</v>
      </c>
      <c r="S178" s="18">
        <f>(((I178/60)/60)/24)+DATE(1970,1,1)</f>
        <v>42221.824062500003</v>
      </c>
      <c r="T178" s="14">
        <f>MONTH(R178)</f>
        <v>7</v>
      </c>
      <c r="U178" s="14">
        <f>MONTH(S178)</f>
        <v>8</v>
      </c>
      <c r="V178">
        <f>YEAR(R178)</f>
        <v>2015</v>
      </c>
      <c r="W178">
        <f>YEAR(S178)</f>
        <v>2015</v>
      </c>
      <c r="X178" s="14">
        <f>_xlfn.DAYS(Table1[[#This Row],[Date Ended Conversion]],Table1[[#This Row],[Date Created Conversion]])</f>
        <v>30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8268</v>
      </c>
      <c r="P179" s="16">
        <f>ROUND(Table1[[#This Row],[pledged]]/Table1[[#This Row],[goal]]*100,0)</f>
        <v>40</v>
      </c>
      <c r="Q179">
        <f>IFERROR(ROUND(E179/L179,2),0)</f>
        <v>25.71</v>
      </c>
      <c r="R179" s="18">
        <f>(((J179/60)/60)/24)+DATE(1970,1,1)</f>
        <v>42070.047754629632</v>
      </c>
      <c r="S179" s="18">
        <f>(((I179/60)/60)/24)+DATE(1970,1,1)</f>
        <v>42087.00608796296</v>
      </c>
      <c r="T179" s="14">
        <f>MONTH(R179)</f>
        <v>3</v>
      </c>
      <c r="U179" s="14">
        <f>MONTH(S179)</f>
        <v>3</v>
      </c>
      <c r="V179">
        <f>YEAR(R179)</f>
        <v>2015</v>
      </c>
      <c r="W179">
        <f>YEAR(S179)</f>
        <v>2015</v>
      </c>
      <c r="X179" s="14">
        <f>_xlfn.DAYS(Table1[[#This Row],[Date Ended Conversion]],Table1[[#This Row],[Date Created Conversion]])</f>
        <v>17</v>
      </c>
    </row>
    <row r="180" spans="1:2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8268</v>
      </c>
      <c r="P180" s="16">
        <f>ROUND(Table1[[#This Row],[pledged]]/Table1[[#This Row],[goal]]*100,0)</f>
        <v>0</v>
      </c>
      <c r="Q180">
        <f>IFERROR(ROUND(E180/L180,2),0)</f>
        <v>0</v>
      </c>
      <c r="R180" s="18">
        <f>(((J180/60)/60)/24)+DATE(1970,1,1)</f>
        <v>42304.955381944441</v>
      </c>
      <c r="S180" s="18">
        <f>(((I180/60)/60)/24)+DATE(1970,1,1)</f>
        <v>42334.997048611112</v>
      </c>
      <c r="T180" s="14">
        <f>MONTH(R180)</f>
        <v>10</v>
      </c>
      <c r="U180" s="14">
        <f>MONTH(S180)</f>
        <v>11</v>
      </c>
      <c r="V180">
        <f>YEAR(R180)</f>
        <v>2015</v>
      </c>
      <c r="W180">
        <f>YEAR(S180)</f>
        <v>2015</v>
      </c>
      <c r="X180" s="14">
        <f>_xlfn.DAYS(Table1[[#This Row],[Date Ended Conversion]],Table1[[#This Row],[Date Created Conversion]])</f>
        <v>30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8268</v>
      </c>
      <c r="P181" s="16">
        <f>ROUND(Table1[[#This Row],[pledged]]/Table1[[#This Row],[goal]]*100,0)</f>
        <v>20</v>
      </c>
      <c r="Q181">
        <f>IFERROR(ROUND(E181/L181,2),0)</f>
        <v>100</v>
      </c>
      <c r="R181" s="18">
        <f>(((J181/60)/60)/24)+DATE(1970,1,1)</f>
        <v>42403.080497685187</v>
      </c>
      <c r="S181" s="18">
        <f>(((I181/60)/60)/24)+DATE(1970,1,1)</f>
        <v>42433.080497685187</v>
      </c>
      <c r="T181" s="14">
        <f>MONTH(R181)</f>
        <v>2</v>
      </c>
      <c r="U181" s="14">
        <f>MONTH(S181)</f>
        <v>3</v>
      </c>
      <c r="V181">
        <f>YEAR(R181)</f>
        <v>2016</v>
      </c>
      <c r="W181">
        <f>YEAR(S181)</f>
        <v>2016</v>
      </c>
      <c r="X181" s="14">
        <f>_xlfn.DAYS(Table1[[#This Row],[Date Ended Conversion]],Table1[[#This Row],[Date Created Conversion]])</f>
        <v>30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8268</v>
      </c>
      <c r="P182" s="16">
        <f>ROUND(Table1[[#This Row],[pledged]]/Table1[[#This Row],[goal]]*100,0)</f>
        <v>33</v>
      </c>
      <c r="Q182">
        <f>IFERROR(ROUND(E182/L182,2),0)</f>
        <v>30.85</v>
      </c>
      <c r="R182" s="18">
        <f>(((J182/60)/60)/24)+DATE(1970,1,1)</f>
        <v>42067.991238425922</v>
      </c>
      <c r="S182" s="18">
        <f>(((I182/60)/60)/24)+DATE(1970,1,1)</f>
        <v>42107.791666666672</v>
      </c>
      <c r="T182" s="14">
        <f>MONTH(R182)</f>
        <v>3</v>
      </c>
      <c r="U182" s="14">
        <f>MONTH(S182)</f>
        <v>4</v>
      </c>
      <c r="V182">
        <f>YEAR(R182)</f>
        <v>2015</v>
      </c>
      <c r="W182">
        <f>YEAR(S182)</f>
        <v>2015</v>
      </c>
      <c r="X182" s="14">
        <f>_xlfn.DAYS(Table1[[#This Row],[Date Ended Conversion]],Table1[[#This Row],[Date Created Conversion]])</f>
        <v>40</v>
      </c>
    </row>
    <row r="183" spans="1:2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8268</v>
      </c>
      <c r="P183" s="16">
        <f>ROUND(Table1[[#This Row],[pledged]]/Table1[[#This Row],[goal]]*100,0)</f>
        <v>21</v>
      </c>
      <c r="Q183">
        <f>IFERROR(ROUND(E183/L183,2),0)</f>
        <v>180.5</v>
      </c>
      <c r="R183" s="18">
        <f>(((J183/60)/60)/24)+DATE(1970,1,1)</f>
        <v>42147.741840277777</v>
      </c>
      <c r="S183" s="18">
        <f>(((I183/60)/60)/24)+DATE(1970,1,1)</f>
        <v>42177.741840277777</v>
      </c>
      <c r="T183" s="14">
        <f>MONTH(R183)</f>
        <v>5</v>
      </c>
      <c r="U183" s="14">
        <f>MONTH(S183)</f>
        <v>6</v>
      </c>
      <c r="V183">
        <f>YEAR(R183)</f>
        <v>2015</v>
      </c>
      <c r="W183">
        <f>YEAR(S183)</f>
        <v>2015</v>
      </c>
      <c r="X183" s="14">
        <f>_xlfn.DAYS(Table1[[#This Row],[Date Ended Conversion]],Table1[[#This Row],[Date Created Conversion]])</f>
        <v>30</v>
      </c>
    </row>
    <row r="184" spans="1:2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8268</v>
      </c>
      <c r="P184" s="16">
        <f>ROUND(Table1[[#This Row],[pledged]]/Table1[[#This Row],[goal]]*100,0)</f>
        <v>0</v>
      </c>
      <c r="Q184">
        <f>IFERROR(ROUND(E184/L184,2),0)</f>
        <v>0</v>
      </c>
      <c r="R184" s="18">
        <f>(((J184/60)/60)/24)+DATE(1970,1,1)</f>
        <v>42712.011944444443</v>
      </c>
      <c r="S184" s="18">
        <f>(((I184/60)/60)/24)+DATE(1970,1,1)</f>
        <v>42742.011944444443</v>
      </c>
      <c r="T184" s="14">
        <f>MONTH(R184)</f>
        <v>12</v>
      </c>
      <c r="U184" s="14">
        <f>MONTH(S184)</f>
        <v>1</v>
      </c>
      <c r="V184">
        <f>YEAR(R184)</f>
        <v>2016</v>
      </c>
      <c r="W184">
        <f>YEAR(S184)</f>
        <v>2017</v>
      </c>
      <c r="X184" s="14">
        <f>_xlfn.DAYS(Table1[[#This Row],[Date Ended Conversion]],Table1[[#This Row],[Date Created Conversion]])</f>
        <v>30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8268</v>
      </c>
      <c r="P185" s="16">
        <f>ROUND(Table1[[#This Row],[pledged]]/Table1[[#This Row],[goal]]*100,0)</f>
        <v>36</v>
      </c>
      <c r="Q185">
        <f>IFERROR(ROUND(E185/L185,2),0)</f>
        <v>373.5</v>
      </c>
      <c r="R185" s="18">
        <f>(((J185/60)/60)/24)+DATE(1970,1,1)</f>
        <v>41939.810300925928</v>
      </c>
      <c r="S185" s="18">
        <f>(((I185/60)/60)/24)+DATE(1970,1,1)</f>
        <v>41969.851967592593</v>
      </c>
      <c r="T185" s="14">
        <f>MONTH(R185)</f>
        <v>10</v>
      </c>
      <c r="U185" s="14">
        <f>MONTH(S185)</f>
        <v>11</v>
      </c>
      <c r="V185">
        <f>YEAR(R185)</f>
        <v>2014</v>
      </c>
      <c r="W185">
        <f>YEAR(S185)</f>
        <v>2014</v>
      </c>
      <c r="X185" s="14">
        <f>_xlfn.DAYS(Table1[[#This Row],[Date Ended Conversion]],Table1[[#This Row],[Date Created Conversion]])</f>
        <v>30</v>
      </c>
    </row>
    <row r="186" spans="1:2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8268</v>
      </c>
      <c r="P186" s="16">
        <f>ROUND(Table1[[#This Row],[pledged]]/Table1[[#This Row],[goal]]*100,0)</f>
        <v>3</v>
      </c>
      <c r="Q186">
        <f>IFERROR(ROUND(E186/L186,2),0)</f>
        <v>25.5</v>
      </c>
      <c r="R186" s="18">
        <f>(((J186/60)/60)/24)+DATE(1970,1,1)</f>
        <v>41825.791226851856</v>
      </c>
      <c r="S186" s="18">
        <f>(((I186/60)/60)/24)+DATE(1970,1,1)</f>
        <v>41883.165972222225</v>
      </c>
      <c r="T186" s="14">
        <f>MONTH(R186)</f>
        <v>7</v>
      </c>
      <c r="U186" s="14">
        <f>MONTH(S186)</f>
        <v>9</v>
      </c>
      <c r="V186">
        <f>YEAR(R186)</f>
        <v>2014</v>
      </c>
      <c r="W186">
        <f>YEAR(S186)</f>
        <v>2014</v>
      </c>
      <c r="X186" s="14">
        <f>_xlfn.DAYS(Table1[[#This Row],[Date Ended Conversion]],Table1[[#This Row],[Date Created Conversion]])</f>
        <v>58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8268</v>
      </c>
      <c r="P187" s="16">
        <f>ROUND(Table1[[#This Row],[pledged]]/Table1[[#This Row],[goal]]*100,0)</f>
        <v>6</v>
      </c>
      <c r="Q187">
        <f>IFERROR(ROUND(E187/L187,2),0)</f>
        <v>220</v>
      </c>
      <c r="R187" s="18">
        <f>(((J187/60)/60)/24)+DATE(1970,1,1)</f>
        <v>42570.91133101852</v>
      </c>
      <c r="S187" s="18">
        <f>(((I187/60)/60)/24)+DATE(1970,1,1)</f>
        <v>42600.91133101852</v>
      </c>
      <c r="T187" s="14">
        <f>MONTH(R187)</f>
        <v>7</v>
      </c>
      <c r="U187" s="14">
        <f>MONTH(S187)</f>
        <v>8</v>
      </c>
      <c r="V187">
        <f>YEAR(R187)</f>
        <v>2016</v>
      </c>
      <c r="W187">
        <f>YEAR(S187)</f>
        <v>2016</v>
      </c>
      <c r="X187" s="14">
        <f>_xlfn.DAYS(Table1[[#This Row],[Date Ended Conversion]],Table1[[#This Row],[Date Created Conversion]])</f>
        <v>30</v>
      </c>
    </row>
    <row r="188" spans="1:2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8268</v>
      </c>
      <c r="P188" s="16">
        <f>ROUND(Table1[[#This Row],[pledged]]/Table1[[#This Row],[goal]]*100,0)</f>
        <v>0</v>
      </c>
      <c r="Q188">
        <f>IFERROR(ROUND(E188/L188,2),0)</f>
        <v>0</v>
      </c>
      <c r="R188" s="18">
        <f>(((J188/60)/60)/24)+DATE(1970,1,1)</f>
        <v>42767.812893518523</v>
      </c>
      <c r="S188" s="18">
        <f>(((I188/60)/60)/24)+DATE(1970,1,1)</f>
        <v>42797.833333333328</v>
      </c>
      <c r="T188" s="14">
        <f>MONTH(R188)</f>
        <v>2</v>
      </c>
      <c r="U188" s="14">
        <f>MONTH(S188)</f>
        <v>3</v>
      </c>
      <c r="V188">
        <f>YEAR(R188)</f>
        <v>2017</v>
      </c>
      <c r="W188">
        <f>YEAR(S188)</f>
        <v>2017</v>
      </c>
      <c r="X188" s="14">
        <f>_xlfn.DAYS(Table1[[#This Row],[Date Ended Conversion]],Table1[[#This Row],[Date Created Conversion]])</f>
        <v>30</v>
      </c>
    </row>
    <row r="189" spans="1:2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8268</v>
      </c>
      <c r="P189" s="16">
        <f>ROUND(Table1[[#This Row],[pledged]]/Table1[[#This Row],[goal]]*100,0)</f>
        <v>16</v>
      </c>
      <c r="Q189">
        <f>IFERROR(ROUND(E189/L189,2),0)</f>
        <v>160</v>
      </c>
      <c r="R189" s="18">
        <f>(((J189/60)/60)/24)+DATE(1970,1,1)</f>
        <v>42182.234456018516</v>
      </c>
      <c r="S189" s="18">
        <f>(((I189/60)/60)/24)+DATE(1970,1,1)</f>
        <v>42206.290972222225</v>
      </c>
      <c r="T189" s="14">
        <f>MONTH(R189)</f>
        <v>6</v>
      </c>
      <c r="U189" s="14">
        <f>MONTH(S189)</f>
        <v>7</v>
      </c>
      <c r="V189">
        <f>YEAR(R189)</f>
        <v>2015</v>
      </c>
      <c r="W189">
        <f>YEAR(S189)</f>
        <v>2015</v>
      </c>
      <c r="X189" s="14">
        <f>_xlfn.DAYS(Table1[[#This Row],[Date Ended Conversion]],Table1[[#This Row],[Date Created Conversion]])</f>
        <v>24</v>
      </c>
    </row>
    <row r="190" spans="1:2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8268</v>
      </c>
      <c r="P190" s="16">
        <f>ROUND(Table1[[#This Row],[pledged]]/Table1[[#This Row],[goal]]*100,0)</f>
        <v>0</v>
      </c>
      <c r="Q190">
        <f>IFERROR(ROUND(E190/L190,2),0)</f>
        <v>0</v>
      </c>
      <c r="R190" s="18">
        <f>(((J190/60)/60)/24)+DATE(1970,1,1)</f>
        <v>41857.18304398148</v>
      </c>
      <c r="S190" s="18">
        <f>(((I190/60)/60)/24)+DATE(1970,1,1)</f>
        <v>41887.18304398148</v>
      </c>
      <c r="T190" s="14">
        <f>MONTH(R190)</f>
        <v>8</v>
      </c>
      <c r="U190" s="14">
        <f>MONTH(S190)</f>
        <v>9</v>
      </c>
      <c r="V190">
        <f>YEAR(R190)</f>
        <v>2014</v>
      </c>
      <c r="W190">
        <f>YEAR(S190)</f>
        <v>2014</v>
      </c>
      <c r="X190" s="14">
        <f>_xlfn.DAYS(Table1[[#This Row],[Date Ended Conversion]],Table1[[#This Row],[Date Created Conversion]])</f>
        <v>30</v>
      </c>
    </row>
    <row r="191" spans="1:2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8268</v>
      </c>
      <c r="P191" s="16">
        <f>ROUND(Table1[[#This Row],[pledged]]/Table1[[#This Row],[goal]]*100,0)</f>
        <v>0</v>
      </c>
      <c r="Q191">
        <f>IFERROR(ROUND(E191/L191,2),0)</f>
        <v>69</v>
      </c>
      <c r="R191" s="18">
        <f>(((J191/60)/60)/24)+DATE(1970,1,1)</f>
        <v>42556.690706018519</v>
      </c>
      <c r="S191" s="18">
        <f>(((I191/60)/60)/24)+DATE(1970,1,1)</f>
        <v>42616.690706018519</v>
      </c>
      <c r="T191" s="14">
        <f>MONTH(R191)</f>
        <v>7</v>
      </c>
      <c r="U191" s="14">
        <f>MONTH(S191)</f>
        <v>9</v>
      </c>
      <c r="V191">
        <f>YEAR(R191)</f>
        <v>2016</v>
      </c>
      <c r="W191">
        <f>YEAR(S191)</f>
        <v>2016</v>
      </c>
      <c r="X191" s="14">
        <f>_xlfn.DAYS(Table1[[#This Row],[Date Ended Conversion]],Table1[[#This Row],[Date Created Conversion]])</f>
        <v>60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8268</v>
      </c>
      <c r="P192" s="16">
        <f>ROUND(Table1[[#This Row],[pledged]]/Table1[[#This Row],[goal]]*100,0)</f>
        <v>0</v>
      </c>
      <c r="Q192">
        <f>IFERROR(ROUND(E192/L192,2),0)</f>
        <v>50</v>
      </c>
      <c r="R192" s="18">
        <f>(((J192/60)/60)/24)+DATE(1970,1,1)</f>
        <v>42527.650995370372</v>
      </c>
      <c r="S192" s="18">
        <f>(((I192/60)/60)/24)+DATE(1970,1,1)</f>
        <v>42537.650995370372</v>
      </c>
      <c r="T192" s="14">
        <f>MONTH(R192)</f>
        <v>6</v>
      </c>
      <c r="U192" s="14">
        <f>MONTH(S192)</f>
        <v>6</v>
      </c>
      <c r="V192">
        <f>YEAR(R192)</f>
        <v>2016</v>
      </c>
      <c r="W192">
        <f>YEAR(S192)</f>
        <v>2016</v>
      </c>
      <c r="X192" s="14">
        <f>_xlfn.DAYS(Table1[[#This Row],[Date Ended Conversion]],Table1[[#This Row],[Date Created Conversion]])</f>
        <v>10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8268</v>
      </c>
      <c r="P193" s="16">
        <f>ROUND(Table1[[#This Row],[pledged]]/Table1[[#This Row],[goal]]*100,0)</f>
        <v>5</v>
      </c>
      <c r="Q193">
        <f>IFERROR(ROUND(E193/L193,2),0)</f>
        <v>83.33</v>
      </c>
      <c r="R193" s="18">
        <f>(((J193/60)/60)/24)+DATE(1970,1,1)</f>
        <v>42239.441412037035</v>
      </c>
      <c r="S193" s="18">
        <f>(((I193/60)/60)/24)+DATE(1970,1,1)</f>
        <v>42279.441412037035</v>
      </c>
      <c r="T193" s="14">
        <f>MONTH(R193)</f>
        <v>8</v>
      </c>
      <c r="U193" s="14">
        <f>MONTH(S193)</f>
        <v>10</v>
      </c>
      <c r="V193">
        <f>YEAR(R193)</f>
        <v>2015</v>
      </c>
      <c r="W193">
        <f>YEAR(S193)</f>
        <v>2015</v>
      </c>
      <c r="X193" s="14">
        <f>_xlfn.DAYS(Table1[[#This Row],[Date Ended Conversion]],Table1[[#This Row],[Date Created Conversion]])</f>
        <v>40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8268</v>
      </c>
      <c r="P194" s="16">
        <f>ROUND(Table1[[#This Row],[pledged]]/Table1[[#This Row],[goal]]*100,0)</f>
        <v>0</v>
      </c>
      <c r="Q194">
        <f>IFERROR(ROUND(E194/L194,2),0)</f>
        <v>5.67</v>
      </c>
      <c r="R194" s="18">
        <f>(((J194/60)/60)/24)+DATE(1970,1,1)</f>
        <v>41899.792037037041</v>
      </c>
      <c r="S194" s="18">
        <f>(((I194/60)/60)/24)+DATE(1970,1,1)</f>
        <v>41929.792037037041</v>
      </c>
      <c r="T194" s="14">
        <f>MONTH(R194)</f>
        <v>9</v>
      </c>
      <c r="U194" s="14">
        <f>MONTH(S194)</f>
        <v>10</v>
      </c>
      <c r="V194">
        <f>YEAR(R194)</f>
        <v>2014</v>
      </c>
      <c r="W194">
        <f>YEAR(S194)</f>
        <v>2014</v>
      </c>
      <c r="X194" s="14">
        <f>_xlfn.DAYS(Table1[[#This Row],[Date Ended Conversion]],Table1[[#This Row],[Date Created Conversion]])</f>
        <v>30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8268</v>
      </c>
      <c r="P195" s="16">
        <f>ROUND(Table1[[#This Row],[pledged]]/Table1[[#This Row],[goal]]*100,0)</f>
        <v>0</v>
      </c>
      <c r="Q195">
        <f>IFERROR(ROUND(E195/L195,2),0)</f>
        <v>0</v>
      </c>
      <c r="R195" s="18">
        <f>(((J195/60)/60)/24)+DATE(1970,1,1)</f>
        <v>41911.934791666667</v>
      </c>
      <c r="S195" s="18">
        <f>(((I195/60)/60)/24)+DATE(1970,1,1)</f>
        <v>41971.976458333331</v>
      </c>
      <c r="T195" s="14">
        <f>MONTH(R195)</f>
        <v>9</v>
      </c>
      <c r="U195" s="14">
        <f>MONTH(S195)</f>
        <v>11</v>
      </c>
      <c r="V195">
        <f>YEAR(R195)</f>
        <v>2014</v>
      </c>
      <c r="W195">
        <f>YEAR(S195)</f>
        <v>2014</v>
      </c>
      <c r="X195" s="14">
        <f>_xlfn.DAYS(Table1[[#This Row],[Date Ended Conversion]],Table1[[#This Row],[Date Created Conversion]])</f>
        <v>60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8268</v>
      </c>
      <c r="P196" s="16">
        <f>ROUND(Table1[[#This Row],[pledged]]/Table1[[#This Row],[goal]]*100,0)</f>
        <v>0</v>
      </c>
      <c r="Q196">
        <f>IFERROR(ROUND(E196/L196,2),0)</f>
        <v>1</v>
      </c>
      <c r="R196" s="18">
        <f>(((J196/60)/60)/24)+DATE(1970,1,1)</f>
        <v>42375.996886574074</v>
      </c>
      <c r="S196" s="18">
        <f>(((I196/60)/60)/24)+DATE(1970,1,1)</f>
        <v>42435.996886574074</v>
      </c>
      <c r="T196" s="14">
        <f>MONTH(R196)</f>
        <v>1</v>
      </c>
      <c r="U196" s="14">
        <f>MONTH(S196)</f>
        <v>3</v>
      </c>
      <c r="V196">
        <f>YEAR(R196)</f>
        <v>2016</v>
      </c>
      <c r="W196">
        <f>YEAR(S196)</f>
        <v>2016</v>
      </c>
      <c r="X196" s="14">
        <f>_xlfn.DAYS(Table1[[#This Row],[Date Ended Conversion]],Table1[[#This Row],[Date Created Conversion]])</f>
        <v>60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8268</v>
      </c>
      <c r="P197" s="16">
        <f>ROUND(Table1[[#This Row],[pledged]]/Table1[[#This Row],[goal]]*100,0)</f>
        <v>0</v>
      </c>
      <c r="Q197">
        <f>IFERROR(ROUND(E197/L197,2),0)</f>
        <v>0</v>
      </c>
      <c r="R197" s="18">
        <f>(((J197/60)/60)/24)+DATE(1970,1,1)</f>
        <v>42135.67050925926</v>
      </c>
      <c r="S197" s="18">
        <f>(((I197/60)/60)/24)+DATE(1970,1,1)</f>
        <v>42195.67050925926</v>
      </c>
      <c r="T197" s="14">
        <f>MONTH(R197)</f>
        <v>5</v>
      </c>
      <c r="U197" s="14">
        <f>MONTH(S197)</f>
        <v>7</v>
      </c>
      <c r="V197">
        <f>YEAR(R197)</f>
        <v>2015</v>
      </c>
      <c r="W197">
        <f>YEAR(S197)</f>
        <v>2015</v>
      </c>
      <c r="X197" s="14">
        <f>_xlfn.DAYS(Table1[[#This Row],[Date Ended Conversion]],Table1[[#This Row],[Date Created Conversion]])</f>
        <v>60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8268</v>
      </c>
      <c r="P198" s="16">
        <f>ROUND(Table1[[#This Row],[pledged]]/Table1[[#This Row],[goal]]*100,0)</f>
        <v>42</v>
      </c>
      <c r="Q198">
        <f>IFERROR(ROUND(E198/L198,2),0)</f>
        <v>77.11</v>
      </c>
      <c r="R198" s="18">
        <f>(((J198/60)/60)/24)+DATE(1970,1,1)</f>
        <v>42259.542800925927</v>
      </c>
      <c r="S198" s="18">
        <f>(((I198/60)/60)/24)+DATE(1970,1,1)</f>
        <v>42287.875</v>
      </c>
      <c r="T198" s="14">
        <f>MONTH(R198)</f>
        <v>9</v>
      </c>
      <c r="U198" s="14">
        <f>MONTH(S198)</f>
        <v>10</v>
      </c>
      <c r="V198">
        <f>YEAR(R198)</f>
        <v>2015</v>
      </c>
      <c r="W198">
        <f>YEAR(S198)</f>
        <v>2015</v>
      </c>
      <c r="X198" s="14">
        <f>_xlfn.DAYS(Table1[[#This Row],[Date Ended Conversion]],Table1[[#This Row],[Date Created Conversion]])</f>
        <v>28</v>
      </c>
    </row>
    <row r="199" spans="1:2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8268</v>
      </c>
      <c r="P199" s="16">
        <f>ROUND(Table1[[#This Row],[pledged]]/Table1[[#This Row],[goal]]*100,0)</f>
        <v>10</v>
      </c>
      <c r="Q199">
        <f>IFERROR(ROUND(E199/L199,2),0)</f>
        <v>32.75</v>
      </c>
      <c r="R199" s="18">
        <f>(((J199/60)/60)/24)+DATE(1970,1,1)</f>
        <v>42741.848379629635</v>
      </c>
      <c r="S199" s="18">
        <f>(((I199/60)/60)/24)+DATE(1970,1,1)</f>
        <v>42783.875</v>
      </c>
      <c r="T199" s="14">
        <f>MONTH(R199)</f>
        <v>1</v>
      </c>
      <c r="U199" s="14">
        <f>MONTH(S199)</f>
        <v>2</v>
      </c>
      <c r="V199">
        <f>YEAR(R199)</f>
        <v>2017</v>
      </c>
      <c r="W199">
        <f>YEAR(S199)</f>
        <v>2017</v>
      </c>
      <c r="X199" s="14">
        <f>_xlfn.DAYS(Table1[[#This Row],[Date Ended Conversion]],Table1[[#This Row],[Date Created Conversion]])</f>
        <v>42</v>
      </c>
    </row>
    <row r="200" spans="1:2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8268</v>
      </c>
      <c r="P200" s="16">
        <f>ROUND(Table1[[#This Row],[pledged]]/Table1[[#This Row],[goal]]*100,0)</f>
        <v>1</v>
      </c>
      <c r="Q200">
        <f>IFERROR(ROUND(E200/L200,2),0)</f>
        <v>46.5</v>
      </c>
      <c r="R200" s="18">
        <f>(((J200/60)/60)/24)+DATE(1970,1,1)</f>
        <v>41887.383356481485</v>
      </c>
      <c r="S200" s="18">
        <f>(((I200/60)/60)/24)+DATE(1970,1,1)</f>
        <v>41917.383356481485</v>
      </c>
      <c r="T200" s="14">
        <f>MONTH(R200)</f>
        <v>9</v>
      </c>
      <c r="U200" s="14">
        <f>MONTH(S200)</f>
        <v>10</v>
      </c>
      <c r="V200">
        <f>YEAR(R200)</f>
        <v>2014</v>
      </c>
      <c r="W200">
        <f>YEAR(S200)</f>
        <v>2014</v>
      </c>
      <c r="X200" s="14">
        <f>_xlfn.DAYS(Table1[[#This Row],[Date Ended Conversion]],Table1[[#This Row],[Date Created Conversion]])</f>
        <v>30</v>
      </c>
    </row>
    <row r="201" spans="1:2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8268</v>
      </c>
      <c r="P201" s="16">
        <f>ROUND(Table1[[#This Row],[pledged]]/Table1[[#This Row],[goal]]*100,0)</f>
        <v>0</v>
      </c>
      <c r="Q201">
        <f>IFERROR(ROUND(E201/L201,2),0)</f>
        <v>0</v>
      </c>
      <c r="R201" s="18">
        <f>(((J201/60)/60)/24)+DATE(1970,1,1)</f>
        <v>42584.123865740738</v>
      </c>
      <c r="S201" s="18">
        <f>(((I201/60)/60)/24)+DATE(1970,1,1)</f>
        <v>42614.123865740738</v>
      </c>
      <c r="T201" s="14">
        <f>MONTH(R201)</f>
        <v>8</v>
      </c>
      <c r="U201" s="14">
        <f>MONTH(S201)</f>
        <v>9</v>
      </c>
      <c r="V201">
        <f>YEAR(R201)</f>
        <v>2016</v>
      </c>
      <c r="W201">
        <f>YEAR(S201)</f>
        <v>2016</v>
      </c>
      <c r="X201" s="14">
        <f>_xlfn.DAYS(Table1[[#This Row],[Date Ended Conversion]],Table1[[#This Row],[Date Created Conversion]])</f>
        <v>30</v>
      </c>
    </row>
    <row r="202" spans="1:2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8268</v>
      </c>
      <c r="P202" s="16">
        <f>ROUND(Table1[[#This Row],[pledged]]/Table1[[#This Row],[goal]]*100,0)</f>
        <v>26</v>
      </c>
      <c r="Q202">
        <f>IFERROR(ROUND(E202/L202,2),0)</f>
        <v>87.31</v>
      </c>
      <c r="R202" s="18">
        <f>(((J202/60)/60)/24)+DATE(1970,1,1)</f>
        <v>41867.083368055559</v>
      </c>
      <c r="S202" s="18">
        <f>(((I202/60)/60)/24)+DATE(1970,1,1)</f>
        <v>41897.083368055559</v>
      </c>
      <c r="T202" s="14">
        <f>MONTH(R202)</f>
        <v>8</v>
      </c>
      <c r="U202" s="14">
        <f>MONTH(S202)</f>
        <v>9</v>
      </c>
      <c r="V202">
        <f>YEAR(R202)</f>
        <v>2014</v>
      </c>
      <c r="W202">
        <f>YEAR(S202)</f>
        <v>2014</v>
      </c>
      <c r="X202" s="14">
        <f>_xlfn.DAYS(Table1[[#This Row],[Date Ended Conversion]],Table1[[#This Row],[Date Created Conversion]])</f>
        <v>30</v>
      </c>
    </row>
    <row r="203" spans="1:2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8268</v>
      </c>
      <c r="P203" s="16">
        <f>ROUND(Table1[[#This Row],[pledged]]/Table1[[#This Row],[goal]]*100,0)</f>
        <v>58</v>
      </c>
      <c r="Q203">
        <f>IFERROR(ROUND(E203/L203,2),0)</f>
        <v>54.29</v>
      </c>
      <c r="R203" s="18">
        <f>(((J203/60)/60)/24)+DATE(1970,1,1)</f>
        <v>42023.818622685183</v>
      </c>
      <c r="S203" s="18">
        <f>(((I203/60)/60)/24)+DATE(1970,1,1)</f>
        <v>42043.818622685183</v>
      </c>
      <c r="T203" s="14">
        <f>MONTH(R203)</f>
        <v>1</v>
      </c>
      <c r="U203" s="14">
        <f>MONTH(S203)</f>
        <v>2</v>
      </c>
      <c r="V203">
        <f>YEAR(R203)</f>
        <v>2015</v>
      </c>
      <c r="W203">
        <f>YEAR(S203)</f>
        <v>2015</v>
      </c>
      <c r="X203" s="14">
        <f>_xlfn.DAYS(Table1[[#This Row],[Date Ended Conversion]],Table1[[#This Row],[Date Created Conversion]])</f>
        <v>20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8268</v>
      </c>
      <c r="P204" s="16">
        <f>ROUND(Table1[[#This Row],[pledged]]/Table1[[#This Row],[goal]]*100,0)</f>
        <v>0</v>
      </c>
      <c r="Q204">
        <f>IFERROR(ROUND(E204/L204,2),0)</f>
        <v>0</v>
      </c>
      <c r="R204" s="18">
        <f>(((J204/60)/60)/24)+DATE(1970,1,1)</f>
        <v>42255.927824074075</v>
      </c>
      <c r="S204" s="18">
        <f>(((I204/60)/60)/24)+DATE(1970,1,1)</f>
        <v>42285.874305555553</v>
      </c>
      <c r="T204" s="14">
        <f>MONTH(R204)</f>
        <v>9</v>
      </c>
      <c r="U204" s="14">
        <f>MONTH(S204)</f>
        <v>10</v>
      </c>
      <c r="V204">
        <f>YEAR(R204)</f>
        <v>2015</v>
      </c>
      <c r="W204">
        <f>YEAR(S204)</f>
        <v>2015</v>
      </c>
      <c r="X204" s="14">
        <f>_xlfn.DAYS(Table1[[#This Row],[Date Ended Conversion]],Table1[[#This Row],[Date Created Conversion]])</f>
        <v>30</v>
      </c>
    </row>
    <row r="205" spans="1:2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8268</v>
      </c>
      <c r="P205" s="16">
        <f>ROUND(Table1[[#This Row],[pledged]]/Table1[[#This Row],[goal]]*100,0)</f>
        <v>30</v>
      </c>
      <c r="Q205">
        <f>IFERROR(ROUND(E205/L205,2),0)</f>
        <v>93.25</v>
      </c>
      <c r="R205" s="18">
        <f>(((J205/60)/60)/24)+DATE(1970,1,1)</f>
        <v>41973.847962962958</v>
      </c>
      <c r="S205" s="18">
        <f>(((I205/60)/60)/24)+DATE(1970,1,1)</f>
        <v>42033.847962962958</v>
      </c>
      <c r="T205" s="14">
        <f>MONTH(R205)</f>
        <v>11</v>
      </c>
      <c r="U205" s="14">
        <f>MONTH(S205)</f>
        <v>1</v>
      </c>
      <c r="V205">
        <f>YEAR(R205)</f>
        <v>2014</v>
      </c>
      <c r="W205">
        <f>YEAR(S205)</f>
        <v>2015</v>
      </c>
      <c r="X205" s="14">
        <f>_xlfn.DAYS(Table1[[#This Row],[Date Ended Conversion]],Table1[[#This Row],[Date Created Conversion]])</f>
        <v>60</v>
      </c>
    </row>
    <row r="206" spans="1:2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8268</v>
      </c>
      <c r="P206" s="16">
        <f>ROUND(Table1[[#This Row],[pledged]]/Table1[[#This Row],[goal]]*100,0)</f>
        <v>51</v>
      </c>
      <c r="Q206">
        <f>IFERROR(ROUND(E206/L206,2),0)</f>
        <v>117.68</v>
      </c>
      <c r="R206" s="18">
        <f>(((J206/60)/60)/24)+DATE(1970,1,1)</f>
        <v>42556.583368055552</v>
      </c>
      <c r="S206" s="18">
        <f>(((I206/60)/60)/24)+DATE(1970,1,1)</f>
        <v>42586.583368055552</v>
      </c>
      <c r="T206" s="14">
        <f>MONTH(R206)</f>
        <v>7</v>
      </c>
      <c r="U206" s="14">
        <f>MONTH(S206)</f>
        <v>8</v>
      </c>
      <c r="V206">
        <f>YEAR(R206)</f>
        <v>2016</v>
      </c>
      <c r="W206">
        <f>YEAR(S206)</f>
        <v>2016</v>
      </c>
      <c r="X206" s="14">
        <f>_xlfn.DAYS(Table1[[#This Row],[Date Ended Conversion]],Table1[[#This Row],[Date Created Conversion]])</f>
        <v>30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8268</v>
      </c>
      <c r="P207" s="16">
        <f>ROUND(Table1[[#This Row],[pledged]]/Table1[[#This Row],[goal]]*100,0)</f>
        <v>16</v>
      </c>
      <c r="Q207">
        <f>IFERROR(ROUND(E207/L207,2),0)</f>
        <v>76.47</v>
      </c>
      <c r="R207" s="18">
        <f>(((J207/60)/60)/24)+DATE(1970,1,1)</f>
        <v>42248.632199074069</v>
      </c>
      <c r="S207" s="18">
        <f>(((I207/60)/60)/24)+DATE(1970,1,1)</f>
        <v>42283.632199074069</v>
      </c>
      <c r="T207" s="14">
        <f>MONTH(R207)</f>
        <v>9</v>
      </c>
      <c r="U207" s="14">
        <f>MONTH(S207)</f>
        <v>10</v>
      </c>
      <c r="V207">
        <f>YEAR(R207)</f>
        <v>2015</v>
      </c>
      <c r="W207">
        <f>YEAR(S207)</f>
        <v>2015</v>
      </c>
      <c r="X207" s="14">
        <f>_xlfn.DAYS(Table1[[#This Row],[Date Ended Conversion]],Table1[[#This Row],[Date Created Conversion]])</f>
        <v>35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8268</v>
      </c>
      <c r="P208" s="16">
        <f>ROUND(Table1[[#This Row],[pledged]]/Table1[[#This Row],[goal]]*100,0)</f>
        <v>0</v>
      </c>
      <c r="Q208">
        <f>IFERROR(ROUND(E208/L208,2),0)</f>
        <v>0</v>
      </c>
      <c r="R208" s="18">
        <f>(((J208/60)/60)/24)+DATE(1970,1,1)</f>
        <v>42567.004432870366</v>
      </c>
      <c r="S208" s="18">
        <f>(((I208/60)/60)/24)+DATE(1970,1,1)</f>
        <v>42588.004432870366</v>
      </c>
      <c r="T208" s="14">
        <f>MONTH(R208)</f>
        <v>7</v>
      </c>
      <c r="U208" s="14">
        <f>MONTH(S208)</f>
        <v>8</v>
      </c>
      <c r="V208">
        <f>YEAR(R208)</f>
        <v>2016</v>
      </c>
      <c r="W208">
        <f>YEAR(S208)</f>
        <v>2016</v>
      </c>
      <c r="X208" s="14">
        <f>_xlfn.DAYS(Table1[[#This Row],[Date Ended Conversion]],Table1[[#This Row],[Date Created Conversion]])</f>
        <v>21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8268</v>
      </c>
      <c r="P209" s="16">
        <f>ROUND(Table1[[#This Row],[pledged]]/Table1[[#This Row],[goal]]*100,0)</f>
        <v>15</v>
      </c>
      <c r="Q209">
        <f>IFERROR(ROUND(E209/L209,2),0)</f>
        <v>163.85</v>
      </c>
      <c r="R209" s="18">
        <f>(((J209/60)/60)/24)+DATE(1970,1,1)</f>
        <v>41978.197199074071</v>
      </c>
      <c r="S209" s="18">
        <f>(((I209/60)/60)/24)+DATE(1970,1,1)</f>
        <v>42008.197199074071</v>
      </c>
      <c r="T209" s="14">
        <f>MONTH(R209)</f>
        <v>12</v>
      </c>
      <c r="U209" s="14">
        <f>MONTH(S209)</f>
        <v>1</v>
      </c>
      <c r="V209">
        <f>YEAR(R209)</f>
        <v>2014</v>
      </c>
      <c r="W209">
        <f>YEAR(S209)</f>
        <v>2015</v>
      </c>
      <c r="X209" s="14">
        <f>_xlfn.DAYS(Table1[[#This Row],[Date Ended Conversion]],Table1[[#This Row],[Date Created Conversion]])</f>
        <v>30</v>
      </c>
    </row>
    <row r="210" spans="1:2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8268</v>
      </c>
      <c r="P210" s="16">
        <f>ROUND(Table1[[#This Row],[pledged]]/Table1[[#This Row],[goal]]*100,0)</f>
        <v>0</v>
      </c>
      <c r="Q210">
        <f>IFERROR(ROUND(E210/L210,2),0)</f>
        <v>0</v>
      </c>
      <c r="R210" s="18">
        <f>(((J210/60)/60)/24)+DATE(1970,1,1)</f>
        <v>41959.369988425926</v>
      </c>
      <c r="S210" s="18">
        <f>(((I210/60)/60)/24)+DATE(1970,1,1)</f>
        <v>41989.369988425926</v>
      </c>
      <c r="T210" s="14">
        <f>MONTH(R210)</f>
        <v>11</v>
      </c>
      <c r="U210" s="14">
        <f>MONTH(S210)</f>
        <v>12</v>
      </c>
      <c r="V210">
        <f>YEAR(R210)</f>
        <v>2014</v>
      </c>
      <c r="W210">
        <f>YEAR(S210)</f>
        <v>2014</v>
      </c>
      <c r="X210" s="14">
        <f>_xlfn.DAYS(Table1[[#This Row],[Date Ended Conversion]],Table1[[#This Row],[Date Created Conversion]])</f>
        <v>30</v>
      </c>
    </row>
    <row r="211" spans="1:2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8268</v>
      </c>
      <c r="P211" s="16">
        <f>ROUND(Table1[[#This Row],[pledged]]/Table1[[#This Row],[goal]]*100,0)</f>
        <v>0</v>
      </c>
      <c r="Q211">
        <f>IFERROR(ROUND(E211/L211,2),0)</f>
        <v>0</v>
      </c>
      <c r="R211" s="18">
        <f>(((J211/60)/60)/24)+DATE(1970,1,1)</f>
        <v>42165.922858796301</v>
      </c>
      <c r="S211" s="18">
        <f>(((I211/60)/60)/24)+DATE(1970,1,1)</f>
        <v>42195.922858796301</v>
      </c>
      <c r="T211" s="14">
        <f>MONTH(R211)</f>
        <v>6</v>
      </c>
      <c r="U211" s="14">
        <f>MONTH(S211)</f>
        <v>7</v>
      </c>
      <c r="V211">
        <f>YEAR(R211)</f>
        <v>2015</v>
      </c>
      <c r="W211">
        <f>YEAR(S211)</f>
        <v>2015</v>
      </c>
      <c r="X211" s="14">
        <f>_xlfn.DAYS(Table1[[#This Row],[Date Ended Conversion]],Table1[[#This Row],[Date Created Conversion]])</f>
        <v>30</v>
      </c>
    </row>
    <row r="212" spans="1:2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8268</v>
      </c>
      <c r="P212" s="16">
        <f>ROUND(Table1[[#This Row],[pledged]]/Table1[[#This Row],[goal]]*100,0)</f>
        <v>25</v>
      </c>
      <c r="Q212">
        <f>IFERROR(ROUND(E212/L212,2),0)</f>
        <v>91.82</v>
      </c>
      <c r="R212" s="18">
        <f>(((J212/60)/60)/24)+DATE(1970,1,1)</f>
        <v>42249.064722222218</v>
      </c>
      <c r="S212" s="18">
        <f>(((I212/60)/60)/24)+DATE(1970,1,1)</f>
        <v>42278.208333333328</v>
      </c>
      <c r="T212" s="14">
        <f>MONTH(R212)</f>
        <v>9</v>
      </c>
      <c r="U212" s="14">
        <f>MONTH(S212)</f>
        <v>10</v>
      </c>
      <c r="V212">
        <f>YEAR(R212)</f>
        <v>2015</v>
      </c>
      <c r="W212">
        <f>YEAR(S212)</f>
        <v>2015</v>
      </c>
      <c r="X212" s="14">
        <f>_xlfn.DAYS(Table1[[#This Row],[Date Ended Conversion]],Table1[[#This Row],[Date Created Conversion]])</f>
        <v>29</v>
      </c>
    </row>
    <row r="213" spans="1:2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8268</v>
      </c>
      <c r="P213" s="16">
        <f>ROUND(Table1[[#This Row],[pledged]]/Table1[[#This Row],[goal]]*100,0)</f>
        <v>45</v>
      </c>
      <c r="Q213">
        <f>IFERROR(ROUND(E213/L213,2),0)</f>
        <v>185.83</v>
      </c>
      <c r="R213" s="18">
        <f>(((J213/60)/60)/24)+DATE(1970,1,1)</f>
        <v>42236.159918981488</v>
      </c>
      <c r="S213" s="18">
        <f>(((I213/60)/60)/24)+DATE(1970,1,1)</f>
        <v>42266.159918981488</v>
      </c>
      <c r="T213" s="14">
        <f>MONTH(R213)</f>
        <v>8</v>
      </c>
      <c r="U213" s="14">
        <f>MONTH(S213)</f>
        <v>9</v>
      </c>
      <c r="V213">
        <f>YEAR(R213)</f>
        <v>2015</v>
      </c>
      <c r="W213">
        <f>YEAR(S213)</f>
        <v>2015</v>
      </c>
      <c r="X213" s="14">
        <f>_xlfn.DAYS(Table1[[#This Row],[Date Ended Conversion]],Table1[[#This Row],[Date Created Conversion]])</f>
        <v>30</v>
      </c>
    </row>
    <row r="214" spans="1:2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8268</v>
      </c>
      <c r="P214" s="16">
        <f>ROUND(Table1[[#This Row],[pledged]]/Table1[[#This Row],[goal]]*100,0)</f>
        <v>0</v>
      </c>
      <c r="Q214">
        <f>IFERROR(ROUND(E214/L214,2),0)</f>
        <v>1</v>
      </c>
      <c r="R214" s="18">
        <f>(((J214/60)/60)/24)+DATE(1970,1,1)</f>
        <v>42416.881018518514</v>
      </c>
      <c r="S214" s="18">
        <f>(((I214/60)/60)/24)+DATE(1970,1,1)</f>
        <v>42476.839351851857</v>
      </c>
      <c r="T214" s="14">
        <f>MONTH(R214)</f>
        <v>2</v>
      </c>
      <c r="U214" s="14">
        <f>MONTH(S214)</f>
        <v>4</v>
      </c>
      <c r="V214">
        <f>YEAR(R214)</f>
        <v>2016</v>
      </c>
      <c r="W214">
        <f>YEAR(S214)</f>
        <v>2016</v>
      </c>
      <c r="X214" s="14">
        <f>_xlfn.DAYS(Table1[[#This Row],[Date Ended Conversion]],Table1[[#This Row],[Date Created Conversion]])</f>
        <v>60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8268</v>
      </c>
      <c r="P215" s="16">
        <f>ROUND(Table1[[#This Row],[pledged]]/Table1[[#This Row],[goal]]*100,0)</f>
        <v>0</v>
      </c>
      <c r="Q215">
        <f>IFERROR(ROUND(E215/L215,2),0)</f>
        <v>20</v>
      </c>
      <c r="R215" s="18">
        <f>(((J215/60)/60)/24)+DATE(1970,1,1)</f>
        <v>42202.594293981485</v>
      </c>
      <c r="S215" s="18">
        <f>(((I215/60)/60)/24)+DATE(1970,1,1)</f>
        <v>42232.587974537033</v>
      </c>
      <c r="T215" s="14">
        <f>MONTH(R215)</f>
        <v>7</v>
      </c>
      <c r="U215" s="14">
        <f>MONTH(S215)</f>
        <v>8</v>
      </c>
      <c r="V215">
        <f>YEAR(R215)</f>
        <v>2015</v>
      </c>
      <c r="W215">
        <f>YEAR(S215)</f>
        <v>2015</v>
      </c>
      <c r="X215" s="14">
        <f>_xlfn.DAYS(Table1[[#This Row],[Date Ended Conversion]],Table1[[#This Row],[Date Created Conversion]])</f>
        <v>30</v>
      </c>
    </row>
    <row r="216" spans="1:2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8268</v>
      </c>
      <c r="P216" s="16">
        <f>ROUND(Table1[[#This Row],[pledged]]/Table1[[#This Row],[goal]]*100,0)</f>
        <v>0</v>
      </c>
      <c r="Q216">
        <f>IFERROR(ROUND(E216/L216,2),0)</f>
        <v>1</v>
      </c>
      <c r="R216" s="18">
        <f>(((J216/60)/60)/24)+DATE(1970,1,1)</f>
        <v>42009.64061342593</v>
      </c>
      <c r="S216" s="18">
        <f>(((I216/60)/60)/24)+DATE(1970,1,1)</f>
        <v>42069.64061342593</v>
      </c>
      <c r="T216" s="14">
        <f>MONTH(R216)</f>
        <v>1</v>
      </c>
      <c r="U216" s="14">
        <f>MONTH(S216)</f>
        <v>3</v>
      </c>
      <c r="V216">
        <f>YEAR(R216)</f>
        <v>2015</v>
      </c>
      <c r="W216">
        <f>YEAR(S216)</f>
        <v>2015</v>
      </c>
      <c r="X216" s="14">
        <f>_xlfn.DAYS(Table1[[#This Row],[Date Ended Conversion]],Table1[[#This Row],[Date Created Conversion]])</f>
        <v>60</v>
      </c>
    </row>
    <row r="217" spans="1:2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8268</v>
      </c>
      <c r="P217" s="16">
        <f>ROUND(Table1[[#This Row],[pledged]]/Table1[[#This Row],[goal]]*100,0)</f>
        <v>0</v>
      </c>
      <c r="Q217">
        <f>IFERROR(ROUND(E217/L217,2),0)</f>
        <v>10</v>
      </c>
      <c r="R217" s="18">
        <f>(((J217/60)/60)/24)+DATE(1970,1,1)</f>
        <v>42375.230115740742</v>
      </c>
      <c r="S217" s="18">
        <f>(((I217/60)/60)/24)+DATE(1970,1,1)</f>
        <v>42417.999305555553</v>
      </c>
      <c r="T217" s="14">
        <f>MONTH(R217)</f>
        <v>1</v>
      </c>
      <c r="U217" s="14">
        <f>MONTH(S217)</f>
        <v>2</v>
      </c>
      <c r="V217">
        <f>YEAR(R217)</f>
        <v>2016</v>
      </c>
      <c r="W217">
        <f>YEAR(S217)</f>
        <v>2016</v>
      </c>
      <c r="X217" s="14">
        <f>_xlfn.DAYS(Table1[[#This Row],[Date Ended Conversion]],Table1[[#This Row],[Date Created Conversion]])</f>
        <v>42</v>
      </c>
    </row>
    <row r="218" spans="1:2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8268</v>
      </c>
      <c r="P218" s="16">
        <f>ROUND(Table1[[#This Row],[pledged]]/Table1[[#This Row],[goal]]*100,0)</f>
        <v>56</v>
      </c>
      <c r="Q218">
        <f>IFERROR(ROUND(E218/L218,2),0)</f>
        <v>331.54</v>
      </c>
      <c r="R218" s="18">
        <f>(((J218/60)/60)/24)+DATE(1970,1,1)</f>
        <v>42066.958761574075</v>
      </c>
      <c r="S218" s="18">
        <f>(((I218/60)/60)/24)+DATE(1970,1,1)</f>
        <v>42116.917094907403</v>
      </c>
      <c r="T218" s="14">
        <f>MONTH(R218)</f>
        <v>3</v>
      </c>
      <c r="U218" s="14">
        <f>MONTH(S218)</f>
        <v>4</v>
      </c>
      <c r="V218">
        <f>YEAR(R218)</f>
        <v>2015</v>
      </c>
      <c r="W218">
        <f>YEAR(S218)</f>
        <v>2015</v>
      </c>
      <c r="X218" s="14">
        <f>_xlfn.DAYS(Table1[[#This Row],[Date Ended Conversion]],Table1[[#This Row],[Date Created Conversion]])</f>
        <v>50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8268</v>
      </c>
      <c r="P219" s="16">
        <f>ROUND(Table1[[#This Row],[pledged]]/Table1[[#This Row],[goal]]*100,0)</f>
        <v>12</v>
      </c>
      <c r="Q219">
        <f>IFERROR(ROUND(E219/L219,2),0)</f>
        <v>314.29000000000002</v>
      </c>
      <c r="R219" s="18">
        <f>(((J219/60)/60)/24)+DATE(1970,1,1)</f>
        <v>41970.64061342593</v>
      </c>
      <c r="S219" s="18">
        <f>(((I219/60)/60)/24)+DATE(1970,1,1)</f>
        <v>42001.64061342593</v>
      </c>
      <c r="T219" s="14">
        <f>MONTH(R219)</f>
        <v>11</v>
      </c>
      <c r="U219" s="14">
        <f>MONTH(S219)</f>
        <v>12</v>
      </c>
      <c r="V219">
        <f>YEAR(R219)</f>
        <v>2014</v>
      </c>
      <c r="W219">
        <f>YEAR(S219)</f>
        <v>2014</v>
      </c>
      <c r="X219" s="14">
        <f>_xlfn.DAYS(Table1[[#This Row],[Date Ended Conversion]],Table1[[#This Row],[Date Created Conversion]])</f>
        <v>31</v>
      </c>
    </row>
    <row r="220" spans="1:2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8268</v>
      </c>
      <c r="P220" s="16">
        <f>ROUND(Table1[[#This Row],[pledged]]/Table1[[#This Row],[goal]]*100,0)</f>
        <v>2</v>
      </c>
      <c r="Q220">
        <f>IFERROR(ROUND(E220/L220,2),0)</f>
        <v>100</v>
      </c>
      <c r="R220" s="18">
        <f>(((J220/60)/60)/24)+DATE(1970,1,1)</f>
        <v>42079.628344907411</v>
      </c>
      <c r="S220" s="18">
        <f>(((I220/60)/60)/24)+DATE(1970,1,1)</f>
        <v>42139.628344907411</v>
      </c>
      <c r="T220" s="14">
        <f>MONTH(R220)</f>
        <v>3</v>
      </c>
      <c r="U220" s="14">
        <f>MONTH(S220)</f>
        <v>5</v>
      </c>
      <c r="V220">
        <f>YEAR(R220)</f>
        <v>2015</v>
      </c>
      <c r="W220">
        <f>YEAR(S220)</f>
        <v>2015</v>
      </c>
      <c r="X220" s="14">
        <f>_xlfn.DAYS(Table1[[#This Row],[Date Ended Conversion]],Table1[[#This Row],[Date Created Conversion]])</f>
        <v>60</v>
      </c>
    </row>
    <row r="221" spans="1:2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8268</v>
      </c>
      <c r="P221" s="16">
        <f>ROUND(Table1[[#This Row],[pledged]]/Table1[[#This Row],[goal]]*100,0)</f>
        <v>18</v>
      </c>
      <c r="Q221">
        <f>IFERROR(ROUND(E221/L221,2),0)</f>
        <v>115.99</v>
      </c>
      <c r="R221" s="18">
        <f>(((J221/60)/60)/24)+DATE(1970,1,1)</f>
        <v>42429.326678240745</v>
      </c>
      <c r="S221" s="18">
        <f>(((I221/60)/60)/24)+DATE(1970,1,1)</f>
        <v>42461.290972222225</v>
      </c>
      <c r="T221" s="14">
        <f>MONTH(R221)</f>
        <v>2</v>
      </c>
      <c r="U221" s="14">
        <f>MONTH(S221)</f>
        <v>4</v>
      </c>
      <c r="V221">
        <f>YEAR(R221)</f>
        <v>2016</v>
      </c>
      <c r="W221">
        <f>YEAR(S221)</f>
        <v>2016</v>
      </c>
      <c r="X221" s="14">
        <f>_xlfn.DAYS(Table1[[#This Row],[Date Ended Conversion]],Table1[[#This Row],[Date Created Conversion]])</f>
        <v>32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8268</v>
      </c>
      <c r="P222" s="16">
        <f>ROUND(Table1[[#This Row],[pledged]]/Table1[[#This Row],[goal]]*100,0)</f>
        <v>1</v>
      </c>
      <c r="Q222">
        <f>IFERROR(ROUND(E222/L222,2),0)</f>
        <v>120</v>
      </c>
      <c r="R222" s="18">
        <f>(((J222/60)/60)/24)+DATE(1970,1,1)</f>
        <v>42195.643865740742</v>
      </c>
      <c r="S222" s="18">
        <f>(((I222/60)/60)/24)+DATE(1970,1,1)</f>
        <v>42236.837499999994</v>
      </c>
      <c r="T222" s="14">
        <f>MONTH(R222)</f>
        <v>7</v>
      </c>
      <c r="U222" s="14">
        <f>MONTH(S222)</f>
        <v>8</v>
      </c>
      <c r="V222">
        <f>YEAR(R222)</f>
        <v>2015</v>
      </c>
      <c r="W222">
        <f>YEAR(S222)</f>
        <v>2015</v>
      </c>
      <c r="X222" s="14">
        <f>_xlfn.DAYS(Table1[[#This Row],[Date Ended Conversion]],Table1[[#This Row],[Date Created Conversion]])</f>
        <v>41</v>
      </c>
    </row>
    <row r="223" spans="1:2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8268</v>
      </c>
      <c r="P223" s="16">
        <f>ROUND(Table1[[#This Row],[pledged]]/Table1[[#This Row],[goal]]*100,0)</f>
        <v>0</v>
      </c>
      <c r="Q223">
        <f>IFERROR(ROUND(E223/L223,2),0)</f>
        <v>0</v>
      </c>
      <c r="R223" s="18">
        <f>(((J223/60)/60)/24)+DATE(1970,1,1)</f>
        <v>42031.837546296301</v>
      </c>
      <c r="S223" s="18">
        <f>(((I223/60)/60)/24)+DATE(1970,1,1)</f>
        <v>42091.79587962963</v>
      </c>
      <c r="T223" s="14">
        <f>MONTH(R223)</f>
        <v>1</v>
      </c>
      <c r="U223" s="14">
        <f>MONTH(S223)</f>
        <v>3</v>
      </c>
      <c r="V223">
        <f>YEAR(R223)</f>
        <v>2015</v>
      </c>
      <c r="W223">
        <f>YEAR(S223)</f>
        <v>2015</v>
      </c>
      <c r="X223" s="14">
        <f>_xlfn.DAYS(Table1[[#This Row],[Date Ended Conversion]],Table1[[#This Row],[Date Created Conversion]])</f>
        <v>60</v>
      </c>
    </row>
    <row r="224" spans="1:2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8268</v>
      </c>
      <c r="P224" s="16">
        <f>ROUND(Table1[[#This Row],[pledged]]/Table1[[#This Row],[goal]]*100,0)</f>
        <v>13</v>
      </c>
      <c r="Q224">
        <f>IFERROR(ROUND(E224/L224,2),0)</f>
        <v>65</v>
      </c>
      <c r="R224" s="18">
        <f>(((J224/60)/60)/24)+DATE(1970,1,1)</f>
        <v>42031.769884259258</v>
      </c>
      <c r="S224" s="18">
        <f>(((I224/60)/60)/24)+DATE(1970,1,1)</f>
        <v>42090.110416666663</v>
      </c>
      <c r="T224" s="14">
        <f>MONTH(R224)</f>
        <v>1</v>
      </c>
      <c r="U224" s="14">
        <f>MONTH(S224)</f>
        <v>3</v>
      </c>
      <c r="V224">
        <f>YEAR(R224)</f>
        <v>2015</v>
      </c>
      <c r="W224">
        <f>YEAR(S224)</f>
        <v>2015</v>
      </c>
      <c r="X224" s="14">
        <f>_xlfn.DAYS(Table1[[#This Row],[Date Ended Conversion]],Table1[[#This Row],[Date Created Conversion]])</f>
        <v>59</v>
      </c>
    </row>
    <row r="225" spans="1:2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8268</v>
      </c>
      <c r="P225" s="16">
        <f>ROUND(Table1[[#This Row],[pledged]]/Table1[[#This Row],[goal]]*100,0)</f>
        <v>0</v>
      </c>
      <c r="Q225">
        <f>IFERROR(ROUND(E225/L225,2),0)</f>
        <v>0</v>
      </c>
      <c r="R225" s="18">
        <f>(((J225/60)/60)/24)+DATE(1970,1,1)</f>
        <v>42482.048032407409</v>
      </c>
      <c r="S225" s="18">
        <f>(((I225/60)/60)/24)+DATE(1970,1,1)</f>
        <v>42512.045138888891</v>
      </c>
      <c r="T225" s="14">
        <f>MONTH(R225)</f>
        <v>4</v>
      </c>
      <c r="U225" s="14">
        <f>MONTH(S225)</f>
        <v>5</v>
      </c>
      <c r="V225">
        <f>YEAR(R225)</f>
        <v>2016</v>
      </c>
      <c r="W225">
        <f>YEAR(S225)</f>
        <v>2016</v>
      </c>
      <c r="X225" s="14">
        <f>_xlfn.DAYS(Table1[[#This Row],[Date Ended Conversion]],Table1[[#This Row],[Date Created Conversion]])</f>
        <v>30</v>
      </c>
    </row>
    <row r="226" spans="1:2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8268</v>
      </c>
      <c r="P226" s="16">
        <f>ROUND(Table1[[#This Row],[pledged]]/Table1[[#This Row],[goal]]*100,0)</f>
        <v>0</v>
      </c>
      <c r="Q226">
        <f>IFERROR(ROUND(E226/L226,2),0)</f>
        <v>0</v>
      </c>
      <c r="R226" s="18">
        <f>(((J226/60)/60)/24)+DATE(1970,1,1)</f>
        <v>42135.235254629632</v>
      </c>
      <c r="S226" s="18">
        <f>(((I226/60)/60)/24)+DATE(1970,1,1)</f>
        <v>42195.235254629632</v>
      </c>
      <c r="T226" s="14">
        <f>MONTH(R226)</f>
        <v>5</v>
      </c>
      <c r="U226" s="14">
        <f>MONTH(S226)</f>
        <v>7</v>
      </c>
      <c r="V226">
        <f>YEAR(R226)</f>
        <v>2015</v>
      </c>
      <c r="W226">
        <f>YEAR(S226)</f>
        <v>2015</v>
      </c>
      <c r="X226" s="14">
        <f>_xlfn.DAYS(Table1[[#This Row],[Date Ended Conversion]],Table1[[#This Row],[Date Created Conversion]])</f>
        <v>60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8268</v>
      </c>
      <c r="P227" s="16">
        <f>ROUND(Table1[[#This Row],[pledged]]/Table1[[#This Row],[goal]]*100,0)</f>
        <v>0</v>
      </c>
      <c r="Q227">
        <f>IFERROR(ROUND(E227/L227,2),0)</f>
        <v>0</v>
      </c>
      <c r="R227" s="18">
        <f>(((J227/60)/60)/24)+DATE(1970,1,1)</f>
        <v>42438.961273148147</v>
      </c>
      <c r="S227" s="18">
        <f>(((I227/60)/60)/24)+DATE(1970,1,1)</f>
        <v>42468.919606481482</v>
      </c>
      <c r="T227" s="14">
        <f>MONTH(R227)</f>
        <v>3</v>
      </c>
      <c r="U227" s="14">
        <f>MONTH(S227)</f>
        <v>4</v>
      </c>
      <c r="V227">
        <f>YEAR(R227)</f>
        <v>2016</v>
      </c>
      <c r="W227">
        <f>YEAR(S227)</f>
        <v>2016</v>
      </c>
      <c r="X227" s="14">
        <f>_xlfn.DAYS(Table1[[#This Row],[Date Ended Conversion]],Table1[[#This Row],[Date Created Conversion]])</f>
        <v>30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8268</v>
      </c>
      <c r="P228" s="16">
        <f>ROUND(Table1[[#This Row],[pledged]]/Table1[[#This Row],[goal]]*100,0)</f>
        <v>1</v>
      </c>
      <c r="Q228">
        <f>IFERROR(ROUND(E228/L228,2),0)</f>
        <v>125</v>
      </c>
      <c r="R228" s="18">
        <f>(((J228/60)/60)/24)+DATE(1970,1,1)</f>
        <v>42106.666018518517</v>
      </c>
      <c r="S228" s="18">
        <f>(((I228/60)/60)/24)+DATE(1970,1,1)</f>
        <v>42155.395138888889</v>
      </c>
      <c r="T228" s="14">
        <f>MONTH(R228)</f>
        <v>4</v>
      </c>
      <c r="U228" s="14">
        <f>MONTH(S228)</f>
        <v>5</v>
      </c>
      <c r="V228">
        <f>YEAR(R228)</f>
        <v>2015</v>
      </c>
      <c r="W228">
        <f>YEAR(S228)</f>
        <v>2015</v>
      </c>
      <c r="X228" s="14">
        <f>_xlfn.DAYS(Table1[[#This Row],[Date Ended Conversion]],Table1[[#This Row],[Date Created Conversion]])</f>
        <v>49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8268</v>
      </c>
      <c r="P229" s="16">
        <f>ROUND(Table1[[#This Row],[pledged]]/Table1[[#This Row],[goal]]*100,0)</f>
        <v>0</v>
      </c>
      <c r="Q229">
        <f>IFERROR(ROUND(E229/L229,2),0)</f>
        <v>0</v>
      </c>
      <c r="R229" s="18">
        <f>(((J229/60)/60)/24)+DATE(1970,1,1)</f>
        <v>42164.893993055557</v>
      </c>
      <c r="S229" s="18">
        <f>(((I229/60)/60)/24)+DATE(1970,1,1)</f>
        <v>42194.893993055557</v>
      </c>
      <c r="T229" s="14">
        <f>MONTH(R229)</f>
        <v>6</v>
      </c>
      <c r="U229" s="14">
        <f>MONTH(S229)</f>
        <v>7</v>
      </c>
      <c r="V229">
        <f>YEAR(R229)</f>
        <v>2015</v>
      </c>
      <c r="W229">
        <f>YEAR(S229)</f>
        <v>2015</v>
      </c>
      <c r="X229" s="14">
        <f>_xlfn.DAYS(Table1[[#This Row],[Date Ended Conversion]],Table1[[#This Row],[Date Created Conversion]])</f>
        <v>30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8268</v>
      </c>
      <c r="P230" s="16">
        <f>ROUND(Table1[[#This Row],[pledged]]/Table1[[#This Row],[goal]]*100,0)</f>
        <v>0</v>
      </c>
      <c r="Q230">
        <f>IFERROR(ROUND(E230/L230,2),0)</f>
        <v>0</v>
      </c>
      <c r="R230" s="18">
        <f>(((J230/60)/60)/24)+DATE(1970,1,1)</f>
        <v>42096.686400462961</v>
      </c>
      <c r="S230" s="18">
        <f>(((I230/60)/60)/24)+DATE(1970,1,1)</f>
        <v>42156.686400462961</v>
      </c>
      <c r="T230" s="14">
        <f>MONTH(R230)</f>
        <v>4</v>
      </c>
      <c r="U230" s="14">
        <f>MONTH(S230)</f>
        <v>6</v>
      </c>
      <c r="V230">
        <f>YEAR(R230)</f>
        <v>2015</v>
      </c>
      <c r="W230">
        <f>YEAR(S230)</f>
        <v>2015</v>
      </c>
      <c r="X230" s="14">
        <f>_xlfn.DAYS(Table1[[#This Row],[Date Ended Conversion]],Table1[[#This Row],[Date Created Conversion]])</f>
        <v>60</v>
      </c>
    </row>
    <row r="231" spans="1:2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8268</v>
      </c>
      <c r="P231" s="16">
        <f>ROUND(Table1[[#This Row],[pledged]]/Table1[[#This Row],[goal]]*100,0)</f>
        <v>0</v>
      </c>
      <c r="Q231">
        <f>IFERROR(ROUND(E231/L231,2),0)</f>
        <v>0</v>
      </c>
      <c r="R231" s="18">
        <f>(((J231/60)/60)/24)+DATE(1970,1,1)</f>
        <v>42383.933993055558</v>
      </c>
      <c r="S231" s="18">
        <f>(((I231/60)/60)/24)+DATE(1970,1,1)</f>
        <v>42413.933993055558</v>
      </c>
      <c r="T231" s="14">
        <f>MONTH(R231)</f>
        <v>1</v>
      </c>
      <c r="U231" s="14">
        <f>MONTH(S231)</f>
        <v>2</v>
      </c>
      <c r="V231">
        <f>YEAR(R231)</f>
        <v>2016</v>
      </c>
      <c r="W231">
        <f>YEAR(S231)</f>
        <v>2016</v>
      </c>
      <c r="X231" s="14">
        <f>_xlfn.DAYS(Table1[[#This Row],[Date Ended Conversion]],Table1[[#This Row],[Date Created Conversion]])</f>
        <v>30</v>
      </c>
    </row>
    <row r="232" spans="1:2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8268</v>
      </c>
      <c r="P232" s="16">
        <f>ROUND(Table1[[#This Row],[pledged]]/Table1[[#This Row],[goal]]*100,0)</f>
        <v>0</v>
      </c>
      <c r="Q232">
        <f>IFERROR(ROUND(E232/L232,2),0)</f>
        <v>30</v>
      </c>
      <c r="R232" s="18">
        <f>(((J232/60)/60)/24)+DATE(1970,1,1)</f>
        <v>42129.777210648142</v>
      </c>
      <c r="S232" s="18">
        <f>(((I232/60)/60)/24)+DATE(1970,1,1)</f>
        <v>42159.777210648142</v>
      </c>
      <c r="T232" s="14">
        <f>MONTH(R232)</f>
        <v>5</v>
      </c>
      <c r="U232" s="14">
        <f>MONTH(S232)</f>
        <v>6</v>
      </c>
      <c r="V232">
        <f>YEAR(R232)</f>
        <v>2015</v>
      </c>
      <c r="W232">
        <f>YEAR(S232)</f>
        <v>2015</v>
      </c>
      <c r="X232" s="14">
        <f>_xlfn.DAYS(Table1[[#This Row],[Date Ended Conversion]],Table1[[#This Row],[Date Created Conversion]])</f>
        <v>30</v>
      </c>
    </row>
    <row r="233" spans="1:2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8268</v>
      </c>
      <c r="P233" s="16">
        <f>ROUND(Table1[[#This Row],[pledged]]/Table1[[#This Row],[goal]]*100,0)</f>
        <v>0</v>
      </c>
      <c r="Q233">
        <f>IFERROR(ROUND(E233/L233,2),0)</f>
        <v>0</v>
      </c>
      <c r="R233" s="18">
        <f>(((J233/60)/60)/24)+DATE(1970,1,1)</f>
        <v>42341.958923611113</v>
      </c>
      <c r="S233" s="18">
        <f>(((I233/60)/60)/24)+DATE(1970,1,1)</f>
        <v>42371.958923611113</v>
      </c>
      <c r="T233" s="14">
        <f>MONTH(R233)</f>
        <v>12</v>
      </c>
      <c r="U233" s="14">
        <f>MONTH(S233)</f>
        <v>1</v>
      </c>
      <c r="V233">
        <f>YEAR(R233)</f>
        <v>2015</v>
      </c>
      <c r="W233">
        <f>YEAR(S233)</f>
        <v>2016</v>
      </c>
      <c r="X233" s="14">
        <f>_xlfn.DAYS(Table1[[#This Row],[Date Ended Conversion]],Table1[[#This Row],[Date Created Conversion]])</f>
        <v>30</v>
      </c>
    </row>
    <row r="234" spans="1:2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8268</v>
      </c>
      <c r="P234" s="16">
        <f>ROUND(Table1[[#This Row],[pledged]]/Table1[[#This Row],[goal]]*100,0)</f>
        <v>3</v>
      </c>
      <c r="Q234">
        <f>IFERROR(ROUND(E234/L234,2),0)</f>
        <v>15.71</v>
      </c>
      <c r="R234" s="18">
        <f>(((J234/60)/60)/24)+DATE(1970,1,1)</f>
        <v>42032.82576388889</v>
      </c>
      <c r="S234" s="18">
        <f>(((I234/60)/60)/24)+DATE(1970,1,1)</f>
        <v>42062.82576388889</v>
      </c>
      <c r="T234" s="14">
        <f>MONTH(R234)</f>
        <v>1</v>
      </c>
      <c r="U234" s="14">
        <f>MONTH(S234)</f>
        <v>2</v>
      </c>
      <c r="V234">
        <f>YEAR(R234)</f>
        <v>2015</v>
      </c>
      <c r="W234">
        <f>YEAR(S234)</f>
        <v>2015</v>
      </c>
      <c r="X234" s="14">
        <f>_xlfn.DAYS(Table1[[#This Row],[Date Ended Conversion]],Table1[[#This Row],[Date Created Conversion]])</f>
        <v>30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8268</v>
      </c>
      <c r="P235" s="16">
        <f>ROUND(Table1[[#This Row],[pledged]]/Table1[[#This Row],[goal]]*100,0)</f>
        <v>0</v>
      </c>
      <c r="Q235">
        <f>IFERROR(ROUND(E235/L235,2),0)</f>
        <v>0</v>
      </c>
      <c r="R235" s="18">
        <f>(((J235/60)/60)/24)+DATE(1970,1,1)</f>
        <v>42612.911712962959</v>
      </c>
      <c r="S235" s="18">
        <f>(((I235/60)/60)/24)+DATE(1970,1,1)</f>
        <v>42642.911712962959</v>
      </c>
      <c r="T235" s="14">
        <f>MONTH(R235)</f>
        <v>8</v>
      </c>
      <c r="U235" s="14">
        <f>MONTH(S235)</f>
        <v>9</v>
      </c>
      <c r="V235">
        <f>YEAR(R235)</f>
        <v>2016</v>
      </c>
      <c r="W235">
        <f>YEAR(S235)</f>
        <v>2016</v>
      </c>
      <c r="X235" s="14">
        <f>_xlfn.DAYS(Table1[[#This Row],[Date Ended Conversion]],Table1[[#This Row],[Date Created Conversion]])</f>
        <v>30</v>
      </c>
    </row>
    <row r="236" spans="1:2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8268</v>
      </c>
      <c r="P236" s="16">
        <f>ROUND(Table1[[#This Row],[pledged]]/Table1[[#This Row],[goal]]*100,0)</f>
        <v>40</v>
      </c>
      <c r="Q236">
        <f>IFERROR(ROUND(E236/L236,2),0)</f>
        <v>80.2</v>
      </c>
      <c r="R236" s="18">
        <f>(((J236/60)/60)/24)+DATE(1970,1,1)</f>
        <v>42136.035405092596</v>
      </c>
      <c r="S236" s="18">
        <f>(((I236/60)/60)/24)+DATE(1970,1,1)</f>
        <v>42176.035405092596</v>
      </c>
      <c r="T236" s="14">
        <f>MONTH(R236)</f>
        <v>5</v>
      </c>
      <c r="U236" s="14">
        <f>MONTH(S236)</f>
        <v>6</v>
      </c>
      <c r="V236">
        <f>YEAR(R236)</f>
        <v>2015</v>
      </c>
      <c r="W236">
        <f>YEAR(S236)</f>
        <v>2015</v>
      </c>
      <c r="X236" s="14">
        <f>_xlfn.DAYS(Table1[[#This Row],[Date Ended Conversion]],Table1[[#This Row],[Date Created Conversion]])</f>
        <v>40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8268</v>
      </c>
      <c r="P237" s="16">
        <f>ROUND(Table1[[#This Row],[pledged]]/Table1[[#This Row],[goal]]*100,0)</f>
        <v>0</v>
      </c>
      <c r="Q237">
        <f>IFERROR(ROUND(E237/L237,2),0)</f>
        <v>0</v>
      </c>
      <c r="R237" s="18">
        <f>(((J237/60)/60)/24)+DATE(1970,1,1)</f>
        <v>42164.908530092594</v>
      </c>
      <c r="S237" s="18">
        <f>(((I237/60)/60)/24)+DATE(1970,1,1)</f>
        <v>42194.908530092594</v>
      </c>
      <c r="T237" s="14">
        <f>MONTH(R237)</f>
        <v>6</v>
      </c>
      <c r="U237" s="14">
        <f>MONTH(S237)</f>
        <v>7</v>
      </c>
      <c r="V237">
        <f>YEAR(R237)</f>
        <v>2015</v>
      </c>
      <c r="W237">
        <f>YEAR(S237)</f>
        <v>2015</v>
      </c>
      <c r="X237" s="14">
        <f>_xlfn.DAYS(Table1[[#This Row],[Date Ended Conversion]],Table1[[#This Row],[Date Created Conversion]])</f>
        <v>30</v>
      </c>
    </row>
    <row r="238" spans="1:2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8268</v>
      </c>
      <c r="P238" s="16">
        <f>ROUND(Table1[[#This Row],[pledged]]/Table1[[#This Row],[goal]]*100,0)</f>
        <v>0</v>
      </c>
      <c r="Q238">
        <f>IFERROR(ROUND(E238/L238,2),0)</f>
        <v>0</v>
      </c>
      <c r="R238" s="18">
        <f>(((J238/60)/60)/24)+DATE(1970,1,1)</f>
        <v>42321.08447916666</v>
      </c>
      <c r="S238" s="18">
        <f>(((I238/60)/60)/24)+DATE(1970,1,1)</f>
        <v>42374</v>
      </c>
      <c r="T238" s="14">
        <f>MONTH(R238)</f>
        <v>11</v>
      </c>
      <c r="U238" s="14">
        <f>MONTH(S238)</f>
        <v>1</v>
      </c>
      <c r="V238">
        <f>YEAR(R238)</f>
        <v>2015</v>
      </c>
      <c r="W238">
        <f>YEAR(S238)</f>
        <v>2016</v>
      </c>
      <c r="X238" s="14">
        <f>_xlfn.DAYS(Table1[[#This Row],[Date Ended Conversion]],Table1[[#This Row],[Date Created Conversion]])</f>
        <v>53</v>
      </c>
    </row>
    <row r="239" spans="1:2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8268</v>
      </c>
      <c r="P239" s="16">
        <f>ROUND(Table1[[#This Row],[pledged]]/Table1[[#This Row],[goal]]*100,0)</f>
        <v>0</v>
      </c>
      <c r="Q239">
        <f>IFERROR(ROUND(E239/L239,2),0)</f>
        <v>50</v>
      </c>
      <c r="R239" s="18">
        <f>(((J239/60)/60)/24)+DATE(1970,1,1)</f>
        <v>42377.577187499999</v>
      </c>
      <c r="S239" s="18">
        <f>(((I239/60)/60)/24)+DATE(1970,1,1)</f>
        <v>42437.577187499999</v>
      </c>
      <c r="T239" s="14">
        <f>MONTH(R239)</f>
        <v>1</v>
      </c>
      <c r="U239" s="14">
        <f>MONTH(S239)</f>
        <v>3</v>
      </c>
      <c r="V239">
        <f>YEAR(R239)</f>
        <v>2016</v>
      </c>
      <c r="W239">
        <f>YEAR(S239)</f>
        <v>2016</v>
      </c>
      <c r="X239" s="14">
        <f>_xlfn.DAYS(Table1[[#This Row],[Date Ended Conversion]],Table1[[#This Row],[Date Created Conversion]])</f>
        <v>60</v>
      </c>
    </row>
    <row r="240" spans="1:2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8268</v>
      </c>
      <c r="P240" s="16">
        <f>ROUND(Table1[[#This Row],[pledged]]/Table1[[#This Row],[goal]]*100,0)</f>
        <v>0</v>
      </c>
      <c r="Q240">
        <f>IFERROR(ROUND(E240/L240,2),0)</f>
        <v>0</v>
      </c>
      <c r="R240" s="18">
        <f>(((J240/60)/60)/24)+DATE(1970,1,1)</f>
        <v>42713.962499999994</v>
      </c>
      <c r="S240" s="18">
        <f>(((I240/60)/60)/24)+DATE(1970,1,1)</f>
        <v>42734.375</v>
      </c>
      <c r="T240" s="14">
        <f>MONTH(R240)</f>
        <v>12</v>
      </c>
      <c r="U240" s="14">
        <f>MONTH(S240)</f>
        <v>12</v>
      </c>
      <c r="V240">
        <f>YEAR(R240)</f>
        <v>2016</v>
      </c>
      <c r="W240">
        <f>YEAR(S240)</f>
        <v>2016</v>
      </c>
      <c r="X240" s="14">
        <f>_xlfn.DAYS(Table1[[#This Row],[Date Ended Conversion]],Table1[[#This Row],[Date Created Conversion]])</f>
        <v>21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8268</v>
      </c>
      <c r="P241" s="16">
        <f>ROUND(Table1[[#This Row],[pledged]]/Table1[[#This Row],[goal]]*100,0)</f>
        <v>25</v>
      </c>
      <c r="Q241">
        <f>IFERROR(ROUND(E241/L241,2),0)</f>
        <v>50</v>
      </c>
      <c r="R241" s="18">
        <f>(((J241/60)/60)/24)+DATE(1970,1,1)</f>
        <v>42297.110300925924</v>
      </c>
      <c r="S241" s="18">
        <f>(((I241/60)/60)/24)+DATE(1970,1,1)</f>
        <v>42316.5</v>
      </c>
      <c r="T241" s="14">
        <f>MONTH(R241)</f>
        <v>10</v>
      </c>
      <c r="U241" s="14">
        <f>MONTH(S241)</f>
        <v>11</v>
      </c>
      <c r="V241">
        <f>YEAR(R241)</f>
        <v>2015</v>
      </c>
      <c r="W241">
        <f>YEAR(S241)</f>
        <v>2015</v>
      </c>
      <c r="X241" s="14">
        <f>_xlfn.DAYS(Table1[[#This Row],[Date Ended Conversion]],Table1[[#This Row],[Date Created Conversion]])</f>
        <v>19</v>
      </c>
    </row>
    <row r="242" spans="1:2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8306</v>
      </c>
      <c r="P242" s="16">
        <f>ROUND(Table1[[#This Row],[pledged]]/Table1[[#This Row],[goal]]*100,0)</f>
        <v>108</v>
      </c>
      <c r="Q242">
        <f>IFERROR(ROUND(E242/L242,2),0)</f>
        <v>117.85</v>
      </c>
      <c r="R242" s="18">
        <f>(((J242/60)/60)/24)+DATE(1970,1,1)</f>
        <v>41354.708460648151</v>
      </c>
      <c r="S242" s="18">
        <f>(((I242/60)/60)/24)+DATE(1970,1,1)</f>
        <v>41399.708460648151</v>
      </c>
      <c r="T242" s="14">
        <f>MONTH(R242)</f>
        <v>3</v>
      </c>
      <c r="U242" s="14">
        <f>MONTH(S242)</f>
        <v>5</v>
      </c>
      <c r="V242">
        <f>YEAR(R242)</f>
        <v>2013</v>
      </c>
      <c r="W242">
        <f>YEAR(S242)</f>
        <v>2013</v>
      </c>
      <c r="X242" s="14">
        <f>_xlfn.DAYS(Table1[[#This Row],[Date Ended Conversion]],Table1[[#This Row],[Date Created Conversion]])</f>
        <v>45</v>
      </c>
    </row>
    <row r="243" spans="1:2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8306</v>
      </c>
      <c r="P243" s="16">
        <f>ROUND(Table1[[#This Row],[pledged]]/Table1[[#This Row],[goal]]*100,0)</f>
        <v>113</v>
      </c>
      <c r="Q243">
        <f>IFERROR(ROUND(E243/L243,2),0)</f>
        <v>109.04</v>
      </c>
      <c r="R243" s="18">
        <f>(((J243/60)/60)/24)+DATE(1970,1,1)</f>
        <v>41949.697962962964</v>
      </c>
      <c r="S243" s="18">
        <f>(((I243/60)/60)/24)+DATE(1970,1,1)</f>
        <v>41994.697962962964</v>
      </c>
      <c r="T243" s="14">
        <f>MONTH(R243)</f>
        <v>11</v>
      </c>
      <c r="U243" s="14">
        <f>MONTH(S243)</f>
        <v>12</v>
      </c>
      <c r="V243">
        <f>YEAR(R243)</f>
        <v>2014</v>
      </c>
      <c r="W243">
        <f>YEAR(S243)</f>
        <v>2014</v>
      </c>
      <c r="X243" s="14">
        <f>_xlfn.DAYS(Table1[[#This Row],[Date Ended Conversion]],Table1[[#This Row],[Date Created Conversion]])</f>
        <v>45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8306</v>
      </c>
      <c r="P244" s="16">
        <f>ROUND(Table1[[#This Row],[pledged]]/Table1[[#This Row],[goal]]*100,0)</f>
        <v>113</v>
      </c>
      <c r="Q244">
        <f>IFERROR(ROUND(E244/L244,2),0)</f>
        <v>73.02</v>
      </c>
      <c r="R244" s="18">
        <f>(((J244/60)/60)/24)+DATE(1970,1,1)</f>
        <v>40862.492939814816</v>
      </c>
      <c r="S244" s="18">
        <f>(((I244/60)/60)/24)+DATE(1970,1,1)</f>
        <v>40897.492939814816</v>
      </c>
      <c r="T244" s="14">
        <f>MONTH(R244)</f>
        <v>11</v>
      </c>
      <c r="U244" s="14">
        <f>MONTH(S244)</f>
        <v>12</v>
      </c>
      <c r="V244">
        <f>YEAR(R244)</f>
        <v>2011</v>
      </c>
      <c r="W244">
        <f>YEAR(S244)</f>
        <v>2011</v>
      </c>
      <c r="X244" s="14">
        <f>_xlfn.DAYS(Table1[[#This Row],[Date Ended Conversion]],Table1[[#This Row],[Date Created Conversion]])</f>
        <v>35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8306</v>
      </c>
      <c r="P245" s="16">
        <f>ROUND(Table1[[#This Row],[pledged]]/Table1[[#This Row],[goal]]*100,0)</f>
        <v>103</v>
      </c>
      <c r="Q245">
        <f>IFERROR(ROUND(E245/L245,2),0)</f>
        <v>78.2</v>
      </c>
      <c r="R245" s="18">
        <f>(((J245/60)/60)/24)+DATE(1970,1,1)</f>
        <v>41662.047500000001</v>
      </c>
      <c r="S245" s="18">
        <f>(((I245/60)/60)/24)+DATE(1970,1,1)</f>
        <v>41692.047500000001</v>
      </c>
      <c r="T245" s="14">
        <f>MONTH(R245)</f>
        <v>1</v>
      </c>
      <c r="U245" s="14">
        <f>MONTH(S245)</f>
        <v>2</v>
      </c>
      <c r="V245">
        <f>YEAR(R245)</f>
        <v>2014</v>
      </c>
      <c r="W245">
        <f>YEAR(S245)</f>
        <v>2014</v>
      </c>
      <c r="X245" s="14">
        <f>_xlfn.DAYS(Table1[[#This Row],[Date Ended Conversion]],Table1[[#This Row],[Date Created Conversion]])</f>
        <v>30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8306</v>
      </c>
      <c r="P246" s="16">
        <f>ROUND(Table1[[#This Row],[pledged]]/Table1[[#This Row],[goal]]*100,0)</f>
        <v>114</v>
      </c>
      <c r="Q246">
        <f>IFERROR(ROUND(E246/L246,2),0)</f>
        <v>47.4</v>
      </c>
      <c r="R246" s="18">
        <f>(((J246/60)/60)/24)+DATE(1970,1,1)</f>
        <v>40213.323599537034</v>
      </c>
      <c r="S246" s="18">
        <f>(((I246/60)/60)/24)+DATE(1970,1,1)</f>
        <v>40253.29583333333</v>
      </c>
      <c r="T246" s="14">
        <f>MONTH(R246)</f>
        <v>2</v>
      </c>
      <c r="U246" s="14">
        <f>MONTH(S246)</f>
        <v>3</v>
      </c>
      <c r="V246">
        <f>YEAR(R246)</f>
        <v>2010</v>
      </c>
      <c r="W246">
        <f>YEAR(S246)</f>
        <v>2010</v>
      </c>
      <c r="X246" s="14">
        <f>_xlfn.DAYS(Table1[[#This Row],[Date Ended Conversion]],Table1[[#This Row],[Date Created Conversion]])</f>
        <v>40</v>
      </c>
    </row>
    <row r="247" spans="1:2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8306</v>
      </c>
      <c r="P247" s="16">
        <f>ROUND(Table1[[#This Row],[pledged]]/Table1[[#This Row],[goal]]*100,0)</f>
        <v>104</v>
      </c>
      <c r="Q247">
        <f>IFERROR(ROUND(E247/L247,2),0)</f>
        <v>54.02</v>
      </c>
      <c r="R247" s="18">
        <f>(((J247/60)/60)/24)+DATE(1970,1,1)</f>
        <v>41107.053067129629</v>
      </c>
      <c r="S247" s="18">
        <f>(((I247/60)/60)/24)+DATE(1970,1,1)</f>
        <v>41137.053067129629</v>
      </c>
      <c r="T247" s="14">
        <f>MONTH(R247)</f>
        <v>7</v>
      </c>
      <c r="U247" s="14">
        <f>MONTH(S247)</f>
        <v>8</v>
      </c>
      <c r="V247">
        <f>YEAR(R247)</f>
        <v>2012</v>
      </c>
      <c r="W247">
        <f>YEAR(S247)</f>
        <v>2012</v>
      </c>
      <c r="X247" s="14">
        <f>_xlfn.DAYS(Table1[[#This Row],[Date Ended Conversion]],Table1[[#This Row],[Date Created Conversion]])</f>
        <v>30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8306</v>
      </c>
      <c r="P248" s="16">
        <f>ROUND(Table1[[#This Row],[pledged]]/Table1[[#This Row],[goal]]*100,0)</f>
        <v>305</v>
      </c>
      <c r="Q248">
        <f>IFERROR(ROUND(E248/L248,2),0)</f>
        <v>68.489999999999995</v>
      </c>
      <c r="R248" s="18">
        <f>(((J248/60)/60)/24)+DATE(1970,1,1)</f>
        <v>40480.363483796296</v>
      </c>
      <c r="S248" s="18">
        <f>(((I248/60)/60)/24)+DATE(1970,1,1)</f>
        <v>40530.405150462961</v>
      </c>
      <c r="T248" s="14">
        <f>MONTH(R248)</f>
        <v>10</v>
      </c>
      <c r="U248" s="14">
        <f>MONTH(S248)</f>
        <v>12</v>
      </c>
      <c r="V248">
        <f>YEAR(R248)</f>
        <v>2010</v>
      </c>
      <c r="W248">
        <f>YEAR(S248)</f>
        <v>2010</v>
      </c>
      <c r="X248" s="14">
        <f>_xlfn.DAYS(Table1[[#This Row],[Date Ended Conversion]],Table1[[#This Row],[Date Created Conversion]])</f>
        <v>50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8306</v>
      </c>
      <c r="P249" s="16">
        <f>ROUND(Table1[[#This Row],[pledged]]/Table1[[#This Row],[goal]]*100,0)</f>
        <v>134</v>
      </c>
      <c r="Q249">
        <f>IFERROR(ROUND(E249/L249,2),0)</f>
        <v>108.15</v>
      </c>
      <c r="R249" s="18">
        <f>(((J249/60)/60)/24)+DATE(1970,1,1)</f>
        <v>40430.604328703703</v>
      </c>
      <c r="S249" s="18">
        <f>(((I249/60)/60)/24)+DATE(1970,1,1)</f>
        <v>40467.152083333334</v>
      </c>
      <c r="T249" s="14">
        <f>MONTH(R249)</f>
        <v>9</v>
      </c>
      <c r="U249" s="14">
        <f>MONTH(S249)</f>
        <v>10</v>
      </c>
      <c r="V249">
        <f>YEAR(R249)</f>
        <v>2010</v>
      </c>
      <c r="W249">
        <f>YEAR(S249)</f>
        <v>2010</v>
      </c>
      <c r="X249" s="14">
        <f>_xlfn.DAYS(Table1[[#This Row],[Date Ended Conversion]],Table1[[#This Row],[Date Created Conversion]])</f>
        <v>37</v>
      </c>
    </row>
    <row r="250" spans="1:2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8306</v>
      </c>
      <c r="P250" s="16">
        <f>ROUND(Table1[[#This Row],[pledged]]/Table1[[#This Row],[goal]]*100,0)</f>
        <v>101</v>
      </c>
      <c r="Q250">
        <f>IFERROR(ROUND(E250/L250,2),0)</f>
        <v>589.95000000000005</v>
      </c>
      <c r="R250" s="18">
        <f>(((J250/60)/60)/24)+DATE(1970,1,1)</f>
        <v>40870.774409722224</v>
      </c>
      <c r="S250" s="18">
        <f>(((I250/60)/60)/24)+DATE(1970,1,1)</f>
        <v>40915.774409722224</v>
      </c>
      <c r="T250" s="14">
        <f>MONTH(R250)</f>
        <v>11</v>
      </c>
      <c r="U250" s="14">
        <f>MONTH(S250)</f>
        <v>1</v>
      </c>
      <c r="V250">
        <f>YEAR(R250)</f>
        <v>2011</v>
      </c>
      <c r="W250">
        <f>YEAR(S250)</f>
        <v>2012</v>
      </c>
      <c r="X250" s="14">
        <f>_xlfn.DAYS(Table1[[#This Row],[Date Ended Conversion]],Table1[[#This Row],[Date Created Conversion]])</f>
        <v>45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8306</v>
      </c>
      <c r="P251" s="16">
        <f>ROUND(Table1[[#This Row],[pledged]]/Table1[[#This Row],[goal]]*100,0)</f>
        <v>113</v>
      </c>
      <c r="Q251">
        <f>IFERROR(ROUND(E251/L251,2),0)</f>
        <v>48.05</v>
      </c>
      <c r="R251" s="18">
        <f>(((J251/60)/60)/24)+DATE(1970,1,1)</f>
        <v>40332.923842592594</v>
      </c>
      <c r="S251" s="18">
        <f>(((I251/60)/60)/24)+DATE(1970,1,1)</f>
        <v>40412.736111111109</v>
      </c>
      <c r="T251" s="14">
        <f>MONTH(R251)</f>
        <v>6</v>
      </c>
      <c r="U251" s="14">
        <f>MONTH(S251)</f>
        <v>8</v>
      </c>
      <c r="V251">
        <f>YEAR(R251)</f>
        <v>2010</v>
      </c>
      <c r="W251">
        <f>YEAR(S251)</f>
        <v>2010</v>
      </c>
      <c r="X251" s="14">
        <f>_xlfn.DAYS(Table1[[#This Row],[Date Ended Conversion]],Table1[[#This Row],[Date Created Conversion]])</f>
        <v>80</v>
      </c>
    </row>
    <row r="252" spans="1:2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8306</v>
      </c>
      <c r="P252" s="16">
        <f>ROUND(Table1[[#This Row],[pledged]]/Table1[[#This Row],[goal]]*100,0)</f>
        <v>106</v>
      </c>
      <c r="Q252">
        <f>IFERROR(ROUND(E252/L252,2),0)</f>
        <v>72.48</v>
      </c>
      <c r="R252" s="18">
        <f>(((J252/60)/60)/24)+DATE(1970,1,1)</f>
        <v>41401.565868055557</v>
      </c>
      <c r="S252" s="18">
        <f>(((I252/60)/60)/24)+DATE(1970,1,1)</f>
        <v>41431.565868055557</v>
      </c>
      <c r="T252" s="14">
        <f>MONTH(R252)</f>
        <v>5</v>
      </c>
      <c r="U252" s="14">
        <f>MONTH(S252)</f>
        <v>6</v>
      </c>
      <c r="V252">
        <f>YEAR(R252)</f>
        <v>2013</v>
      </c>
      <c r="W252">
        <f>YEAR(S252)</f>
        <v>2013</v>
      </c>
      <c r="X252" s="14">
        <f>_xlfn.DAYS(Table1[[#This Row],[Date Ended Conversion]],Table1[[#This Row],[Date Created Conversion]])</f>
        <v>30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8306</v>
      </c>
      <c r="P253" s="16">
        <f>ROUND(Table1[[#This Row],[pledged]]/Table1[[#This Row],[goal]]*100,0)</f>
        <v>126</v>
      </c>
      <c r="Q253">
        <f>IFERROR(ROUND(E253/L253,2),0)</f>
        <v>57.08</v>
      </c>
      <c r="R253" s="18">
        <f>(((J253/60)/60)/24)+DATE(1970,1,1)</f>
        <v>41013.787569444445</v>
      </c>
      <c r="S253" s="18">
        <f>(((I253/60)/60)/24)+DATE(1970,1,1)</f>
        <v>41045.791666666664</v>
      </c>
      <c r="T253" s="14">
        <f>MONTH(R253)</f>
        <v>4</v>
      </c>
      <c r="U253" s="14">
        <f>MONTH(S253)</f>
        <v>5</v>
      </c>
      <c r="V253">
        <f>YEAR(R253)</f>
        <v>2012</v>
      </c>
      <c r="W253">
        <f>YEAR(S253)</f>
        <v>2012</v>
      </c>
      <c r="X253" s="14">
        <f>_xlfn.DAYS(Table1[[#This Row],[Date Ended Conversion]],Table1[[#This Row],[Date Created Conversion]])</f>
        <v>32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8306</v>
      </c>
      <c r="P254" s="16">
        <f>ROUND(Table1[[#This Row],[pledged]]/Table1[[#This Row],[goal]]*100,0)</f>
        <v>185</v>
      </c>
      <c r="Q254">
        <f>IFERROR(ROUND(E254/L254,2),0)</f>
        <v>85.44</v>
      </c>
      <c r="R254" s="18">
        <f>(((J254/60)/60)/24)+DATE(1970,1,1)</f>
        <v>40266.662708333337</v>
      </c>
      <c r="S254" s="18">
        <f>(((I254/60)/60)/24)+DATE(1970,1,1)</f>
        <v>40330.165972222225</v>
      </c>
      <c r="T254" s="14">
        <f>MONTH(R254)</f>
        <v>3</v>
      </c>
      <c r="U254" s="14">
        <f>MONTH(S254)</f>
        <v>6</v>
      </c>
      <c r="V254">
        <f>YEAR(R254)</f>
        <v>2010</v>
      </c>
      <c r="W254">
        <f>YEAR(S254)</f>
        <v>2010</v>
      </c>
      <c r="X254" s="14">
        <f>_xlfn.DAYS(Table1[[#This Row],[Date Ended Conversion]],Table1[[#This Row],[Date Created Conversion]])</f>
        <v>64</v>
      </c>
    </row>
    <row r="255" spans="1:2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8306</v>
      </c>
      <c r="P255" s="16">
        <f>ROUND(Table1[[#This Row],[pledged]]/Table1[[#This Row],[goal]]*100,0)</f>
        <v>101</v>
      </c>
      <c r="Q255">
        <f>IFERROR(ROUND(E255/L255,2),0)</f>
        <v>215.86</v>
      </c>
      <c r="R255" s="18">
        <f>(((J255/60)/60)/24)+DATE(1970,1,1)</f>
        <v>40924.650868055556</v>
      </c>
      <c r="S255" s="18">
        <f>(((I255/60)/60)/24)+DATE(1970,1,1)</f>
        <v>40954.650868055556</v>
      </c>
      <c r="T255" s="14">
        <f>MONTH(R255)</f>
        <v>1</v>
      </c>
      <c r="U255" s="14">
        <f>MONTH(S255)</f>
        <v>2</v>
      </c>
      <c r="V255">
        <f>YEAR(R255)</f>
        <v>2012</v>
      </c>
      <c r="W255">
        <f>YEAR(S255)</f>
        <v>2012</v>
      </c>
      <c r="X255" s="14">
        <f>_xlfn.DAYS(Table1[[#This Row],[Date Ended Conversion]],Table1[[#This Row],[Date Created Conversion]])</f>
        <v>30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8306</v>
      </c>
      <c r="P256" s="16">
        <f>ROUND(Table1[[#This Row],[pledged]]/Table1[[#This Row],[goal]]*100,0)</f>
        <v>117</v>
      </c>
      <c r="Q256">
        <f>IFERROR(ROUND(E256/L256,2),0)</f>
        <v>89.39</v>
      </c>
      <c r="R256" s="18">
        <f>(((J256/60)/60)/24)+DATE(1970,1,1)</f>
        <v>42263.952662037031</v>
      </c>
      <c r="S256" s="18">
        <f>(((I256/60)/60)/24)+DATE(1970,1,1)</f>
        <v>42294.083333333328</v>
      </c>
      <c r="T256" s="14">
        <f>MONTH(R256)</f>
        <v>9</v>
      </c>
      <c r="U256" s="14">
        <f>MONTH(S256)</f>
        <v>10</v>
      </c>
      <c r="V256">
        <f>YEAR(R256)</f>
        <v>2015</v>
      </c>
      <c r="W256">
        <f>YEAR(S256)</f>
        <v>2015</v>
      </c>
      <c r="X256" s="14">
        <f>_xlfn.DAYS(Table1[[#This Row],[Date Ended Conversion]],Table1[[#This Row],[Date Created Conversion]])</f>
        <v>31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8306</v>
      </c>
      <c r="P257" s="16">
        <f>ROUND(Table1[[#This Row],[pledged]]/Table1[[#This Row],[goal]]*100,0)</f>
        <v>107</v>
      </c>
      <c r="Q257">
        <f>IFERROR(ROUND(E257/L257,2),0)</f>
        <v>45.42</v>
      </c>
      <c r="R257" s="18">
        <f>(((J257/60)/60)/24)+DATE(1970,1,1)</f>
        <v>40588.526412037041</v>
      </c>
      <c r="S257" s="18">
        <f>(((I257/60)/60)/24)+DATE(1970,1,1)</f>
        <v>40618.48474537037</v>
      </c>
      <c r="T257" s="14">
        <f>MONTH(R257)</f>
        <v>2</v>
      </c>
      <c r="U257" s="14">
        <f>MONTH(S257)</f>
        <v>3</v>
      </c>
      <c r="V257">
        <f>YEAR(R257)</f>
        <v>2011</v>
      </c>
      <c r="W257">
        <f>YEAR(S257)</f>
        <v>2011</v>
      </c>
      <c r="X257" s="14">
        <f>_xlfn.DAYS(Table1[[#This Row],[Date Ended Conversion]],Table1[[#This Row],[Date Created Conversion]])</f>
        <v>30</v>
      </c>
    </row>
    <row r="258" spans="1:2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8306</v>
      </c>
      <c r="P258" s="16">
        <f>ROUND(Table1[[#This Row],[pledged]]/Table1[[#This Row],[goal]]*100,0)</f>
        <v>139</v>
      </c>
      <c r="Q258">
        <f>IFERROR(ROUND(E258/L258,2),0)</f>
        <v>65.760000000000005</v>
      </c>
      <c r="R258" s="18">
        <f>(((J258/60)/60)/24)+DATE(1970,1,1)</f>
        <v>41319.769293981481</v>
      </c>
      <c r="S258" s="18">
        <f>(((I258/60)/60)/24)+DATE(1970,1,1)</f>
        <v>41349.769293981481</v>
      </c>
      <c r="T258" s="14">
        <f>MONTH(R258)</f>
        <v>2</v>
      </c>
      <c r="U258" s="14">
        <f>MONTH(S258)</f>
        <v>3</v>
      </c>
      <c r="V258">
        <f>YEAR(R258)</f>
        <v>2013</v>
      </c>
      <c r="W258">
        <f>YEAR(S258)</f>
        <v>2013</v>
      </c>
      <c r="X258" s="14">
        <f>_xlfn.DAYS(Table1[[#This Row],[Date Ended Conversion]],Table1[[#This Row],[Date Created Conversion]])</f>
        <v>30</v>
      </c>
    </row>
    <row r="259" spans="1:2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8306</v>
      </c>
      <c r="P259" s="16">
        <f>ROUND(Table1[[#This Row],[pledged]]/Table1[[#This Row],[goal]]*100,0)</f>
        <v>107</v>
      </c>
      <c r="Q259">
        <f>IFERROR(ROUND(E259/L259,2),0)</f>
        <v>66.7</v>
      </c>
      <c r="R259" s="18">
        <f>(((J259/60)/60)/24)+DATE(1970,1,1)</f>
        <v>42479.626875000002</v>
      </c>
      <c r="S259" s="18">
        <f>(((I259/60)/60)/24)+DATE(1970,1,1)</f>
        <v>42509.626875000002</v>
      </c>
      <c r="T259" s="14">
        <f>MONTH(R259)</f>
        <v>4</v>
      </c>
      <c r="U259" s="14">
        <f>MONTH(S259)</f>
        <v>5</v>
      </c>
      <c r="V259">
        <f>YEAR(R259)</f>
        <v>2016</v>
      </c>
      <c r="W259">
        <f>YEAR(S259)</f>
        <v>2016</v>
      </c>
      <c r="X259" s="14">
        <f>_xlfn.DAYS(Table1[[#This Row],[Date Ended Conversion]],Table1[[#This Row],[Date Created Conversion]])</f>
        <v>30</v>
      </c>
    </row>
    <row r="260" spans="1:2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8306</v>
      </c>
      <c r="P260" s="16">
        <f>ROUND(Table1[[#This Row],[pledged]]/Table1[[#This Row],[goal]]*100,0)</f>
        <v>191</v>
      </c>
      <c r="Q260">
        <f>IFERROR(ROUND(E260/L260,2),0)</f>
        <v>83.35</v>
      </c>
      <c r="R260" s="18">
        <f>(((J260/60)/60)/24)+DATE(1970,1,1)</f>
        <v>40682.051689814813</v>
      </c>
      <c r="S260" s="18">
        <f>(((I260/60)/60)/24)+DATE(1970,1,1)</f>
        <v>40712.051689814813</v>
      </c>
      <c r="T260" s="14">
        <f>MONTH(R260)</f>
        <v>5</v>
      </c>
      <c r="U260" s="14">
        <f>MONTH(S260)</f>
        <v>6</v>
      </c>
      <c r="V260">
        <f>YEAR(R260)</f>
        <v>2011</v>
      </c>
      <c r="W260">
        <f>YEAR(S260)</f>
        <v>2011</v>
      </c>
      <c r="X260" s="14">
        <f>_xlfn.DAYS(Table1[[#This Row],[Date Ended Conversion]],Table1[[#This Row],[Date Created Conversion]])</f>
        <v>30</v>
      </c>
    </row>
    <row r="261" spans="1:2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8306</v>
      </c>
      <c r="P261" s="16">
        <f>ROUND(Table1[[#This Row],[pledged]]/Table1[[#This Row],[goal]]*100,0)</f>
        <v>132</v>
      </c>
      <c r="Q261">
        <f>IFERROR(ROUND(E261/L261,2),0)</f>
        <v>105.05</v>
      </c>
      <c r="R261" s="18">
        <f>(((J261/60)/60)/24)+DATE(1970,1,1)</f>
        <v>42072.738067129627</v>
      </c>
      <c r="S261" s="18">
        <f>(((I261/60)/60)/24)+DATE(1970,1,1)</f>
        <v>42102.738067129627</v>
      </c>
      <c r="T261" s="14">
        <f>MONTH(R261)</f>
        <v>3</v>
      </c>
      <c r="U261" s="14">
        <f>MONTH(S261)</f>
        <v>4</v>
      </c>
      <c r="V261">
        <f>YEAR(R261)</f>
        <v>2015</v>
      </c>
      <c r="W261">
        <f>YEAR(S261)</f>
        <v>2015</v>
      </c>
      <c r="X261" s="14">
        <f>_xlfn.DAYS(Table1[[#This Row],[Date Ended Conversion]],Table1[[#This Row],[Date Created Conversion]])</f>
        <v>30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8306</v>
      </c>
      <c r="P262" s="16">
        <f>ROUND(Table1[[#This Row],[pledged]]/Table1[[#This Row],[goal]]*100,0)</f>
        <v>106</v>
      </c>
      <c r="Q262">
        <f>IFERROR(ROUND(E262/L262,2),0)</f>
        <v>120.91</v>
      </c>
      <c r="R262" s="18">
        <f>(((J262/60)/60)/24)+DATE(1970,1,1)</f>
        <v>40330.755543981482</v>
      </c>
      <c r="S262" s="18">
        <f>(((I262/60)/60)/24)+DATE(1970,1,1)</f>
        <v>40376.415972222225</v>
      </c>
      <c r="T262" s="14">
        <f>MONTH(R262)</f>
        <v>6</v>
      </c>
      <c r="U262" s="14">
        <f>MONTH(S262)</f>
        <v>7</v>
      </c>
      <c r="V262">
        <f>YEAR(R262)</f>
        <v>2010</v>
      </c>
      <c r="W262">
        <f>YEAR(S262)</f>
        <v>2010</v>
      </c>
      <c r="X262" s="14">
        <f>_xlfn.DAYS(Table1[[#This Row],[Date Ended Conversion]],Table1[[#This Row],[Date Created Conversion]])</f>
        <v>46</v>
      </c>
    </row>
    <row r="263" spans="1:2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8306</v>
      </c>
      <c r="P263" s="16">
        <f>ROUND(Table1[[#This Row],[pledged]]/Table1[[#This Row],[goal]]*100,0)</f>
        <v>107</v>
      </c>
      <c r="Q263">
        <f>IFERROR(ROUND(E263/L263,2),0)</f>
        <v>97.64</v>
      </c>
      <c r="R263" s="18">
        <f>(((J263/60)/60)/24)+DATE(1970,1,1)</f>
        <v>41017.885462962964</v>
      </c>
      <c r="S263" s="18">
        <f>(((I263/60)/60)/24)+DATE(1970,1,1)</f>
        <v>41067.621527777781</v>
      </c>
      <c r="T263" s="14">
        <f>MONTH(R263)</f>
        <v>4</v>
      </c>
      <c r="U263" s="14">
        <f>MONTH(S263)</f>
        <v>6</v>
      </c>
      <c r="V263">
        <f>YEAR(R263)</f>
        <v>2012</v>
      </c>
      <c r="W263">
        <f>YEAR(S263)</f>
        <v>2012</v>
      </c>
      <c r="X263" s="14">
        <f>_xlfn.DAYS(Table1[[#This Row],[Date Ended Conversion]],Table1[[#This Row],[Date Created Conversion]])</f>
        <v>50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8306</v>
      </c>
      <c r="P264" s="16">
        <f>ROUND(Table1[[#This Row],[pledged]]/Table1[[#This Row],[goal]]*100,0)</f>
        <v>240</v>
      </c>
      <c r="Q264">
        <f>IFERROR(ROUND(E264/L264,2),0)</f>
        <v>41.38</v>
      </c>
      <c r="R264" s="18">
        <f>(((J264/60)/60)/24)+DATE(1970,1,1)</f>
        <v>40555.24800925926</v>
      </c>
      <c r="S264" s="18">
        <f>(((I264/60)/60)/24)+DATE(1970,1,1)</f>
        <v>40600.24800925926</v>
      </c>
      <c r="T264" s="14">
        <f>MONTH(R264)</f>
        <v>1</v>
      </c>
      <c r="U264" s="14">
        <f>MONTH(S264)</f>
        <v>2</v>
      </c>
      <c r="V264">
        <f>YEAR(R264)</f>
        <v>2011</v>
      </c>
      <c r="W264">
        <f>YEAR(S264)</f>
        <v>2011</v>
      </c>
      <c r="X264" s="14">
        <f>_xlfn.DAYS(Table1[[#This Row],[Date Ended Conversion]],Table1[[#This Row],[Date Created Conversion]])</f>
        <v>45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8306</v>
      </c>
      <c r="P265" s="16">
        <f>ROUND(Table1[[#This Row],[pledged]]/Table1[[#This Row],[goal]]*100,0)</f>
        <v>118</v>
      </c>
      <c r="Q265">
        <f>IFERROR(ROUND(E265/L265,2),0)</f>
        <v>30.65</v>
      </c>
      <c r="R265" s="18">
        <f>(((J265/60)/60)/24)+DATE(1970,1,1)</f>
        <v>41149.954791666663</v>
      </c>
      <c r="S265" s="18">
        <f>(((I265/60)/60)/24)+DATE(1970,1,1)</f>
        <v>41179.954791666663</v>
      </c>
      <c r="T265" s="14">
        <f>MONTH(R265)</f>
        <v>8</v>
      </c>
      <c r="U265" s="14">
        <f>MONTH(S265)</f>
        <v>9</v>
      </c>
      <c r="V265">
        <f>YEAR(R265)</f>
        <v>2012</v>
      </c>
      <c r="W265">
        <f>YEAR(S265)</f>
        <v>2012</v>
      </c>
      <c r="X265" s="14">
        <f>_xlfn.DAYS(Table1[[#This Row],[Date Ended Conversion]],Table1[[#This Row],[Date Created Conversion]])</f>
        <v>30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8306</v>
      </c>
      <c r="P266" s="16">
        <f>ROUND(Table1[[#This Row],[pledged]]/Table1[[#This Row],[goal]]*100,0)</f>
        <v>118</v>
      </c>
      <c r="Q266">
        <f>IFERROR(ROUND(E266/L266,2),0)</f>
        <v>64.95</v>
      </c>
      <c r="R266" s="18">
        <f>(((J266/60)/60)/24)+DATE(1970,1,1)</f>
        <v>41010.620312500003</v>
      </c>
      <c r="S266" s="18">
        <f>(((I266/60)/60)/24)+DATE(1970,1,1)</f>
        <v>41040.620312500003</v>
      </c>
      <c r="T266" s="14">
        <f>MONTH(R266)</f>
        <v>4</v>
      </c>
      <c r="U266" s="14">
        <f>MONTH(S266)</f>
        <v>5</v>
      </c>
      <c r="V266">
        <f>YEAR(R266)</f>
        <v>2012</v>
      </c>
      <c r="W266">
        <f>YEAR(S266)</f>
        <v>2012</v>
      </c>
      <c r="X266" s="14">
        <f>_xlfn.DAYS(Table1[[#This Row],[Date Ended Conversion]],Table1[[#This Row],[Date Created Conversion]])</f>
        <v>30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8306</v>
      </c>
      <c r="P267" s="16">
        <f>ROUND(Table1[[#This Row],[pledged]]/Table1[[#This Row],[goal]]*100,0)</f>
        <v>111</v>
      </c>
      <c r="Q267">
        <f>IFERROR(ROUND(E267/L267,2),0)</f>
        <v>95.78</v>
      </c>
      <c r="R267" s="18">
        <f>(((J267/60)/60)/24)+DATE(1970,1,1)</f>
        <v>40267.245717592588</v>
      </c>
      <c r="S267" s="18">
        <f>(((I267/60)/60)/24)+DATE(1970,1,1)</f>
        <v>40308.844444444447</v>
      </c>
      <c r="T267" s="14">
        <f>MONTH(R267)</f>
        <v>3</v>
      </c>
      <c r="U267" s="14">
        <f>MONTH(S267)</f>
        <v>5</v>
      </c>
      <c r="V267">
        <f>YEAR(R267)</f>
        <v>2010</v>
      </c>
      <c r="W267">
        <f>YEAR(S267)</f>
        <v>2010</v>
      </c>
      <c r="X267" s="14">
        <f>_xlfn.DAYS(Table1[[#This Row],[Date Ended Conversion]],Table1[[#This Row],[Date Created Conversion]])</f>
        <v>41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8306</v>
      </c>
      <c r="P268" s="16">
        <f>ROUND(Table1[[#This Row],[pledged]]/Table1[[#This Row],[goal]]*100,0)</f>
        <v>146</v>
      </c>
      <c r="Q268">
        <f>IFERROR(ROUND(E268/L268,2),0)</f>
        <v>40.42</v>
      </c>
      <c r="R268" s="18">
        <f>(((J268/60)/60)/24)+DATE(1970,1,1)</f>
        <v>40205.174849537041</v>
      </c>
      <c r="S268" s="18">
        <f>(((I268/60)/60)/24)+DATE(1970,1,1)</f>
        <v>40291.160416666666</v>
      </c>
      <c r="T268" s="14">
        <f>MONTH(R268)</f>
        <v>1</v>
      </c>
      <c r="U268" s="14">
        <f>MONTH(S268)</f>
        <v>4</v>
      </c>
      <c r="V268">
        <f>YEAR(R268)</f>
        <v>2010</v>
      </c>
      <c r="W268">
        <f>YEAR(S268)</f>
        <v>2010</v>
      </c>
      <c r="X268" s="14">
        <f>_xlfn.DAYS(Table1[[#This Row],[Date Ended Conversion]],Table1[[#This Row],[Date Created Conversion]])</f>
        <v>86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8306</v>
      </c>
      <c r="P269" s="16">
        <f>ROUND(Table1[[#This Row],[pledged]]/Table1[[#This Row],[goal]]*100,0)</f>
        <v>132</v>
      </c>
      <c r="Q269">
        <f>IFERROR(ROUND(E269/L269,2),0)</f>
        <v>78.58</v>
      </c>
      <c r="R269" s="18">
        <f>(((J269/60)/60)/24)+DATE(1970,1,1)</f>
        <v>41785.452534722222</v>
      </c>
      <c r="S269" s="18">
        <f>(((I269/60)/60)/24)+DATE(1970,1,1)</f>
        <v>41815.452534722222</v>
      </c>
      <c r="T269" s="14">
        <f>MONTH(R269)</f>
        <v>5</v>
      </c>
      <c r="U269" s="14">
        <f>MONTH(S269)</f>
        <v>6</v>
      </c>
      <c r="V269">
        <f>YEAR(R269)</f>
        <v>2014</v>
      </c>
      <c r="W269">
        <f>YEAR(S269)</f>
        <v>2014</v>
      </c>
      <c r="X269" s="14">
        <f>_xlfn.DAYS(Table1[[#This Row],[Date Ended Conversion]],Table1[[#This Row],[Date Created Conversion]])</f>
        <v>30</v>
      </c>
    </row>
    <row r="270" spans="1:2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8306</v>
      </c>
      <c r="P270" s="16">
        <f>ROUND(Table1[[#This Row],[pledged]]/Table1[[#This Row],[goal]]*100,0)</f>
        <v>111</v>
      </c>
      <c r="Q270">
        <f>IFERROR(ROUND(E270/L270,2),0)</f>
        <v>50.18</v>
      </c>
      <c r="R270" s="18">
        <f>(((J270/60)/60)/24)+DATE(1970,1,1)</f>
        <v>40809.15252314815</v>
      </c>
      <c r="S270" s="18">
        <f>(((I270/60)/60)/24)+DATE(1970,1,1)</f>
        <v>40854.194189814814</v>
      </c>
      <c r="T270" s="14">
        <f>MONTH(R270)</f>
        <v>9</v>
      </c>
      <c r="U270" s="14">
        <f>MONTH(S270)</f>
        <v>11</v>
      </c>
      <c r="V270">
        <f>YEAR(R270)</f>
        <v>2011</v>
      </c>
      <c r="W270">
        <f>YEAR(S270)</f>
        <v>2011</v>
      </c>
      <c r="X270" s="14">
        <f>_xlfn.DAYS(Table1[[#This Row],[Date Ended Conversion]],Table1[[#This Row],[Date Created Conversion]])</f>
        <v>45</v>
      </c>
    </row>
    <row r="271" spans="1:2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8306</v>
      </c>
      <c r="P271" s="16">
        <f>ROUND(Table1[[#This Row],[pledged]]/Table1[[#This Row],[goal]]*100,0)</f>
        <v>147</v>
      </c>
      <c r="Q271">
        <f>IFERROR(ROUND(E271/L271,2),0)</f>
        <v>92.25</v>
      </c>
      <c r="R271" s="18">
        <f>(((J271/60)/60)/24)+DATE(1970,1,1)</f>
        <v>42758.197013888886</v>
      </c>
      <c r="S271" s="18">
        <f>(((I271/60)/60)/24)+DATE(1970,1,1)</f>
        <v>42788.197013888886</v>
      </c>
      <c r="T271" s="14">
        <f>MONTH(R271)</f>
        <v>1</v>
      </c>
      <c r="U271" s="14">
        <f>MONTH(S271)</f>
        <v>2</v>
      </c>
      <c r="V271">
        <f>YEAR(R271)</f>
        <v>2017</v>
      </c>
      <c r="W271">
        <f>YEAR(S271)</f>
        <v>2017</v>
      </c>
      <c r="X271" s="14">
        <f>_xlfn.DAYS(Table1[[#This Row],[Date Ended Conversion]],Table1[[#This Row],[Date Created Conversion]])</f>
        <v>30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8306</v>
      </c>
      <c r="P272" s="16">
        <f>ROUND(Table1[[#This Row],[pledged]]/Table1[[#This Row],[goal]]*100,0)</f>
        <v>153</v>
      </c>
      <c r="Q272">
        <f>IFERROR(ROUND(E272/L272,2),0)</f>
        <v>57.54</v>
      </c>
      <c r="R272" s="18">
        <f>(((J272/60)/60)/24)+DATE(1970,1,1)</f>
        <v>40637.866550925923</v>
      </c>
      <c r="S272" s="18">
        <f>(((I272/60)/60)/24)+DATE(1970,1,1)</f>
        <v>40688.166666666664</v>
      </c>
      <c r="T272" s="14">
        <f>MONTH(R272)</f>
        <v>4</v>
      </c>
      <c r="U272" s="14">
        <f>MONTH(S272)</f>
        <v>5</v>
      </c>
      <c r="V272">
        <f>YEAR(R272)</f>
        <v>2011</v>
      </c>
      <c r="W272">
        <f>YEAR(S272)</f>
        <v>2011</v>
      </c>
      <c r="X272" s="14">
        <f>_xlfn.DAYS(Table1[[#This Row],[Date Ended Conversion]],Table1[[#This Row],[Date Created Conversion]])</f>
        <v>51</v>
      </c>
    </row>
    <row r="273" spans="1:2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8306</v>
      </c>
      <c r="P273" s="16">
        <f>ROUND(Table1[[#This Row],[pledged]]/Table1[[#This Row],[goal]]*100,0)</f>
        <v>105</v>
      </c>
      <c r="Q273">
        <f>IFERROR(ROUND(E273/L273,2),0)</f>
        <v>109.42</v>
      </c>
      <c r="R273" s="18">
        <f>(((J273/60)/60)/24)+DATE(1970,1,1)</f>
        <v>41612.10024305556</v>
      </c>
      <c r="S273" s="18">
        <f>(((I273/60)/60)/24)+DATE(1970,1,1)</f>
        <v>41641.333333333336</v>
      </c>
      <c r="T273" s="14">
        <f>MONTH(R273)</f>
        <v>12</v>
      </c>
      <c r="U273" s="14">
        <f>MONTH(S273)</f>
        <v>1</v>
      </c>
      <c r="V273">
        <f>YEAR(R273)</f>
        <v>2013</v>
      </c>
      <c r="W273">
        <f>YEAR(S273)</f>
        <v>2014</v>
      </c>
      <c r="X273" s="14">
        <f>_xlfn.DAYS(Table1[[#This Row],[Date Ended Conversion]],Table1[[#This Row],[Date Created Conversion]])</f>
        <v>29</v>
      </c>
    </row>
    <row r="274" spans="1:2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8306</v>
      </c>
      <c r="P274" s="16">
        <f>ROUND(Table1[[#This Row],[pledged]]/Table1[[#This Row],[goal]]*100,0)</f>
        <v>177</v>
      </c>
      <c r="Q274">
        <f>IFERROR(ROUND(E274/L274,2),0)</f>
        <v>81.89</v>
      </c>
      <c r="R274" s="18">
        <f>(((J274/60)/60)/24)+DATE(1970,1,1)</f>
        <v>40235.900358796294</v>
      </c>
      <c r="S274" s="18">
        <f>(((I274/60)/60)/24)+DATE(1970,1,1)</f>
        <v>40296.78402777778</v>
      </c>
      <c r="T274" s="14">
        <f>MONTH(R274)</f>
        <v>2</v>
      </c>
      <c r="U274" s="14">
        <f>MONTH(S274)</f>
        <v>4</v>
      </c>
      <c r="V274">
        <f>YEAR(R274)</f>
        <v>2010</v>
      </c>
      <c r="W274">
        <f>YEAR(S274)</f>
        <v>2010</v>
      </c>
      <c r="X274" s="14">
        <f>_xlfn.DAYS(Table1[[#This Row],[Date Ended Conversion]],Table1[[#This Row],[Date Created Conversion]])</f>
        <v>61</v>
      </c>
    </row>
    <row r="275" spans="1:2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8306</v>
      </c>
      <c r="P275" s="16">
        <f>ROUND(Table1[[#This Row],[pledged]]/Table1[[#This Row],[goal]]*100,0)</f>
        <v>108</v>
      </c>
      <c r="Q275">
        <f>IFERROR(ROUND(E275/L275,2),0)</f>
        <v>45.67</v>
      </c>
      <c r="R275" s="18">
        <f>(((J275/60)/60)/24)+DATE(1970,1,1)</f>
        <v>40697.498449074075</v>
      </c>
      <c r="S275" s="18">
        <f>(((I275/60)/60)/24)+DATE(1970,1,1)</f>
        <v>40727.498449074075</v>
      </c>
      <c r="T275" s="14">
        <f>MONTH(R275)</f>
        <v>6</v>
      </c>
      <c r="U275" s="14">
        <f>MONTH(S275)</f>
        <v>7</v>
      </c>
      <c r="V275">
        <f>YEAR(R275)</f>
        <v>2011</v>
      </c>
      <c r="W275">
        <f>YEAR(S275)</f>
        <v>2011</v>
      </c>
      <c r="X275" s="14">
        <f>_xlfn.DAYS(Table1[[#This Row],[Date Ended Conversion]],Table1[[#This Row],[Date Created Conversion]])</f>
        <v>30</v>
      </c>
    </row>
    <row r="276" spans="1:2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8306</v>
      </c>
      <c r="P276" s="16">
        <f>ROUND(Table1[[#This Row],[pledged]]/Table1[[#This Row],[goal]]*100,0)</f>
        <v>156</v>
      </c>
      <c r="Q276">
        <f>IFERROR(ROUND(E276/L276,2),0)</f>
        <v>55.22</v>
      </c>
      <c r="R276" s="18">
        <f>(((J276/60)/60)/24)+DATE(1970,1,1)</f>
        <v>40969.912372685183</v>
      </c>
      <c r="S276" s="18">
        <f>(((I276/60)/60)/24)+DATE(1970,1,1)</f>
        <v>41004.290972222225</v>
      </c>
      <c r="T276" s="14">
        <f>MONTH(R276)</f>
        <v>3</v>
      </c>
      <c r="U276" s="14">
        <f>MONTH(S276)</f>
        <v>4</v>
      </c>
      <c r="V276">
        <f>YEAR(R276)</f>
        <v>2012</v>
      </c>
      <c r="W276">
        <f>YEAR(S276)</f>
        <v>2012</v>
      </c>
      <c r="X276" s="14">
        <f>_xlfn.DAYS(Table1[[#This Row],[Date Ended Conversion]],Table1[[#This Row],[Date Created Conversion]])</f>
        <v>35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8306</v>
      </c>
      <c r="P277" s="16">
        <f>ROUND(Table1[[#This Row],[pledged]]/Table1[[#This Row],[goal]]*100,0)</f>
        <v>108</v>
      </c>
      <c r="Q277">
        <f>IFERROR(ROUND(E277/L277,2),0)</f>
        <v>65.3</v>
      </c>
      <c r="R277" s="18">
        <f>(((J277/60)/60)/24)+DATE(1970,1,1)</f>
        <v>41193.032013888893</v>
      </c>
      <c r="S277" s="18">
        <f>(((I277/60)/60)/24)+DATE(1970,1,1)</f>
        <v>41223.073680555557</v>
      </c>
      <c r="T277" s="14">
        <f>MONTH(R277)</f>
        <v>10</v>
      </c>
      <c r="U277" s="14">
        <f>MONTH(S277)</f>
        <v>11</v>
      </c>
      <c r="V277">
        <f>YEAR(R277)</f>
        <v>2012</v>
      </c>
      <c r="W277">
        <f>YEAR(S277)</f>
        <v>2012</v>
      </c>
      <c r="X277" s="14">
        <f>_xlfn.DAYS(Table1[[#This Row],[Date Ended Conversion]],Table1[[#This Row],[Date Created Conversion]])</f>
        <v>30</v>
      </c>
    </row>
    <row r="278" spans="1:2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8306</v>
      </c>
      <c r="P278" s="16">
        <f>ROUND(Table1[[#This Row],[pledged]]/Table1[[#This Row],[goal]]*100,0)</f>
        <v>148</v>
      </c>
      <c r="Q278">
        <f>IFERROR(ROUND(E278/L278,2),0)</f>
        <v>95.23</v>
      </c>
      <c r="R278" s="18">
        <f>(((J278/60)/60)/24)+DATE(1970,1,1)</f>
        <v>40967.081874999996</v>
      </c>
      <c r="S278" s="18">
        <f>(((I278/60)/60)/24)+DATE(1970,1,1)</f>
        <v>41027.040208333332</v>
      </c>
      <c r="T278" s="14">
        <f>MONTH(R278)</f>
        <v>2</v>
      </c>
      <c r="U278" s="14">
        <f>MONTH(S278)</f>
        <v>4</v>
      </c>
      <c r="V278">
        <f>YEAR(R278)</f>
        <v>2012</v>
      </c>
      <c r="W278">
        <f>YEAR(S278)</f>
        <v>2012</v>
      </c>
      <c r="X278" s="14">
        <f>_xlfn.DAYS(Table1[[#This Row],[Date Ended Conversion]],Table1[[#This Row],[Date Created Conversion]])</f>
        <v>60</v>
      </c>
    </row>
    <row r="279" spans="1:2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8306</v>
      </c>
      <c r="P279" s="16">
        <f>ROUND(Table1[[#This Row],[pledged]]/Table1[[#This Row],[goal]]*100,0)</f>
        <v>110</v>
      </c>
      <c r="Q279">
        <f>IFERROR(ROUND(E279/L279,2),0)</f>
        <v>75.44</v>
      </c>
      <c r="R279" s="18">
        <f>(((J279/60)/60)/24)+DATE(1970,1,1)</f>
        <v>42117.891423611116</v>
      </c>
      <c r="S279" s="18">
        <f>(((I279/60)/60)/24)+DATE(1970,1,1)</f>
        <v>42147.891423611116</v>
      </c>
      <c r="T279" s="14">
        <f>MONTH(R279)</f>
        <v>4</v>
      </c>
      <c r="U279" s="14">
        <f>MONTH(S279)</f>
        <v>5</v>
      </c>
      <c r="V279">
        <f>YEAR(R279)</f>
        <v>2015</v>
      </c>
      <c r="W279">
        <f>YEAR(S279)</f>
        <v>2015</v>
      </c>
      <c r="X279" s="14">
        <f>_xlfn.DAYS(Table1[[#This Row],[Date Ended Conversion]],Table1[[#This Row],[Date Created Conversion]])</f>
        <v>30</v>
      </c>
    </row>
    <row r="280" spans="1:2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8306</v>
      </c>
      <c r="P280" s="16">
        <f>ROUND(Table1[[#This Row],[pledged]]/Table1[[#This Row],[goal]]*100,0)</f>
        <v>150</v>
      </c>
      <c r="Q280">
        <f>IFERROR(ROUND(E280/L280,2),0)</f>
        <v>97.82</v>
      </c>
      <c r="R280" s="18">
        <f>(((J280/60)/60)/24)+DATE(1970,1,1)</f>
        <v>41164.040960648148</v>
      </c>
      <c r="S280" s="18">
        <f>(((I280/60)/60)/24)+DATE(1970,1,1)</f>
        <v>41194.040960648148</v>
      </c>
      <c r="T280" s="14">
        <f>MONTH(R280)</f>
        <v>9</v>
      </c>
      <c r="U280" s="14">
        <f>MONTH(S280)</f>
        <v>10</v>
      </c>
      <c r="V280">
        <f>YEAR(R280)</f>
        <v>2012</v>
      </c>
      <c r="W280">
        <f>YEAR(S280)</f>
        <v>2012</v>
      </c>
      <c r="X280" s="14">
        <f>_xlfn.DAYS(Table1[[#This Row],[Date Ended Conversion]],Table1[[#This Row],[Date Created Conversion]])</f>
        <v>30</v>
      </c>
    </row>
    <row r="281" spans="1:2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8306</v>
      </c>
      <c r="P281" s="16">
        <f>ROUND(Table1[[#This Row],[pledged]]/Table1[[#This Row],[goal]]*100,0)</f>
        <v>157</v>
      </c>
      <c r="Q281">
        <f>IFERROR(ROUND(E281/L281,2),0)</f>
        <v>87.69</v>
      </c>
      <c r="R281" s="18">
        <f>(((J281/60)/60)/24)+DATE(1970,1,1)</f>
        <v>42759.244166666671</v>
      </c>
      <c r="S281" s="18">
        <f>(((I281/60)/60)/24)+DATE(1970,1,1)</f>
        <v>42793.084027777775</v>
      </c>
      <c r="T281" s="14">
        <f>MONTH(R281)</f>
        <v>1</v>
      </c>
      <c r="U281" s="14">
        <f>MONTH(S281)</f>
        <v>2</v>
      </c>
      <c r="V281">
        <f>YEAR(R281)</f>
        <v>2017</v>
      </c>
      <c r="W281">
        <f>YEAR(S281)</f>
        <v>2017</v>
      </c>
      <c r="X281" s="14">
        <f>_xlfn.DAYS(Table1[[#This Row],[Date Ended Conversion]],Table1[[#This Row],[Date Created Conversion]])</f>
        <v>34</v>
      </c>
    </row>
    <row r="282" spans="1:2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8306</v>
      </c>
      <c r="P282" s="16">
        <f>ROUND(Table1[[#This Row],[pledged]]/Table1[[#This Row],[goal]]*100,0)</f>
        <v>156</v>
      </c>
      <c r="Q282">
        <f>IFERROR(ROUND(E282/L282,2),0)</f>
        <v>54.75</v>
      </c>
      <c r="R282" s="18">
        <f>(((J282/60)/60)/24)+DATE(1970,1,1)</f>
        <v>41744.590682870366</v>
      </c>
      <c r="S282" s="18">
        <f>(((I282/60)/60)/24)+DATE(1970,1,1)</f>
        <v>41789.590682870366</v>
      </c>
      <c r="T282" s="14">
        <f>MONTH(R282)</f>
        <v>4</v>
      </c>
      <c r="U282" s="14">
        <f>MONTH(S282)</f>
        <v>5</v>
      </c>
      <c r="V282">
        <f>YEAR(R282)</f>
        <v>2014</v>
      </c>
      <c r="W282">
        <f>YEAR(S282)</f>
        <v>2014</v>
      </c>
      <c r="X282" s="14">
        <f>_xlfn.DAYS(Table1[[#This Row],[Date Ended Conversion]],Table1[[#This Row],[Date Created Conversion]])</f>
        <v>45</v>
      </c>
    </row>
    <row r="283" spans="1:2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8306</v>
      </c>
      <c r="P283" s="16">
        <f>ROUND(Table1[[#This Row],[pledged]]/Table1[[#This Row],[goal]]*100,0)</f>
        <v>121</v>
      </c>
      <c r="Q283">
        <f>IFERROR(ROUND(E283/L283,2),0)</f>
        <v>83.95</v>
      </c>
      <c r="R283" s="18">
        <f>(((J283/60)/60)/24)+DATE(1970,1,1)</f>
        <v>39950.163344907407</v>
      </c>
      <c r="S283" s="18">
        <f>(((I283/60)/60)/24)+DATE(1970,1,1)</f>
        <v>40035.80972222222</v>
      </c>
      <c r="T283" s="14">
        <f>MONTH(R283)</f>
        <v>5</v>
      </c>
      <c r="U283" s="14">
        <f>MONTH(S283)</f>
        <v>8</v>
      </c>
      <c r="V283">
        <f>YEAR(R283)</f>
        <v>2009</v>
      </c>
      <c r="W283">
        <f>YEAR(S283)</f>
        <v>2009</v>
      </c>
      <c r="X283" s="14">
        <f>_xlfn.DAYS(Table1[[#This Row],[Date Ended Conversion]],Table1[[#This Row],[Date Created Conversion]])</f>
        <v>85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8306</v>
      </c>
      <c r="P284" s="16">
        <f>ROUND(Table1[[#This Row],[pledged]]/Table1[[#This Row],[goal]]*100,0)</f>
        <v>101</v>
      </c>
      <c r="Q284">
        <f>IFERROR(ROUND(E284/L284,2),0)</f>
        <v>254.39</v>
      </c>
      <c r="R284" s="18">
        <f>(((J284/60)/60)/24)+DATE(1970,1,1)</f>
        <v>40194.920046296298</v>
      </c>
      <c r="S284" s="18">
        <f>(((I284/60)/60)/24)+DATE(1970,1,1)</f>
        <v>40231.916666666664</v>
      </c>
      <c r="T284" s="14">
        <f>MONTH(R284)</f>
        <v>1</v>
      </c>
      <c r="U284" s="14">
        <f>MONTH(S284)</f>
        <v>2</v>
      </c>
      <c r="V284">
        <f>YEAR(R284)</f>
        <v>2010</v>
      </c>
      <c r="W284">
        <f>YEAR(S284)</f>
        <v>2010</v>
      </c>
      <c r="X284" s="14">
        <f>_xlfn.DAYS(Table1[[#This Row],[Date Ended Conversion]],Table1[[#This Row],[Date Created Conversion]])</f>
        <v>37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8306</v>
      </c>
      <c r="P285" s="16">
        <f>ROUND(Table1[[#This Row],[pledged]]/Table1[[#This Row],[goal]]*100,0)</f>
        <v>114</v>
      </c>
      <c r="Q285">
        <f>IFERROR(ROUND(E285/L285,2),0)</f>
        <v>101.83</v>
      </c>
      <c r="R285" s="18">
        <f>(((J285/60)/60)/24)+DATE(1970,1,1)</f>
        <v>40675.71</v>
      </c>
      <c r="S285" s="18">
        <f>(((I285/60)/60)/24)+DATE(1970,1,1)</f>
        <v>40695.207638888889</v>
      </c>
      <c r="T285" s="14">
        <f>MONTH(R285)</f>
        <v>5</v>
      </c>
      <c r="U285" s="14">
        <f>MONTH(S285)</f>
        <v>6</v>
      </c>
      <c r="V285">
        <f>YEAR(R285)</f>
        <v>2011</v>
      </c>
      <c r="W285">
        <f>YEAR(S285)</f>
        <v>2011</v>
      </c>
      <c r="X285" s="14">
        <f>_xlfn.DAYS(Table1[[#This Row],[Date Ended Conversion]],Table1[[#This Row],[Date Created Conversion]])</f>
        <v>20</v>
      </c>
    </row>
    <row r="286" spans="1:2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8306</v>
      </c>
      <c r="P286" s="16">
        <f>ROUND(Table1[[#This Row],[pledged]]/Table1[[#This Row],[goal]]*100,0)</f>
        <v>105</v>
      </c>
      <c r="Q286">
        <f>IFERROR(ROUND(E286/L286,2),0)</f>
        <v>55.07</v>
      </c>
      <c r="R286" s="18">
        <f>(((J286/60)/60)/24)+DATE(1970,1,1)</f>
        <v>40904.738194444442</v>
      </c>
      <c r="S286" s="18">
        <f>(((I286/60)/60)/24)+DATE(1970,1,1)</f>
        <v>40929.738194444442</v>
      </c>
      <c r="T286" s="14">
        <f>MONTH(R286)</f>
        <v>12</v>
      </c>
      <c r="U286" s="14">
        <f>MONTH(S286)</f>
        <v>1</v>
      </c>
      <c r="V286">
        <f>YEAR(R286)</f>
        <v>2011</v>
      </c>
      <c r="W286">
        <f>YEAR(S286)</f>
        <v>2012</v>
      </c>
      <c r="X286" s="14">
        <f>_xlfn.DAYS(Table1[[#This Row],[Date Ended Conversion]],Table1[[#This Row],[Date Created Conversion]])</f>
        <v>25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8306</v>
      </c>
      <c r="P287" s="16">
        <f>ROUND(Table1[[#This Row],[pledged]]/Table1[[#This Row],[goal]]*100,0)</f>
        <v>229</v>
      </c>
      <c r="Q287">
        <f>IFERROR(ROUND(E287/L287,2),0)</f>
        <v>56.9</v>
      </c>
      <c r="R287" s="18">
        <f>(((J287/60)/60)/24)+DATE(1970,1,1)</f>
        <v>41506.756111111114</v>
      </c>
      <c r="S287" s="18">
        <f>(((I287/60)/60)/24)+DATE(1970,1,1)</f>
        <v>41536.756111111114</v>
      </c>
      <c r="T287" s="14">
        <f>MONTH(R287)</f>
        <v>8</v>
      </c>
      <c r="U287" s="14">
        <f>MONTH(S287)</f>
        <v>9</v>
      </c>
      <c r="V287">
        <f>YEAR(R287)</f>
        <v>2013</v>
      </c>
      <c r="W287">
        <f>YEAR(S287)</f>
        <v>2013</v>
      </c>
      <c r="X287" s="14">
        <f>_xlfn.DAYS(Table1[[#This Row],[Date Ended Conversion]],Table1[[#This Row],[Date Created Conversion]])</f>
        <v>30</v>
      </c>
    </row>
    <row r="288" spans="1:2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8306</v>
      </c>
      <c r="P288" s="16">
        <f>ROUND(Table1[[#This Row],[pledged]]/Table1[[#This Row],[goal]]*100,0)</f>
        <v>109</v>
      </c>
      <c r="Q288">
        <f>IFERROR(ROUND(E288/L288,2),0)</f>
        <v>121.28</v>
      </c>
      <c r="R288" s="18">
        <f>(((J288/60)/60)/24)+DATE(1970,1,1)</f>
        <v>41313.816249999996</v>
      </c>
      <c r="S288" s="18">
        <f>(((I288/60)/60)/24)+DATE(1970,1,1)</f>
        <v>41358.774583333332</v>
      </c>
      <c r="T288" s="14">
        <f>MONTH(R288)</f>
        <v>2</v>
      </c>
      <c r="U288" s="14">
        <f>MONTH(S288)</f>
        <v>3</v>
      </c>
      <c r="V288">
        <f>YEAR(R288)</f>
        <v>2013</v>
      </c>
      <c r="W288">
        <f>YEAR(S288)</f>
        <v>2013</v>
      </c>
      <c r="X288" s="14">
        <f>_xlfn.DAYS(Table1[[#This Row],[Date Ended Conversion]],Table1[[#This Row],[Date Created Conversion]])</f>
        <v>45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8306</v>
      </c>
      <c r="P289" s="16">
        <f>ROUND(Table1[[#This Row],[pledged]]/Table1[[#This Row],[goal]]*100,0)</f>
        <v>176</v>
      </c>
      <c r="Q289">
        <f>IFERROR(ROUND(E289/L289,2),0)</f>
        <v>91.19</v>
      </c>
      <c r="R289" s="18">
        <f>(((J289/60)/60)/24)+DATE(1970,1,1)</f>
        <v>41184.277986111112</v>
      </c>
      <c r="S289" s="18">
        <f>(((I289/60)/60)/24)+DATE(1970,1,1)</f>
        <v>41215.166666666664</v>
      </c>
      <c r="T289" s="14">
        <f>MONTH(R289)</f>
        <v>10</v>
      </c>
      <c r="U289" s="14">
        <f>MONTH(S289)</f>
        <v>11</v>
      </c>
      <c r="V289">
        <f>YEAR(R289)</f>
        <v>2012</v>
      </c>
      <c r="W289">
        <f>YEAR(S289)</f>
        <v>2012</v>
      </c>
      <c r="X289" s="14">
        <f>_xlfn.DAYS(Table1[[#This Row],[Date Ended Conversion]],Table1[[#This Row],[Date Created Conversion]])</f>
        <v>31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8306</v>
      </c>
      <c r="P290" s="16">
        <f>ROUND(Table1[[#This Row],[pledged]]/Table1[[#This Row],[goal]]*100,0)</f>
        <v>103</v>
      </c>
      <c r="Q290">
        <f>IFERROR(ROUND(E290/L290,2),0)</f>
        <v>115.45</v>
      </c>
      <c r="R290" s="18">
        <f>(((J290/60)/60)/24)+DATE(1970,1,1)</f>
        <v>41051.168900462959</v>
      </c>
      <c r="S290" s="18">
        <f>(((I290/60)/60)/24)+DATE(1970,1,1)</f>
        <v>41086.168900462959</v>
      </c>
      <c r="T290" s="14">
        <f>MONTH(R290)</f>
        <v>5</v>
      </c>
      <c r="U290" s="14">
        <f>MONTH(S290)</f>
        <v>6</v>
      </c>
      <c r="V290">
        <f>YEAR(R290)</f>
        <v>2012</v>
      </c>
      <c r="W290">
        <f>YEAR(S290)</f>
        <v>2012</v>
      </c>
      <c r="X290" s="14">
        <f>_xlfn.DAYS(Table1[[#This Row],[Date Ended Conversion]],Table1[[#This Row],[Date Created Conversion]])</f>
        <v>35</v>
      </c>
    </row>
    <row r="291" spans="1:2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8306</v>
      </c>
      <c r="P291" s="16">
        <f>ROUND(Table1[[#This Row],[pledged]]/Table1[[#This Row],[goal]]*100,0)</f>
        <v>105</v>
      </c>
      <c r="Q291">
        <f>IFERROR(ROUND(E291/L291,2),0)</f>
        <v>67.77</v>
      </c>
      <c r="R291" s="18">
        <f>(((J291/60)/60)/24)+DATE(1970,1,1)</f>
        <v>41550.456412037034</v>
      </c>
      <c r="S291" s="18">
        <f>(((I291/60)/60)/24)+DATE(1970,1,1)</f>
        <v>41580.456412037034</v>
      </c>
      <c r="T291" s="14">
        <f>MONTH(R291)</f>
        <v>10</v>
      </c>
      <c r="U291" s="14">
        <f>MONTH(S291)</f>
        <v>11</v>
      </c>
      <c r="V291">
        <f>YEAR(R291)</f>
        <v>2013</v>
      </c>
      <c r="W291">
        <f>YEAR(S291)</f>
        <v>2013</v>
      </c>
      <c r="X291" s="14">
        <f>_xlfn.DAYS(Table1[[#This Row],[Date Ended Conversion]],Table1[[#This Row],[Date Created Conversion]])</f>
        <v>30</v>
      </c>
    </row>
    <row r="292" spans="1:2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8306</v>
      </c>
      <c r="P292" s="16">
        <f>ROUND(Table1[[#This Row],[pledged]]/Table1[[#This Row],[goal]]*100,0)</f>
        <v>107</v>
      </c>
      <c r="Q292">
        <f>IFERROR(ROUND(E292/L292,2),0)</f>
        <v>28.58</v>
      </c>
      <c r="R292" s="18">
        <f>(((J292/60)/60)/24)+DATE(1970,1,1)</f>
        <v>40526.36917824074</v>
      </c>
      <c r="S292" s="18">
        <f>(((I292/60)/60)/24)+DATE(1970,1,1)</f>
        <v>40576.332638888889</v>
      </c>
      <c r="T292" s="14">
        <f>MONTH(R292)</f>
        <v>12</v>
      </c>
      <c r="U292" s="14">
        <f>MONTH(S292)</f>
        <v>2</v>
      </c>
      <c r="V292">
        <f>YEAR(R292)</f>
        <v>2010</v>
      </c>
      <c r="W292">
        <f>YEAR(S292)</f>
        <v>2011</v>
      </c>
      <c r="X292" s="14">
        <f>_xlfn.DAYS(Table1[[#This Row],[Date Ended Conversion]],Table1[[#This Row],[Date Created Conversion]])</f>
        <v>50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8306</v>
      </c>
      <c r="P293" s="16">
        <f>ROUND(Table1[[#This Row],[pledged]]/Table1[[#This Row],[goal]]*100,0)</f>
        <v>120</v>
      </c>
      <c r="Q293">
        <f>IFERROR(ROUND(E293/L293,2),0)</f>
        <v>46.88</v>
      </c>
      <c r="R293" s="18">
        <f>(((J293/60)/60)/24)+DATE(1970,1,1)</f>
        <v>41376.769050925926</v>
      </c>
      <c r="S293" s="18">
        <f>(((I293/60)/60)/24)+DATE(1970,1,1)</f>
        <v>41395.000694444447</v>
      </c>
      <c r="T293" s="14">
        <f>MONTH(R293)</f>
        <v>4</v>
      </c>
      <c r="U293" s="14">
        <f>MONTH(S293)</f>
        <v>5</v>
      </c>
      <c r="V293">
        <f>YEAR(R293)</f>
        <v>2013</v>
      </c>
      <c r="W293">
        <f>YEAR(S293)</f>
        <v>2013</v>
      </c>
      <c r="X293" s="14">
        <f>_xlfn.DAYS(Table1[[#This Row],[Date Ended Conversion]],Table1[[#This Row],[Date Created Conversion]])</f>
        <v>19</v>
      </c>
    </row>
    <row r="294" spans="1:2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8306</v>
      </c>
      <c r="P294" s="16">
        <f>ROUND(Table1[[#This Row],[pledged]]/Table1[[#This Row],[goal]]*100,0)</f>
        <v>102</v>
      </c>
      <c r="Q294">
        <f>IFERROR(ROUND(E294/L294,2),0)</f>
        <v>154.41999999999999</v>
      </c>
      <c r="R294" s="18">
        <f>(((J294/60)/60)/24)+DATE(1970,1,1)</f>
        <v>40812.803229166668</v>
      </c>
      <c r="S294" s="18">
        <f>(((I294/60)/60)/24)+DATE(1970,1,1)</f>
        <v>40845.165972222225</v>
      </c>
      <c r="T294" s="14">
        <f>MONTH(R294)</f>
        <v>9</v>
      </c>
      <c r="U294" s="14">
        <f>MONTH(S294)</f>
        <v>10</v>
      </c>
      <c r="V294">
        <f>YEAR(R294)</f>
        <v>2011</v>
      </c>
      <c r="W294">
        <f>YEAR(S294)</f>
        <v>2011</v>
      </c>
      <c r="X294" s="14">
        <f>_xlfn.DAYS(Table1[[#This Row],[Date Ended Conversion]],Table1[[#This Row],[Date Created Conversion]])</f>
        <v>33</v>
      </c>
    </row>
    <row r="295" spans="1:2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8306</v>
      </c>
      <c r="P295" s="16">
        <f>ROUND(Table1[[#This Row],[pledged]]/Table1[[#This Row],[goal]]*100,0)</f>
        <v>101</v>
      </c>
      <c r="Q295">
        <f>IFERROR(ROUND(E295/L295,2),0)</f>
        <v>201.22</v>
      </c>
      <c r="R295" s="18">
        <f>(((J295/60)/60)/24)+DATE(1970,1,1)</f>
        <v>41719.667986111112</v>
      </c>
      <c r="S295" s="18">
        <f>(((I295/60)/60)/24)+DATE(1970,1,1)</f>
        <v>41749.667986111112</v>
      </c>
      <c r="T295" s="14">
        <f>MONTH(R295)</f>
        <v>3</v>
      </c>
      <c r="U295" s="14">
        <f>MONTH(S295)</f>
        <v>4</v>
      </c>
      <c r="V295">
        <f>YEAR(R295)</f>
        <v>2014</v>
      </c>
      <c r="W295">
        <f>YEAR(S295)</f>
        <v>2014</v>
      </c>
      <c r="X295" s="14">
        <f>_xlfn.DAYS(Table1[[#This Row],[Date Ended Conversion]],Table1[[#This Row],[Date Created Conversion]])</f>
        <v>30</v>
      </c>
    </row>
    <row r="296" spans="1:2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8306</v>
      </c>
      <c r="P296" s="16">
        <f>ROUND(Table1[[#This Row],[pledged]]/Table1[[#This Row],[goal]]*100,0)</f>
        <v>100</v>
      </c>
      <c r="Q296">
        <f>IFERROR(ROUND(E296/L296,2),0)</f>
        <v>100</v>
      </c>
      <c r="R296" s="18">
        <f>(((J296/60)/60)/24)+DATE(1970,1,1)</f>
        <v>40343.084421296298</v>
      </c>
      <c r="S296" s="18">
        <f>(((I296/60)/60)/24)+DATE(1970,1,1)</f>
        <v>40378.666666666664</v>
      </c>
      <c r="T296" s="14">
        <f>MONTH(R296)</f>
        <v>6</v>
      </c>
      <c r="U296" s="14">
        <f>MONTH(S296)</f>
        <v>7</v>
      </c>
      <c r="V296">
        <f>YEAR(R296)</f>
        <v>2010</v>
      </c>
      <c r="W296">
        <f>YEAR(S296)</f>
        <v>2010</v>
      </c>
      <c r="X296" s="14">
        <f>_xlfn.DAYS(Table1[[#This Row],[Date Ended Conversion]],Table1[[#This Row],[Date Created Conversion]])</f>
        <v>35</v>
      </c>
    </row>
    <row r="297" spans="1:2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8306</v>
      </c>
      <c r="P297" s="16">
        <f>ROUND(Table1[[#This Row],[pledged]]/Table1[[#This Row],[goal]]*100,0)</f>
        <v>133</v>
      </c>
      <c r="Q297">
        <f>IFERROR(ROUND(E297/L297,2),0)</f>
        <v>100.08</v>
      </c>
      <c r="R297" s="18">
        <f>(((J297/60)/60)/24)+DATE(1970,1,1)</f>
        <v>41519.004733796297</v>
      </c>
      <c r="S297" s="18">
        <f>(((I297/60)/60)/24)+DATE(1970,1,1)</f>
        <v>41579</v>
      </c>
      <c r="T297" s="14">
        <f>MONTH(R297)</f>
        <v>9</v>
      </c>
      <c r="U297" s="14">
        <f>MONTH(S297)</f>
        <v>11</v>
      </c>
      <c r="V297">
        <f>YEAR(R297)</f>
        <v>2013</v>
      </c>
      <c r="W297">
        <f>YEAR(S297)</f>
        <v>2013</v>
      </c>
      <c r="X297" s="14">
        <f>_xlfn.DAYS(Table1[[#This Row],[Date Ended Conversion]],Table1[[#This Row],[Date Created Conversion]])</f>
        <v>60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8306</v>
      </c>
      <c r="P298" s="16">
        <f>ROUND(Table1[[#This Row],[pledged]]/Table1[[#This Row],[goal]]*100,0)</f>
        <v>119</v>
      </c>
      <c r="Q298">
        <f>IFERROR(ROUND(E298/L298,2),0)</f>
        <v>230.09</v>
      </c>
      <c r="R298" s="18">
        <f>(((J298/60)/60)/24)+DATE(1970,1,1)</f>
        <v>41134.475497685184</v>
      </c>
      <c r="S298" s="18">
        <f>(((I298/60)/60)/24)+DATE(1970,1,1)</f>
        <v>41159.475497685184</v>
      </c>
      <c r="T298" s="14">
        <f>MONTH(R298)</f>
        <v>8</v>
      </c>
      <c r="U298" s="14">
        <f>MONTH(S298)</f>
        <v>9</v>
      </c>
      <c r="V298">
        <f>YEAR(R298)</f>
        <v>2012</v>
      </c>
      <c r="W298">
        <f>YEAR(S298)</f>
        <v>2012</v>
      </c>
      <c r="X298" s="14">
        <f>_xlfn.DAYS(Table1[[#This Row],[Date Ended Conversion]],Table1[[#This Row],[Date Created Conversion]])</f>
        <v>25</v>
      </c>
    </row>
    <row r="299" spans="1:2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8306</v>
      </c>
      <c r="P299" s="16">
        <f>ROUND(Table1[[#This Row],[pledged]]/Table1[[#This Row],[goal]]*100,0)</f>
        <v>101</v>
      </c>
      <c r="Q299">
        <f>IFERROR(ROUND(E299/L299,2),0)</f>
        <v>141.75</v>
      </c>
      <c r="R299" s="18">
        <f>(((J299/60)/60)/24)+DATE(1970,1,1)</f>
        <v>42089.72802083334</v>
      </c>
      <c r="S299" s="18">
        <f>(((I299/60)/60)/24)+DATE(1970,1,1)</f>
        <v>42125.165972222225</v>
      </c>
      <c r="T299" s="14">
        <f>MONTH(R299)</f>
        <v>3</v>
      </c>
      <c r="U299" s="14">
        <f>MONTH(S299)</f>
        <v>5</v>
      </c>
      <c r="V299">
        <f>YEAR(R299)</f>
        <v>2015</v>
      </c>
      <c r="W299">
        <f>YEAR(S299)</f>
        <v>2015</v>
      </c>
      <c r="X299" s="14">
        <f>_xlfn.DAYS(Table1[[#This Row],[Date Ended Conversion]],Table1[[#This Row],[Date Created Conversion]])</f>
        <v>36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8306</v>
      </c>
      <c r="P300" s="16">
        <f>ROUND(Table1[[#This Row],[pledged]]/Table1[[#This Row],[goal]]*100,0)</f>
        <v>109</v>
      </c>
      <c r="Q300">
        <f>IFERROR(ROUND(E300/L300,2),0)</f>
        <v>56.34</v>
      </c>
      <c r="R300" s="18">
        <f>(((J300/60)/60)/24)+DATE(1970,1,1)</f>
        <v>41709.463518518518</v>
      </c>
      <c r="S300" s="18">
        <f>(((I300/60)/60)/24)+DATE(1970,1,1)</f>
        <v>41768.875</v>
      </c>
      <c r="T300" s="14">
        <f>MONTH(R300)</f>
        <v>3</v>
      </c>
      <c r="U300" s="14">
        <f>MONTH(S300)</f>
        <v>5</v>
      </c>
      <c r="V300">
        <f>YEAR(R300)</f>
        <v>2014</v>
      </c>
      <c r="W300">
        <f>YEAR(S300)</f>
        <v>2014</v>
      </c>
      <c r="X300" s="14">
        <f>_xlfn.DAYS(Table1[[#This Row],[Date Ended Conversion]],Table1[[#This Row],[Date Created Conversion]])</f>
        <v>59</v>
      </c>
    </row>
    <row r="301" spans="1:2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8306</v>
      </c>
      <c r="P301" s="16">
        <f>ROUND(Table1[[#This Row],[pledged]]/Table1[[#This Row],[goal]]*100,0)</f>
        <v>179</v>
      </c>
      <c r="Q301">
        <f>IFERROR(ROUND(E301/L301,2),0)</f>
        <v>73.34</v>
      </c>
      <c r="R301" s="18">
        <f>(((J301/60)/60)/24)+DATE(1970,1,1)</f>
        <v>40469.225231481483</v>
      </c>
      <c r="S301" s="18">
        <f>(((I301/60)/60)/24)+DATE(1970,1,1)</f>
        <v>40499.266898148147</v>
      </c>
      <c r="T301" s="14">
        <f>MONTH(R301)</f>
        <v>10</v>
      </c>
      <c r="U301" s="14">
        <f>MONTH(S301)</f>
        <v>11</v>
      </c>
      <c r="V301">
        <f>YEAR(R301)</f>
        <v>2010</v>
      </c>
      <c r="W301">
        <f>YEAR(S301)</f>
        <v>2010</v>
      </c>
      <c r="X301" s="14">
        <f>_xlfn.DAYS(Table1[[#This Row],[Date Ended Conversion]],Table1[[#This Row],[Date Created Conversion]])</f>
        <v>30</v>
      </c>
    </row>
    <row r="302" spans="1:2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8306</v>
      </c>
      <c r="P302" s="16">
        <f>ROUND(Table1[[#This Row],[pledged]]/Table1[[#This Row],[goal]]*100,0)</f>
        <v>102</v>
      </c>
      <c r="Q302">
        <f>IFERROR(ROUND(E302/L302,2),0)</f>
        <v>85.34</v>
      </c>
      <c r="R302" s="18">
        <f>(((J302/60)/60)/24)+DATE(1970,1,1)</f>
        <v>40626.959930555553</v>
      </c>
      <c r="S302" s="18">
        <f>(((I302/60)/60)/24)+DATE(1970,1,1)</f>
        <v>40657.959930555553</v>
      </c>
      <c r="T302" s="14">
        <f>MONTH(R302)</f>
        <v>3</v>
      </c>
      <c r="U302" s="14">
        <f>MONTH(S302)</f>
        <v>4</v>
      </c>
      <c r="V302">
        <f>YEAR(R302)</f>
        <v>2011</v>
      </c>
      <c r="W302">
        <f>YEAR(S302)</f>
        <v>2011</v>
      </c>
      <c r="X302" s="14">
        <f>_xlfn.DAYS(Table1[[#This Row],[Date Ended Conversion]],Table1[[#This Row],[Date Created Conversion]])</f>
        <v>31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8306</v>
      </c>
      <c r="P303" s="16">
        <f>ROUND(Table1[[#This Row],[pledged]]/Table1[[#This Row],[goal]]*100,0)</f>
        <v>119</v>
      </c>
      <c r="Q303">
        <f>IFERROR(ROUND(E303/L303,2),0)</f>
        <v>61.5</v>
      </c>
      <c r="R303" s="18">
        <f>(((J303/60)/60)/24)+DATE(1970,1,1)</f>
        <v>41312.737673611111</v>
      </c>
      <c r="S303" s="18">
        <f>(((I303/60)/60)/24)+DATE(1970,1,1)</f>
        <v>41352.696006944447</v>
      </c>
      <c r="T303" s="14">
        <f>MONTH(R303)</f>
        <v>2</v>
      </c>
      <c r="U303" s="14">
        <f>MONTH(S303)</f>
        <v>3</v>
      </c>
      <c r="V303">
        <f>YEAR(R303)</f>
        <v>2013</v>
      </c>
      <c r="W303">
        <f>YEAR(S303)</f>
        <v>2013</v>
      </c>
      <c r="X303" s="14">
        <f>_xlfn.DAYS(Table1[[#This Row],[Date Ended Conversion]],Table1[[#This Row],[Date Created Conversion]])</f>
        <v>40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8306</v>
      </c>
      <c r="P304" s="16">
        <f>ROUND(Table1[[#This Row],[pledged]]/Table1[[#This Row],[goal]]*100,0)</f>
        <v>100</v>
      </c>
      <c r="Q304">
        <f>IFERROR(ROUND(E304/L304,2),0)</f>
        <v>93.02</v>
      </c>
      <c r="R304" s="18">
        <f>(((J304/60)/60)/24)+DATE(1970,1,1)</f>
        <v>40933.856921296298</v>
      </c>
      <c r="S304" s="18">
        <f>(((I304/60)/60)/24)+DATE(1970,1,1)</f>
        <v>40963.856921296298</v>
      </c>
      <c r="T304" s="14">
        <f>MONTH(R304)</f>
        <v>1</v>
      </c>
      <c r="U304" s="14">
        <f>MONTH(S304)</f>
        <v>2</v>
      </c>
      <c r="V304">
        <f>YEAR(R304)</f>
        <v>2012</v>
      </c>
      <c r="W304">
        <f>YEAR(S304)</f>
        <v>2012</v>
      </c>
      <c r="X304" s="14">
        <f>_xlfn.DAYS(Table1[[#This Row],[Date Ended Conversion]],Table1[[#This Row],[Date Created Conversion]])</f>
        <v>30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8306</v>
      </c>
      <c r="P305" s="16">
        <f>ROUND(Table1[[#This Row],[pledged]]/Table1[[#This Row],[goal]]*100,0)</f>
        <v>137</v>
      </c>
      <c r="Q305">
        <f>IFERROR(ROUND(E305/L305,2),0)</f>
        <v>50.29</v>
      </c>
      <c r="R305" s="18">
        <f>(((J305/60)/60)/24)+DATE(1970,1,1)</f>
        <v>41032.071134259262</v>
      </c>
      <c r="S305" s="18">
        <f>(((I305/60)/60)/24)+DATE(1970,1,1)</f>
        <v>41062.071134259262</v>
      </c>
      <c r="T305" s="14">
        <f>MONTH(R305)</f>
        <v>5</v>
      </c>
      <c r="U305" s="14">
        <f>MONTH(S305)</f>
        <v>6</v>
      </c>
      <c r="V305">
        <f>YEAR(R305)</f>
        <v>2012</v>
      </c>
      <c r="W305">
        <f>YEAR(S305)</f>
        <v>2012</v>
      </c>
      <c r="X305" s="14">
        <f>_xlfn.DAYS(Table1[[#This Row],[Date Ended Conversion]],Table1[[#This Row],[Date Created Conversion]])</f>
        <v>30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8306</v>
      </c>
      <c r="P306" s="16">
        <f>ROUND(Table1[[#This Row],[pledged]]/Table1[[#This Row],[goal]]*100,0)</f>
        <v>232</v>
      </c>
      <c r="Q306">
        <f>IFERROR(ROUND(E306/L306,2),0)</f>
        <v>106.43</v>
      </c>
      <c r="R306" s="18">
        <f>(((J306/60)/60)/24)+DATE(1970,1,1)</f>
        <v>41114.094872685186</v>
      </c>
      <c r="S306" s="18">
        <f>(((I306/60)/60)/24)+DATE(1970,1,1)</f>
        <v>41153.083333333336</v>
      </c>
      <c r="T306" s="14">
        <f>MONTH(R306)</f>
        <v>7</v>
      </c>
      <c r="U306" s="14">
        <f>MONTH(S306)</f>
        <v>9</v>
      </c>
      <c r="V306">
        <f>YEAR(R306)</f>
        <v>2012</v>
      </c>
      <c r="W306">
        <f>YEAR(S306)</f>
        <v>2012</v>
      </c>
      <c r="X306" s="14">
        <f>_xlfn.DAYS(Table1[[#This Row],[Date Ended Conversion]],Table1[[#This Row],[Date Created Conversion]])</f>
        <v>39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8306</v>
      </c>
      <c r="P307" s="16">
        <f>ROUND(Table1[[#This Row],[pledged]]/Table1[[#This Row],[goal]]*100,0)</f>
        <v>130</v>
      </c>
      <c r="Q307">
        <f>IFERROR(ROUND(E307/L307,2),0)</f>
        <v>51.72</v>
      </c>
      <c r="R307" s="18">
        <f>(((J307/60)/60)/24)+DATE(1970,1,1)</f>
        <v>40948.630196759259</v>
      </c>
      <c r="S307" s="18">
        <f>(((I307/60)/60)/24)+DATE(1970,1,1)</f>
        <v>40978.630196759259</v>
      </c>
      <c r="T307" s="14">
        <f>MONTH(R307)</f>
        <v>2</v>
      </c>
      <c r="U307" s="14">
        <f>MONTH(S307)</f>
        <v>3</v>
      </c>
      <c r="V307">
        <f>YEAR(R307)</f>
        <v>2012</v>
      </c>
      <c r="W307">
        <f>YEAR(S307)</f>
        <v>2012</v>
      </c>
      <c r="X307" s="14">
        <f>_xlfn.DAYS(Table1[[#This Row],[Date Ended Conversion]],Table1[[#This Row],[Date Created Conversion]])</f>
        <v>30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8306</v>
      </c>
      <c r="P308" s="16">
        <f>ROUND(Table1[[#This Row],[pledged]]/Table1[[#This Row],[goal]]*100,0)</f>
        <v>293</v>
      </c>
      <c r="Q308">
        <f>IFERROR(ROUND(E308/L308,2),0)</f>
        <v>36.61</v>
      </c>
      <c r="R308" s="18">
        <f>(((J308/60)/60)/24)+DATE(1970,1,1)</f>
        <v>41333.837187500001</v>
      </c>
      <c r="S308" s="18">
        <f>(((I308/60)/60)/24)+DATE(1970,1,1)</f>
        <v>41353.795520833337</v>
      </c>
      <c r="T308" s="14">
        <f>MONTH(R308)</f>
        <v>2</v>
      </c>
      <c r="U308" s="14">
        <f>MONTH(S308)</f>
        <v>3</v>
      </c>
      <c r="V308">
        <f>YEAR(R308)</f>
        <v>2013</v>
      </c>
      <c r="W308">
        <f>YEAR(S308)</f>
        <v>2013</v>
      </c>
      <c r="X308" s="14">
        <f>_xlfn.DAYS(Table1[[#This Row],[Date Ended Conversion]],Table1[[#This Row],[Date Created Conversion]])</f>
        <v>20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8306</v>
      </c>
      <c r="P309" s="16">
        <f>ROUND(Table1[[#This Row],[pledged]]/Table1[[#This Row],[goal]]*100,0)</f>
        <v>111</v>
      </c>
      <c r="Q309">
        <f>IFERROR(ROUND(E309/L309,2),0)</f>
        <v>42.52</v>
      </c>
      <c r="R309" s="18">
        <f>(((J309/60)/60)/24)+DATE(1970,1,1)</f>
        <v>41282.944456018515</v>
      </c>
      <c r="S309" s="18">
        <f>(((I309/60)/60)/24)+DATE(1970,1,1)</f>
        <v>41312.944456018515</v>
      </c>
      <c r="T309" s="14">
        <f>MONTH(R309)</f>
        <v>1</v>
      </c>
      <c r="U309" s="14">
        <f>MONTH(S309)</f>
        <v>2</v>
      </c>
      <c r="V309">
        <f>YEAR(R309)</f>
        <v>2013</v>
      </c>
      <c r="W309">
        <f>YEAR(S309)</f>
        <v>2013</v>
      </c>
      <c r="X309" s="14">
        <f>_xlfn.DAYS(Table1[[#This Row],[Date Ended Conversion]],Table1[[#This Row],[Date Created Conversion]])</f>
        <v>30</v>
      </c>
    </row>
    <row r="310" spans="1:2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8306</v>
      </c>
      <c r="P310" s="16">
        <f>ROUND(Table1[[#This Row],[pledged]]/Table1[[#This Row],[goal]]*100,0)</f>
        <v>106</v>
      </c>
      <c r="Q310">
        <f>IFERROR(ROUND(E310/L310,2),0)</f>
        <v>62.71</v>
      </c>
      <c r="R310" s="18">
        <f>(((J310/60)/60)/24)+DATE(1970,1,1)</f>
        <v>40567.694560185184</v>
      </c>
      <c r="S310" s="18">
        <f>(((I310/60)/60)/24)+DATE(1970,1,1)</f>
        <v>40612.694560185184</v>
      </c>
      <c r="T310" s="14">
        <f>MONTH(R310)</f>
        <v>1</v>
      </c>
      <c r="U310" s="14">
        <f>MONTH(S310)</f>
        <v>3</v>
      </c>
      <c r="V310">
        <f>YEAR(R310)</f>
        <v>2011</v>
      </c>
      <c r="W310">
        <f>YEAR(S310)</f>
        <v>2011</v>
      </c>
      <c r="X310" s="14">
        <f>_xlfn.DAYS(Table1[[#This Row],[Date Ended Conversion]],Table1[[#This Row],[Date Created Conversion]])</f>
        <v>45</v>
      </c>
    </row>
    <row r="311" spans="1:2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8306</v>
      </c>
      <c r="P311" s="16">
        <f>ROUND(Table1[[#This Row],[pledged]]/Table1[[#This Row],[goal]]*100,0)</f>
        <v>119</v>
      </c>
      <c r="Q311">
        <f>IFERROR(ROUND(E311/L311,2),0)</f>
        <v>89.96</v>
      </c>
      <c r="R311" s="18">
        <f>(((J311/60)/60)/24)+DATE(1970,1,1)</f>
        <v>41134.751550925925</v>
      </c>
      <c r="S311" s="18">
        <f>(((I311/60)/60)/24)+DATE(1970,1,1)</f>
        <v>41155.751550925925</v>
      </c>
      <c r="T311" s="14">
        <f>MONTH(R311)</f>
        <v>8</v>
      </c>
      <c r="U311" s="14">
        <f>MONTH(S311)</f>
        <v>9</v>
      </c>
      <c r="V311">
        <f>YEAR(R311)</f>
        <v>2012</v>
      </c>
      <c r="W311">
        <f>YEAR(S311)</f>
        <v>2012</v>
      </c>
      <c r="X311" s="14">
        <f>_xlfn.DAYS(Table1[[#This Row],[Date Ended Conversion]],Table1[[#This Row],[Date Created Conversion]])</f>
        <v>21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8306</v>
      </c>
      <c r="P312" s="16">
        <f>ROUND(Table1[[#This Row],[pledged]]/Table1[[#This Row],[goal]]*100,0)</f>
        <v>104</v>
      </c>
      <c r="Q312">
        <f>IFERROR(ROUND(E312/L312,2),0)</f>
        <v>28.92</v>
      </c>
      <c r="R312" s="18">
        <f>(((J312/60)/60)/24)+DATE(1970,1,1)</f>
        <v>40821.183136574073</v>
      </c>
      <c r="S312" s="18">
        <f>(((I312/60)/60)/24)+DATE(1970,1,1)</f>
        <v>40836.083333333336</v>
      </c>
      <c r="T312" s="14">
        <f>MONTH(R312)</f>
        <v>10</v>
      </c>
      <c r="U312" s="14">
        <f>MONTH(S312)</f>
        <v>10</v>
      </c>
      <c r="V312">
        <f>YEAR(R312)</f>
        <v>2011</v>
      </c>
      <c r="W312">
        <f>YEAR(S312)</f>
        <v>2011</v>
      </c>
      <c r="X312" s="14">
        <f>_xlfn.DAYS(Table1[[#This Row],[Date Ended Conversion]],Table1[[#This Row],[Date Created Conversion]])</f>
        <v>15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8306</v>
      </c>
      <c r="P313" s="16">
        <f>ROUND(Table1[[#This Row],[pledged]]/Table1[[#This Row],[goal]]*100,0)</f>
        <v>104</v>
      </c>
      <c r="Q313">
        <f>IFERROR(ROUND(E313/L313,2),0)</f>
        <v>138.80000000000001</v>
      </c>
      <c r="R313" s="18">
        <f>(((J313/60)/60)/24)+DATE(1970,1,1)</f>
        <v>40868.219814814816</v>
      </c>
      <c r="S313" s="18">
        <f>(((I313/60)/60)/24)+DATE(1970,1,1)</f>
        <v>40909.332638888889</v>
      </c>
      <c r="T313" s="14">
        <f>MONTH(R313)</f>
        <v>11</v>
      </c>
      <c r="U313" s="14">
        <f>MONTH(S313)</f>
        <v>1</v>
      </c>
      <c r="V313">
        <f>YEAR(R313)</f>
        <v>2011</v>
      </c>
      <c r="W313">
        <f>YEAR(S313)</f>
        <v>2012</v>
      </c>
      <c r="X313" s="14">
        <f>_xlfn.DAYS(Table1[[#This Row],[Date Ended Conversion]],Table1[[#This Row],[Date Created Conversion]])</f>
        <v>41</v>
      </c>
    </row>
    <row r="314" spans="1:2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8306</v>
      </c>
      <c r="P314" s="16">
        <f>ROUND(Table1[[#This Row],[pledged]]/Table1[[#This Row],[goal]]*100,0)</f>
        <v>112</v>
      </c>
      <c r="Q314">
        <f>IFERROR(ROUND(E314/L314,2),0)</f>
        <v>61.3</v>
      </c>
      <c r="R314" s="18">
        <f>(((J314/60)/60)/24)+DATE(1970,1,1)</f>
        <v>41348.877685185187</v>
      </c>
      <c r="S314" s="18">
        <f>(((I314/60)/60)/24)+DATE(1970,1,1)</f>
        <v>41378.877685185187</v>
      </c>
      <c r="T314" s="14">
        <f>MONTH(R314)</f>
        <v>3</v>
      </c>
      <c r="U314" s="14">
        <f>MONTH(S314)</f>
        <v>4</v>
      </c>
      <c r="V314">
        <f>YEAR(R314)</f>
        <v>2013</v>
      </c>
      <c r="W314">
        <f>YEAR(S314)</f>
        <v>2013</v>
      </c>
      <c r="X314" s="14">
        <f>_xlfn.DAYS(Table1[[#This Row],[Date Ended Conversion]],Table1[[#This Row],[Date Created Conversion]])</f>
        <v>30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8306</v>
      </c>
      <c r="P315" s="16">
        <f>ROUND(Table1[[#This Row],[pledged]]/Table1[[#This Row],[goal]]*100,0)</f>
        <v>105</v>
      </c>
      <c r="Q315">
        <f>IFERROR(ROUND(E315/L315,2),0)</f>
        <v>80.2</v>
      </c>
      <c r="R315" s="18">
        <f>(((J315/60)/60)/24)+DATE(1970,1,1)</f>
        <v>40357.227939814817</v>
      </c>
      <c r="S315" s="18">
        <f>(((I315/60)/60)/24)+DATE(1970,1,1)</f>
        <v>40401.665972222225</v>
      </c>
      <c r="T315" s="14">
        <f>MONTH(R315)</f>
        <v>6</v>
      </c>
      <c r="U315" s="14">
        <f>MONTH(S315)</f>
        <v>8</v>
      </c>
      <c r="V315">
        <f>YEAR(R315)</f>
        <v>2010</v>
      </c>
      <c r="W315">
        <f>YEAR(S315)</f>
        <v>2010</v>
      </c>
      <c r="X315" s="14">
        <f>_xlfn.DAYS(Table1[[#This Row],[Date Ended Conversion]],Table1[[#This Row],[Date Created Conversion]])</f>
        <v>44</v>
      </c>
    </row>
    <row r="316" spans="1:2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8306</v>
      </c>
      <c r="P316" s="16">
        <f>ROUND(Table1[[#This Row],[pledged]]/Table1[[#This Row],[goal]]*100,0)</f>
        <v>385</v>
      </c>
      <c r="Q316">
        <f>IFERROR(ROUND(E316/L316,2),0)</f>
        <v>32.1</v>
      </c>
      <c r="R316" s="18">
        <f>(((J316/60)/60)/24)+DATE(1970,1,1)</f>
        <v>41304.833194444444</v>
      </c>
      <c r="S316" s="18">
        <f>(((I316/60)/60)/24)+DATE(1970,1,1)</f>
        <v>41334.833194444444</v>
      </c>
      <c r="T316" s="14">
        <f>MONTH(R316)</f>
        <v>1</v>
      </c>
      <c r="U316" s="14">
        <f>MONTH(S316)</f>
        <v>3</v>
      </c>
      <c r="V316">
        <f>YEAR(R316)</f>
        <v>2013</v>
      </c>
      <c r="W316">
        <f>YEAR(S316)</f>
        <v>2013</v>
      </c>
      <c r="X316" s="14">
        <f>_xlfn.DAYS(Table1[[#This Row],[Date Ended Conversion]],Table1[[#This Row],[Date Created Conversion]])</f>
        <v>30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8306</v>
      </c>
      <c r="P317" s="16">
        <f>ROUND(Table1[[#This Row],[pledged]]/Table1[[#This Row],[goal]]*100,0)</f>
        <v>101</v>
      </c>
      <c r="Q317">
        <f>IFERROR(ROUND(E317/L317,2),0)</f>
        <v>200.89</v>
      </c>
      <c r="R317" s="18">
        <f>(((J317/60)/60)/24)+DATE(1970,1,1)</f>
        <v>41113.77238425926</v>
      </c>
      <c r="S317" s="18">
        <f>(((I317/60)/60)/24)+DATE(1970,1,1)</f>
        <v>41143.77238425926</v>
      </c>
      <c r="T317" s="14">
        <f>MONTH(R317)</f>
        <v>7</v>
      </c>
      <c r="U317" s="14">
        <f>MONTH(S317)</f>
        <v>8</v>
      </c>
      <c r="V317">
        <f>YEAR(R317)</f>
        <v>2012</v>
      </c>
      <c r="W317">
        <f>YEAR(S317)</f>
        <v>2012</v>
      </c>
      <c r="X317" s="14">
        <f>_xlfn.DAYS(Table1[[#This Row],[Date Ended Conversion]],Table1[[#This Row],[Date Created Conversion]])</f>
        <v>30</v>
      </c>
    </row>
    <row r="318" spans="1:2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8306</v>
      </c>
      <c r="P318" s="16">
        <f>ROUND(Table1[[#This Row],[pledged]]/Table1[[#This Row],[goal]]*100,0)</f>
        <v>114</v>
      </c>
      <c r="Q318">
        <f>IFERROR(ROUND(E318/L318,2),0)</f>
        <v>108.01</v>
      </c>
      <c r="R318" s="18">
        <f>(((J318/60)/60)/24)+DATE(1970,1,1)</f>
        <v>41950.923576388886</v>
      </c>
      <c r="S318" s="18">
        <f>(((I318/60)/60)/24)+DATE(1970,1,1)</f>
        <v>41984.207638888889</v>
      </c>
      <c r="T318" s="14">
        <f>MONTH(R318)</f>
        <v>11</v>
      </c>
      <c r="U318" s="14">
        <f>MONTH(S318)</f>
        <v>12</v>
      </c>
      <c r="V318">
        <f>YEAR(R318)</f>
        <v>2014</v>
      </c>
      <c r="W318">
        <f>YEAR(S318)</f>
        <v>2014</v>
      </c>
      <c r="X318" s="14">
        <f>_xlfn.DAYS(Table1[[#This Row],[Date Ended Conversion]],Table1[[#This Row],[Date Created Conversion]])</f>
        <v>34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8306</v>
      </c>
      <c r="P319" s="16">
        <f>ROUND(Table1[[#This Row],[pledged]]/Table1[[#This Row],[goal]]*100,0)</f>
        <v>101</v>
      </c>
      <c r="Q319">
        <f>IFERROR(ROUND(E319/L319,2),0)</f>
        <v>95.7</v>
      </c>
      <c r="R319" s="18">
        <f>(((J319/60)/60)/24)+DATE(1970,1,1)</f>
        <v>41589.676886574074</v>
      </c>
      <c r="S319" s="18">
        <f>(((I319/60)/60)/24)+DATE(1970,1,1)</f>
        <v>41619.676886574074</v>
      </c>
      <c r="T319" s="14">
        <f>MONTH(R319)</f>
        <v>11</v>
      </c>
      <c r="U319" s="14">
        <f>MONTH(S319)</f>
        <v>12</v>
      </c>
      <c r="V319">
        <f>YEAR(R319)</f>
        <v>2013</v>
      </c>
      <c r="W319">
        <f>YEAR(S319)</f>
        <v>2013</v>
      </c>
      <c r="X319" s="14">
        <f>_xlfn.DAYS(Table1[[#This Row],[Date Ended Conversion]],Table1[[#This Row],[Date Created Conversion]])</f>
        <v>30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8306</v>
      </c>
      <c r="P320" s="16">
        <f>ROUND(Table1[[#This Row],[pledged]]/Table1[[#This Row],[goal]]*100,0)</f>
        <v>283</v>
      </c>
      <c r="Q320">
        <f>IFERROR(ROUND(E320/L320,2),0)</f>
        <v>49.88</v>
      </c>
      <c r="R320" s="18">
        <f>(((J320/60)/60)/24)+DATE(1970,1,1)</f>
        <v>41330.038784722223</v>
      </c>
      <c r="S320" s="18">
        <f>(((I320/60)/60)/24)+DATE(1970,1,1)</f>
        <v>41359.997118055559</v>
      </c>
      <c r="T320" s="14">
        <f>MONTH(R320)</f>
        <v>2</v>
      </c>
      <c r="U320" s="14">
        <f>MONTH(S320)</f>
        <v>3</v>
      </c>
      <c r="V320">
        <f>YEAR(R320)</f>
        <v>2013</v>
      </c>
      <c r="W320">
        <f>YEAR(S320)</f>
        <v>2013</v>
      </c>
      <c r="X320" s="14">
        <f>_xlfn.DAYS(Table1[[#This Row],[Date Ended Conversion]],Table1[[#This Row],[Date Created Conversion]])</f>
        <v>29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8306</v>
      </c>
      <c r="P321" s="16">
        <f>ROUND(Table1[[#This Row],[pledged]]/Table1[[#This Row],[goal]]*100,0)</f>
        <v>113</v>
      </c>
      <c r="Q321">
        <f>IFERROR(ROUND(E321/L321,2),0)</f>
        <v>110.47</v>
      </c>
      <c r="R321" s="18">
        <f>(((J321/60)/60)/24)+DATE(1970,1,1)</f>
        <v>40123.83829861111</v>
      </c>
      <c r="S321" s="18">
        <f>(((I321/60)/60)/24)+DATE(1970,1,1)</f>
        <v>40211.332638888889</v>
      </c>
      <c r="T321" s="14">
        <f>MONTH(R321)</f>
        <v>11</v>
      </c>
      <c r="U321" s="14">
        <f>MONTH(S321)</f>
        <v>2</v>
      </c>
      <c r="V321">
        <f>YEAR(R321)</f>
        <v>2009</v>
      </c>
      <c r="W321">
        <f>YEAR(S321)</f>
        <v>2010</v>
      </c>
      <c r="X321" s="14">
        <f>_xlfn.DAYS(Table1[[#This Row],[Date Ended Conversion]],Table1[[#This Row],[Date Created Conversion]])</f>
        <v>88</v>
      </c>
    </row>
    <row r="322" spans="1:2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8306</v>
      </c>
      <c r="P322" s="16">
        <f>ROUND(Table1[[#This Row],[pledged]]/Table1[[#This Row],[goal]]*100,0)</f>
        <v>107</v>
      </c>
      <c r="Q322">
        <f>IFERROR(ROUND(E322/L322,2),0)</f>
        <v>134.91</v>
      </c>
      <c r="R322" s="18">
        <f>(((J322/60)/60)/24)+DATE(1970,1,1)</f>
        <v>42331.551307870366</v>
      </c>
      <c r="S322" s="18">
        <f>(((I322/60)/60)/24)+DATE(1970,1,1)</f>
        <v>42360.958333333328</v>
      </c>
      <c r="T322" s="14">
        <f>MONTH(R322)</f>
        <v>11</v>
      </c>
      <c r="U322" s="14">
        <f>MONTH(S322)</f>
        <v>12</v>
      </c>
      <c r="V322">
        <f>YEAR(R322)</f>
        <v>2015</v>
      </c>
      <c r="W322">
        <f>YEAR(S322)</f>
        <v>2015</v>
      </c>
      <c r="X322" s="14">
        <f>_xlfn.DAYS(Table1[[#This Row],[Date Ended Conversion]],Table1[[#This Row],[Date Created Conversion]])</f>
        <v>29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8306</v>
      </c>
      <c r="P323" s="16">
        <f>ROUND(Table1[[#This Row],[pledged]]/Table1[[#This Row],[goal]]*100,0)</f>
        <v>103</v>
      </c>
      <c r="Q323">
        <f>IFERROR(ROUND(E323/L323,2),0)</f>
        <v>106.62</v>
      </c>
      <c r="R323" s="18">
        <f>(((J323/60)/60)/24)+DATE(1970,1,1)</f>
        <v>42647.446597222224</v>
      </c>
      <c r="S323" s="18">
        <f>(((I323/60)/60)/24)+DATE(1970,1,1)</f>
        <v>42682.488263888896</v>
      </c>
      <c r="T323" s="14">
        <f>MONTH(R323)</f>
        <v>10</v>
      </c>
      <c r="U323" s="14">
        <f>MONTH(S323)</f>
        <v>11</v>
      </c>
      <c r="V323">
        <f>YEAR(R323)</f>
        <v>2016</v>
      </c>
      <c r="W323">
        <f>YEAR(S323)</f>
        <v>2016</v>
      </c>
      <c r="X323" s="14">
        <f>_xlfn.DAYS(Table1[[#This Row],[Date Ended Conversion]],Table1[[#This Row],[Date Created Conversion]])</f>
        <v>35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8306</v>
      </c>
      <c r="P324" s="16">
        <f>ROUND(Table1[[#This Row],[pledged]]/Table1[[#This Row],[goal]]*100,0)</f>
        <v>108</v>
      </c>
      <c r="Q324">
        <f>IFERROR(ROUND(E324/L324,2),0)</f>
        <v>145.04</v>
      </c>
      <c r="R324" s="18">
        <f>(((J324/60)/60)/24)+DATE(1970,1,1)</f>
        <v>42473.57</v>
      </c>
      <c r="S324" s="18">
        <f>(((I324/60)/60)/24)+DATE(1970,1,1)</f>
        <v>42503.57</v>
      </c>
      <c r="T324" s="14">
        <f>MONTH(R324)</f>
        <v>4</v>
      </c>
      <c r="U324" s="14">
        <f>MONTH(S324)</f>
        <v>5</v>
      </c>
      <c r="V324">
        <f>YEAR(R324)</f>
        <v>2016</v>
      </c>
      <c r="W324">
        <f>YEAR(S324)</f>
        <v>2016</v>
      </c>
      <c r="X324" s="14">
        <f>_xlfn.DAYS(Table1[[#This Row],[Date Ended Conversion]],Table1[[#This Row],[Date Created Conversion]])</f>
        <v>30</v>
      </c>
    </row>
    <row r="325" spans="1:2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8306</v>
      </c>
      <c r="P325" s="16">
        <f>ROUND(Table1[[#This Row],[pledged]]/Table1[[#This Row],[goal]]*100,0)</f>
        <v>123</v>
      </c>
      <c r="Q325">
        <f>IFERROR(ROUND(E325/L325,2),0)</f>
        <v>114.59</v>
      </c>
      <c r="R325" s="18">
        <f>(((J325/60)/60)/24)+DATE(1970,1,1)</f>
        <v>42697.32136574074</v>
      </c>
      <c r="S325" s="18">
        <f>(((I325/60)/60)/24)+DATE(1970,1,1)</f>
        <v>42725.332638888889</v>
      </c>
      <c r="T325" s="14">
        <f>MONTH(R325)</f>
        <v>11</v>
      </c>
      <c r="U325" s="14">
        <f>MONTH(S325)</f>
        <v>12</v>
      </c>
      <c r="V325">
        <f>YEAR(R325)</f>
        <v>2016</v>
      </c>
      <c r="W325">
        <f>YEAR(S325)</f>
        <v>2016</v>
      </c>
      <c r="X325" s="14">
        <f>_xlfn.DAYS(Table1[[#This Row],[Date Ended Conversion]],Table1[[#This Row],[Date Created Conversion]])</f>
        <v>28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8306</v>
      </c>
      <c r="P326" s="16">
        <f>ROUND(Table1[[#This Row],[pledged]]/Table1[[#This Row],[goal]]*100,0)</f>
        <v>102</v>
      </c>
      <c r="Q326">
        <f>IFERROR(ROUND(E326/L326,2),0)</f>
        <v>105.32</v>
      </c>
      <c r="R326" s="18">
        <f>(((J326/60)/60)/24)+DATE(1970,1,1)</f>
        <v>42184.626250000001</v>
      </c>
      <c r="S326" s="18">
        <f>(((I326/60)/60)/24)+DATE(1970,1,1)</f>
        <v>42217.626250000001</v>
      </c>
      <c r="T326" s="14">
        <f>MONTH(R326)</f>
        <v>6</v>
      </c>
      <c r="U326" s="14">
        <f>MONTH(S326)</f>
        <v>8</v>
      </c>
      <c r="V326">
        <f>YEAR(R326)</f>
        <v>2015</v>
      </c>
      <c r="W326">
        <f>YEAR(S326)</f>
        <v>2015</v>
      </c>
      <c r="X326" s="14">
        <f>_xlfn.DAYS(Table1[[#This Row],[Date Ended Conversion]],Table1[[#This Row],[Date Created Conversion]])</f>
        <v>33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8306</v>
      </c>
      <c r="P327" s="16">
        <f>ROUND(Table1[[#This Row],[pledged]]/Table1[[#This Row],[goal]]*100,0)</f>
        <v>104</v>
      </c>
      <c r="Q327">
        <f>IFERROR(ROUND(E327/L327,2),0)</f>
        <v>70.92</v>
      </c>
      <c r="R327" s="18">
        <f>(((J327/60)/60)/24)+DATE(1970,1,1)</f>
        <v>42689.187881944439</v>
      </c>
      <c r="S327" s="18">
        <f>(((I327/60)/60)/24)+DATE(1970,1,1)</f>
        <v>42724.187881944439</v>
      </c>
      <c r="T327" s="14">
        <f>MONTH(R327)</f>
        <v>11</v>
      </c>
      <c r="U327" s="14">
        <f>MONTH(S327)</f>
        <v>12</v>
      </c>
      <c r="V327">
        <f>YEAR(R327)</f>
        <v>2016</v>
      </c>
      <c r="W327">
        <f>YEAR(S327)</f>
        <v>2016</v>
      </c>
      <c r="X327" s="14">
        <f>_xlfn.DAYS(Table1[[#This Row],[Date Ended Conversion]],Table1[[#This Row],[Date Created Conversion]])</f>
        <v>35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8306</v>
      </c>
      <c r="P328" s="16">
        <f>ROUND(Table1[[#This Row],[pledged]]/Table1[[#This Row],[goal]]*100,0)</f>
        <v>113</v>
      </c>
      <c r="Q328">
        <f>IFERROR(ROUND(E328/L328,2),0)</f>
        <v>147.16999999999999</v>
      </c>
      <c r="R328" s="18">
        <f>(((J328/60)/60)/24)+DATE(1970,1,1)</f>
        <v>42775.314884259264</v>
      </c>
      <c r="S328" s="18">
        <f>(((I328/60)/60)/24)+DATE(1970,1,1)</f>
        <v>42808.956250000003</v>
      </c>
      <c r="T328" s="14">
        <f>MONTH(R328)</f>
        <v>2</v>
      </c>
      <c r="U328" s="14">
        <f>MONTH(S328)</f>
        <v>3</v>
      </c>
      <c r="V328">
        <f>YEAR(R328)</f>
        <v>2017</v>
      </c>
      <c r="W328">
        <f>YEAR(S328)</f>
        <v>2017</v>
      </c>
      <c r="X328" s="14">
        <f>_xlfn.DAYS(Table1[[#This Row],[Date Ended Conversion]],Table1[[#This Row],[Date Created Conversion]])</f>
        <v>33</v>
      </c>
    </row>
    <row r="329" spans="1:2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8306</v>
      </c>
      <c r="P329" s="16">
        <f>ROUND(Table1[[#This Row],[pledged]]/Table1[[#This Row],[goal]]*100,0)</f>
        <v>136</v>
      </c>
      <c r="Q329">
        <f>IFERROR(ROUND(E329/L329,2),0)</f>
        <v>160.47</v>
      </c>
      <c r="R329" s="18">
        <f>(((J329/60)/60)/24)+DATE(1970,1,1)</f>
        <v>42058.235289351855</v>
      </c>
      <c r="S329" s="18">
        <f>(((I329/60)/60)/24)+DATE(1970,1,1)</f>
        <v>42085.333333333328</v>
      </c>
      <c r="T329" s="14">
        <f>MONTH(R329)</f>
        <v>2</v>
      </c>
      <c r="U329" s="14">
        <f>MONTH(S329)</f>
        <v>3</v>
      </c>
      <c r="V329">
        <f>YEAR(R329)</f>
        <v>2015</v>
      </c>
      <c r="W329">
        <f>YEAR(S329)</f>
        <v>2015</v>
      </c>
      <c r="X329" s="14">
        <f>_xlfn.DAYS(Table1[[#This Row],[Date Ended Conversion]],Table1[[#This Row],[Date Created Conversion]])</f>
        <v>27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8306</v>
      </c>
      <c r="P330" s="16">
        <f>ROUND(Table1[[#This Row],[pledged]]/Table1[[#This Row],[goal]]*100,0)</f>
        <v>104</v>
      </c>
      <c r="Q330">
        <f>IFERROR(ROUND(E330/L330,2),0)</f>
        <v>156.05000000000001</v>
      </c>
      <c r="R330" s="18">
        <f>(((J330/60)/60)/24)+DATE(1970,1,1)</f>
        <v>42278.946620370371</v>
      </c>
      <c r="S330" s="18">
        <f>(((I330/60)/60)/24)+DATE(1970,1,1)</f>
        <v>42309.166666666672</v>
      </c>
      <c r="T330" s="14">
        <f>MONTH(R330)</f>
        <v>10</v>
      </c>
      <c r="U330" s="14">
        <f>MONTH(S330)</f>
        <v>11</v>
      </c>
      <c r="V330">
        <f>YEAR(R330)</f>
        <v>2015</v>
      </c>
      <c r="W330">
        <f>YEAR(S330)</f>
        <v>2015</v>
      </c>
      <c r="X330" s="14">
        <f>_xlfn.DAYS(Table1[[#This Row],[Date Ended Conversion]],Table1[[#This Row],[Date Created Conversion]])</f>
        <v>31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8306</v>
      </c>
      <c r="P331" s="16">
        <f>ROUND(Table1[[#This Row],[pledged]]/Table1[[#This Row],[goal]]*100,0)</f>
        <v>106</v>
      </c>
      <c r="Q331">
        <f>IFERROR(ROUND(E331/L331,2),0)</f>
        <v>63.17</v>
      </c>
      <c r="R331" s="18">
        <f>(((J331/60)/60)/24)+DATE(1970,1,1)</f>
        <v>42291.46674768519</v>
      </c>
      <c r="S331" s="18">
        <f>(((I331/60)/60)/24)+DATE(1970,1,1)</f>
        <v>42315.166666666672</v>
      </c>
      <c r="T331" s="14">
        <f>MONTH(R331)</f>
        <v>10</v>
      </c>
      <c r="U331" s="14">
        <f>MONTH(S331)</f>
        <v>11</v>
      </c>
      <c r="V331">
        <f>YEAR(R331)</f>
        <v>2015</v>
      </c>
      <c r="W331">
        <f>YEAR(S331)</f>
        <v>2015</v>
      </c>
      <c r="X331" s="14">
        <f>_xlfn.DAYS(Table1[[#This Row],[Date Ended Conversion]],Table1[[#This Row],[Date Created Conversion]])</f>
        <v>24</v>
      </c>
    </row>
    <row r="332" spans="1:2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8306</v>
      </c>
      <c r="P332" s="16">
        <f>ROUND(Table1[[#This Row],[pledged]]/Table1[[#This Row],[goal]]*100,0)</f>
        <v>102</v>
      </c>
      <c r="Q332">
        <f>IFERROR(ROUND(E332/L332,2),0)</f>
        <v>104.82</v>
      </c>
      <c r="R332" s="18">
        <f>(((J332/60)/60)/24)+DATE(1970,1,1)</f>
        <v>41379.515775462962</v>
      </c>
      <c r="S332" s="18">
        <f>(((I332/60)/60)/24)+DATE(1970,1,1)</f>
        <v>41411.165972222225</v>
      </c>
      <c r="T332" s="14">
        <f>MONTH(R332)</f>
        <v>4</v>
      </c>
      <c r="U332" s="14">
        <f>MONTH(S332)</f>
        <v>5</v>
      </c>
      <c r="V332">
        <f>YEAR(R332)</f>
        <v>2013</v>
      </c>
      <c r="W332">
        <f>YEAR(S332)</f>
        <v>2013</v>
      </c>
      <c r="X332" s="14">
        <f>_xlfn.DAYS(Table1[[#This Row],[Date Ended Conversion]],Table1[[#This Row],[Date Created Conversion]])</f>
        <v>32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8306</v>
      </c>
      <c r="P333" s="16">
        <f>ROUND(Table1[[#This Row],[pledged]]/Table1[[#This Row],[goal]]*100,0)</f>
        <v>107</v>
      </c>
      <c r="Q333">
        <f>IFERROR(ROUND(E333/L333,2),0)</f>
        <v>97.36</v>
      </c>
      <c r="R333" s="18">
        <f>(((J333/60)/60)/24)+DATE(1970,1,1)</f>
        <v>42507.581412037034</v>
      </c>
      <c r="S333" s="18">
        <f>(((I333/60)/60)/24)+DATE(1970,1,1)</f>
        <v>42538.581412037034</v>
      </c>
      <c r="T333" s="14">
        <f>MONTH(R333)</f>
        <v>5</v>
      </c>
      <c r="U333" s="14">
        <f>MONTH(S333)</f>
        <v>6</v>
      </c>
      <c r="V333">
        <f>YEAR(R333)</f>
        <v>2016</v>
      </c>
      <c r="W333">
        <f>YEAR(S333)</f>
        <v>2016</v>
      </c>
      <c r="X333" s="14">
        <f>_xlfn.DAYS(Table1[[#This Row],[Date Ended Conversion]],Table1[[#This Row],[Date Created Conversion]])</f>
        <v>31</v>
      </c>
    </row>
    <row r="334" spans="1:2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8306</v>
      </c>
      <c r="P334" s="16">
        <f>ROUND(Table1[[#This Row],[pledged]]/Table1[[#This Row],[goal]]*100,0)</f>
        <v>113</v>
      </c>
      <c r="Q334">
        <f>IFERROR(ROUND(E334/L334,2),0)</f>
        <v>203.63</v>
      </c>
      <c r="R334" s="18">
        <f>(((J334/60)/60)/24)+DATE(1970,1,1)</f>
        <v>42263.680289351847</v>
      </c>
      <c r="S334" s="18">
        <f>(((I334/60)/60)/24)+DATE(1970,1,1)</f>
        <v>42305.333333333328</v>
      </c>
      <c r="T334" s="14">
        <f>MONTH(R334)</f>
        <v>9</v>
      </c>
      <c r="U334" s="14">
        <f>MONTH(S334)</f>
        <v>10</v>
      </c>
      <c r="V334">
        <f>YEAR(R334)</f>
        <v>2015</v>
      </c>
      <c r="W334">
        <f>YEAR(S334)</f>
        <v>2015</v>
      </c>
      <c r="X334" s="14">
        <f>_xlfn.DAYS(Table1[[#This Row],[Date Ended Conversion]],Table1[[#This Row],[Date Created Conversion]])</f>
        <v>42</v>
      </c>
    </row>
    <row r="335" spans="1:2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8306</v>
      </c>
      <c r="P335" s="16">
        <f>ROUND(Table1[[#This Row],[pledged]]/Table1[[#This Row],[goal]]*100,0)</f>
        <v>125</v>
      </c>
      <c r="Q335">
        <f>IFERROR(ROUND(E335/L335,2),0)</f>
        <v>188.31</v>
      </c>
      <c r="R335" s="18">
        <f>(((J335/60)/60)/24)+DATE(1970,1,1)</f>
        <v>42437.636469907404</v>
      </c>
      <c r="S335" s="18">
        <f>(((I335/60)/60)/24)+DATE(1970,1,1)</f>
        <v>42467.59480324074</v>
      </c>
      <c r="T335" s="14">
        <f>MONTH(R335)</f>
        <v>3</v>
      </c>
      <c r="U335" s="14">
        <f>MONTH(S335)</f>
        <v>4</v>
      </c>
      <c r="V335">
        <f>YEAR(R335)</f>
        <v>2016</v>
      </c>
      <c r="W335">
        <f>YEAR(S335)</f>
        <v>2016</v>
      </c>
      <c r="X335" s="14">
        <f>_xlfn.DAYS(Table1[[#This Row],[Date Ended Conversion]],Table1[[#This Row],[Date Created Conversion]])</f>
        <v>30</v>
      </c>
    </row>
    <row r="336" spans="1:2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8306</v>
      </c>
      <c r="P336" s="16">
        <f>ROUND(Table1[[#This Row],[pledged]]/Table1[[#This Row],[goal]]*100,0)</f>
        <v>101</v>
      </c>
      <c r="Q336">
        <f>IFERROR(ROUND(E336/L336,2),0)</f>
        <v>146.65</v>
      </c>
      <c r="R336" s="18">
        <f>(((J336/60)/60)/24)+DATE(1970,1,1)</f>
        <v>42101.682372685187</v>
      </c>
      <c r="S336" s="18">
        <f>(((I336/60)/60)/24)+DATE(1970,1,1)</f>
        <v>42139.791666666672</v>
      </c>
      <c r="T336" s="14">
        <f>MONTH(R336)</f>
        <v>4</v>
      </c>
      <c r="U336" s="14">
        <f>MONTH(S336)</f>
        <v>5</v>
      </c>
      <c r="V336">
        <f>YEAR(R336)</f>
        <v>2015</v>
      </c>
      <c r="W336">
        <f>YEAR(S336)</f>
        <v>2015</v>
      </c>
      <c r="X336" s="14">
        <f>_xlfn.DAYS(Table1[[#This Row],[Date Ended Conversion]],Table1[[#This Row],[Date Created Conversion]])</f>
        <v>38</v>
      </c>
    </row>
    <row r="337" spans="1:2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8306</v>
      </c>
      <c r="P337" s="16">
        <f>ROUND(Table1[[#This Row],[pledged]]/Table1[[#This Row],[goal]]*100,0)</f>
        <v>103</v>
      </c>
      <c r="Q337">
        <f>IFERROR(ROUND(E337/L337,2),0)</f>
        <v>109.19</v>
      </c>
      <c r="R337" s="18">
        <f>(((J337/60)/60)/24)+DATE(1970,1,1)</f>
        <v>42101.737442129626</v>
      </c>
      <c r="S337" s="18">
        <f>(((I337/60)/60)/24)+DATE(1970,1,1)</f>
        <v>42132.916666666672</v>
      </c>
      <c r="T337" s="14">
        <f>MONTH(R337)</f>
        <v>4</v>
      </c>
      <c r="U337" s="14">
        <f>MONTH(S337)</f>
        <v>5</v>
      </c>
      <c r="V337">
        <f>YEAR(R337)</f>
        <v>2015</v>
      </c>
      <c r="W337">
        <f>YEAR(S337)</f>
        <v>2015</v>
      </c>
      <c r="X337" s="14">
        <f>_xlfn.DAYS(Table1[[#This Row],[Date Ended Conversion]],Table1[[#This Row],[Date Created Conversion]])</f>
        <v>31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8306</v>
      </c>
      <c r="P338" s="16">
        <f>ROUND(Table1[[#This Row],[pledged]]/Table1[[#This Row],[goal]]*100,0)</f>
        <v>117</v>
      </c>
      <c r="Q338">
        <f>IFERROR(ROUND(E338/L338,2),0)</f>
        <v>59.25</v>
      </c>
      <c r="R338" s="18">
        <f>(((J338/60)/60)/24)+DATE(1970,1,1)</f>
        <v>42291.596273148149</v>
      </c>
      <c r="S338" s="18">
        <f>(((I338/60)/60)/24)+DATE(1970,1,1)</f>
        <v>42321.637939814813</v>
      </c>
      <c r="T338" s="14">
        <f>MONTH(R338)</f>
        <v>10</v>
      </c>
      <c r="U338" s="14">
        <f>MONTH(S338)</f>
        <v>11</v>
      </c>
      <c r="V338">
        <f>YEAR(R338)</f>
        <v>2015</v>
      </c>
      <c r="W338">
        <f>YEAR(S338)</f>
        <v>2015</v>
      </c>
      <c r="X338" s="14">
        <f>_xlfn.DAYS(Table1[[#This Row],[Date Ended Conversion]],Table1[[#This Row],[Date Created Conversion]])</f>
        <v>30</v>
      </c>
    </row>
    <row r="339" spans="1:2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8306</v>
      </c>
      <c r="P339" s="16">
        <f>ROUND(Table1[[#This Row],[pledged]]/Table1[[#This Row],[goal]]*100,0)</f>
        <v>101</v>
      </c>
      <c r="Q339">
        <f>IFERROR(ROUND(E339/L339,2),0)</f>
        <v>97.9</v>
      </c>
      <c r="R339" s="18">
        <f>(((J339/60)/60)/24)+DATE(1970,1,1)</f>
        <v>42047.128564814819</v>
      </c>
      <c r="S339" s="18">
        <f>(((I339/60)/60)/24)+DATE(1970,1,1)</f>
        <v>42077.086898148147</v>
      </c>
      <c r="T339" s="14">
        <f>MONTH(R339)</f>
        <v>2</v>
      </c>
      <c r="U339" s="14">
        <f>MONTH(S339)</f>
        <v>3</v>
      </c>
      <c r="V339">
        <f>YEAR(R339)</f>
        <v>2015</v>
      </c>
      <c r="W339">
        <f>YEAR(S339)</f>
        <v>2015</v>
      </c>
      <c r="X339" s="14">
        <f>_xlfn.DAYS(Table1[[#This Row],[Date Ended Conversion]],Table1[[#This Row],[Date Created Conversion]])</f>
        <v>30</v>
      </c>
    </row>
    <row r="340" spans="1:2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8306</v>
      </c>
      <c r="P340" s="16">
        <f>ROUND(Table1[[#This Row],[pledged]]/Table1[[#This Row],[goal]]*100,0)</f>
        <v>110</v>
      </c>
      <c r="Q340">
        <f>IFERROR(ROUND(E340/L340,2),0)</f>
        <v>70</v>
      </c>
      <c r="R340" s="18">
        <f>(((J340/60)/60)/24)+DATE(1970,1,1)</f>
        <v>42559.755671296298</v>
      </c>
      <c r="S340" s="18">
        <f>(((I340/60)/60)/24)+DATE(1970,1,1)</f>
        <v>42616.041666666672</v>
      </c>
      <c r="T340" s="14">
        <f>MONTH(R340)</f>
        <v>7</v>
      </c>
      <c r="U340" s="14">
        <f>MONTH(S340)</f>
        <v>9</v>
      </c>
      <c r="V340">
        <f>YEAR(R340)</f>
        <v>2016</v>
      </c>
      <c r="W340">
        <f>YEAR(S340)</f>
        <v>2016</v>
      </c>
      <c r="X340" s="14">
        <f>_xlfn.DAYS(Table1[[#This Row],[Date Ended Conversion]],Table1[[#This Row],[Date Created Conversion]])</f>
        <v>57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8306</v>
      </c>
      <c r="P341" s="16">
        <f>ROUND(Table1[[#This Row],[pledged]]/Table1[[#This Row],[goal]]*100,0)</f>
        <v>108</v>
      </c>
      <c r="Q341">
        <f>IFERROR(ROUND(E341/L341,2),0)</f>
        <v>72.87</v>
      </c>
      <c r="R341" s="18">
        <f>(((J341/60)/60)/24)+DATE(1970,1,1)</f>
        <v>42093.760046296295</v>
      </c>
      <c r="S341" s="18">
        <f>(((I341/60)/60)/24)+DATE(1970,1,1)</f>
        <v>42123.760046296295</v>
      </c>
      <c r="T341" s="14">
        <f>MONTH(R341)</f>
        <v>3</v>
      </c>
      <c r="U341" s="14">
        <f>MONTH(S341)</f>
        <v>4</v>
      </c>
      <c r="V341">
        <f>YEAR(R341)</f>
        <v>2015</v>
      </c>
      <c r="W341">
        <f>YEAR(S341)</f>
        <v>2015</v>
      </c>
      <c r="X341" s="14">
        <f>_xlfn.DAYS(Table1[[#This Row],[Date Ended Conversion]],Table1[[#This Row],[Date Created Conversion]])</f>
        <v>30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8306</v>
      </c>
      <c r="P342" s="16">
        <f>ROUND(Table1[[#This Row],[pledged]]/Table1[[#This Row],[goal]]*100,0)</f>
        <v>125</v>
      </c>
      <c r="Q342">
        <f>IFERROR(ROUND(E342/L342,2),0)</f>
        <v>146.35</v>
      </c>
      <c r="R342" s="18">
        <f>(((J342/60)/60)/24)+DATE(1970,1,1)</f>
        <v>42772.669062500005</v>
      </c>
      <c r="S342" s="18">
        <f>(((I342/60)/60)/24)+DATE(1970,1,1)</f>
        <v>42802.875</v>
      </c>
      <c r="T342" s="14">
        <f>MONTH(R342)</f>
        <v>2</v>
      </c>
      <c r="U342" s="14">
        <f>MONTH(S342)</f>
        <v>3</v>
      </c>
      <c r="V342">
        <f>YEAR(R342)</f>
        <v>2017</v>
      </c>
      <c r="W342">
        <f>YEAR(S342)</f>
        <v>2017</v>
      </c>
      <c r="X342" s="14">
        <f>_xlfn.DAYS(Table1[[#This Row],[Date Ended Conversion]],Table1[[#This Row],[Date Created Conversion]])</f>
        <v>30</v>
      </c>
    </row>
    <row r="343" spans="1:2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8306</v>
      </c>
      <c r="P343" s="16">
        <f>ROUND(Table1[[#This Row],[pledged]]/Table1[[#This Row],[goal]]*100,0)</f>
        <v>107</v>
      </c>
      <c r="Q343">
        <f>IFERROR(ROUND(E343/L343,2),0)</f>
        <v>67.91</v>
      </c>
      <c r="R343" s="18">
        <f>(((J343/60)/60)/24)+DATE(1970,1,1)</f>
        <v>41894.879606481481</v>
      </c>
      <c r="S343" s="18">
        <f>(((I343/60)/60)/24)+DATE(1970,1,1)</f>
        <v>41913.165972222225</v>
      </c>
      <c r="T343" s="14">
        <f>MONTH(R343)</f>
        <v>9</v>
      </c>
      <c r="U343" s="14">
        <f>MONTH(S343)</f>
        <v>10</v>
      </c>
      <c r="V343">
        <f>YEAR(R343)</f>
        <v>2014</v>
      </c>
      <c r="W343">
        <f>YEAR(S343)</f>
        <v>2014</v>
      </c>
      <c r="X343" s="14">
        <f>_xlfn.DAYS(Table1[[#This Row],[Date Ended Conversion]],Table1[[#This Row],[Date Created Conversion]])</f>
        <v>19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8306</v>
      </c>
      <c r="P344" s="16">
        <f>ROUND(Table1[[#This Row],[pledged]]/Table1[[#This Row],[goal]]*100,0)</f>
        <v>100</v>
      </c>
      <c r="Q344">
        <f>IFERROR(ROUND(E344/L344,2),0)</f>
        <v>169.85</v>
      </c>
      <c r="R344" s="18">
        <f>(((J344/60)/60)/24)+DATE(1970,1,1)</f>
        <v>42459.780844907407</v>
      </c>
      <c r="S344" s="18">
        <f>(((I344/60)/60)/24)+DATE(1970,1,1)</f>
        <v>42489.780844907407</v>
      </c>
      <c r="T344" s="14">
        <f>MONTH(R344)</f>
        <v>3</v>
      </c>
      <c r="U344" s="14">
        <f>MONTH(S344)</f>
        <v>4</v>
      </c>
      <c r="V344">
        <f>YEAR(R344)</f>
        <v>2016</v>
      </c>
      <c r="W344">
        <f>YEAR(S344)</f>
        <v>2016</v>
      </c>
      <c r="X344" s="14">
        <f>_xlfn.DAYS(Table1[[#This Row],[Date Ended Conversion]],Table1[[#This Row],[Date Created Conversion]])</f>
        <v>30</v>
      </c>
    </row>
    <row r="345" spans="1:2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8306</v>
      </c>
      <c r="P345" s="16">
        <f>ROUND(Table1[[#This Row],[pledged]]/Table1[[#This Row],[goal]]*100,0)</f>
        <v>102</v>
      </c>
      <c r="Q345">
        <f>IFERROR(ROUND(E345/L345,2),0)</f>
        <v>58.41</v>
      </c>
      <c r="R345" s="18">
        <f>(((J345/60)/60)/24)+DATE(1970,1,1)</f>
        <v>41926.73778935185</v>
      </c>
      <c r="S345" s="18">
        <f>(((I345/60)/60)/24)+DATE(1970,1,1)</f>
        <v>41957.125</v>
      </c>
      <c r="T345" s="14">
        <f>MONTH(R345)</f>
        <v>10</v>
      </c>
      <c r="U345" s="14">
        <f>MONTH(S345)</f>
        <v>11</v>
      </c>
      <c r="V345">
        <f>YEAR(R345)</f>
        <v>2014</v>
      </c>
      <c r="W345">
        <f>YEAR(S345)</f>
        <v>2014</v>
      </c>
      <c r="X345" s="14">
        <f>_xlfn.DAYS(Table1[[#This Row],[Date Ended Conversion]],Table1[[#This Row],[Date Created Conversion]])</f>
        <v>31</v>
      </c>
    </row>
    <row r="346" spans="1:2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8306</v>
      </c>
      <c r="P346" s="16">
        <f>ROUND(Table1[[#This Row],[pledged]]/Table1[[#This Row],[goal]]*100,0)</f>
        <v>102</v>
      </c>
      <c r="Q346">
        <f>IFERROR(ROUND(E346/L346,2),0)</f>
        <v>119.99</v>
      </c>
      <c r="R346" s="18">
        <f>(((J346/60)/60)/24)+DATE(1970,1,1)</f>
        <v>42111.970995370371</v>
      </c>
      <c r="S346" s="18">
        <f>(((I346/60)/60)/24)+DATE(1970,1,1)</f>
        <v>42156.097222222219</v>
      </c>
      <c r="T346" s="14">
        <f>MONTH(R346)</f>
        <v>4</v>
      </c>
      <c r="U346" s="14">
        <f>MONTH(S346)</f>
        <v>6</v>
      </c>
      <c r="V346">
        <f>YEAR(R346)</f>
        <v>2015</v>
      </c>
      <c r="W346">
        <f>YEAR(S346)</f>
        <v>2015</v>
      </c>
      <c r="X346" s="14">
        <f>_xlfn.DAYS(Table1[[#This Row],[Date Ended Conversion]],Table1[[#This Row],[Date Created Conversion]])</f>
        <v>45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8306</v>
      </c>
      <c r="P347" s="16">
        <f>ROUND(Table1[[#This Row],[pledged]]/Table1[[#This Row],[goal]]*100,0)</f>
        <v>123</v>
      </c>
      <c r="Q347">
        <f>IFERROR(ROUND(E347/L347,2),0)</f>
        <v>99.86</v>
      </c>
      <c r="R347" s="18">
        <f>(((J347/60)/60)/24)+DATE(1970,1,1)</f>
        <v>42114.944328703699</v>
      </c>
      <c r="S347" s="18">
        <f>(((I347/60)/60)/24)+DATE(1970,1,1)</f>
        <v>42144.944328703699</v>
      </c>
      <c r="T347" s="14">
        <f>MONTH(R347)</f>
        <v>4</v>
      </c>
      <c r="U347" s="14">
        <f>MONTH(S347)</f>
        <v>5</v>
      </c>
      <c r="V347">
        <f>YEAR(R347)</f>
        <v>2015</v>
      </c>
      <c r="W347">
        <f>YEAR(S347)</f>
        <v>2015</v>
      </c>
      <c r="X347" s="14">
        <f>_xlfn.DAYS(Table1[[#This Row],[Date Ended Conversion]],Table1[[#This Row],[Date Created Conversion]])</f>
        <v>30</v>
      </c>
    </row>
    <row r="348" spans="1:2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8306</v>
      </c>
      <c r="P348" s="16">
        <f>ROUND(Table1[[#This Row],[pledged]]/Table1[[#This Row],[goal]]*100,0)</f>
        <v>170</v>
      </c>
      <c r="Q348">
        <f>IFERROR(ROUND(E348/L348,2),0)</f>
        <v>90.58</v>
      </c>
      <c r="R348" s="18">
        <f>(((J348/60)/60)/24)+DATE(1970,1,1)</f>
        <v>42261.500243055561</v>
      </c>
      <c r="S348" s="18">
        <f>(((I348/60)/60)/24)+DATE(1970,1,1)</f>
        <v>42291.500243055561</v>
      </c>
      <c r="T348" s="14">
        <f>MONTH(R348)</f>
        <v>9</v>
      </c>
      <c r="U348" s="14">
        <f>MONTH(S348)</f>
        <v>10</v>
      </c>
      <c r="V348">
        <f>YEAR(R348)</f>
        <v>2015</v>
      </c>
      <c r="W348">
        <f>YEAR(S348)</f>
        <v>2015</v>
      </c>
      <c r="X348" s="14">
        <f>_xlfn.DAYS(Table1[[#This Row],[Date Ended Conversion]],Table1[[#This Row],[Date Created Conversion]])</f>
        <v>30</v>
      </c>
    </row>
    <row r="349" spans="1:2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8306</v>
      </c>
      <c r="P349" s="16">
        <f>ROUND(Table1[[#This Row],[pledged]]/Table1[[#This Row],[goal]]*100,0)</f>
        <v>112</v>
      </c>
      <c r="Q349">
        <f>IFERROR(ROUND(E349/L349,2),0)</f>
        <v>117.77</v>
      </c>
      <c r="R349" s="18">
        <f>(((J349/60)/60)/24)+DATE(1970,1,1)</f>
        <v>42292.495474537034</v>
      </c>
      <c r="S349" s="18">
        <f>(((I349/60)/60)/24)+DATE(1970,1,1)</f>
        <v>42322.537141203706</v>
      </c>
      <c r="T349" s="14">
        <f>MONTH(R349)</f>
        <v>10</v>
      </c>
      <c r="U349" s="14">
        <f>MONTH(S349)</f>
        <v>11</v>
      </c>
      <c r="V349">
        <f>YEAR(R349)</f>
        <v>2015</v>
      </c>
      <c r="W349">
        <f>YEAR(S349)</f>
        <v>2015</v>
      </c>
      <c r="X349" s="14">
        <f>_xlfn.DAYS(Table1[[#This Row],[Date Ended Conversion]],Table1[[#This Row],[Date Created Conversion]])</f>
        <v>30</v>
      </c>
    </row>
    <row r="350" spans="1:2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8306</v>
      </c>
      <c r="P350" s="16">
        <f>ROUND(Table1[[#This Row],[pledged]]/Table1[[#This Row],[goal]]*100,0)</f>
        <v>103</v>
      </c>
      <c r="Q350">
        <f>IFERROR(ROUND(E350/L350,2),0)</f>
        <v>86.55</v>
      </c>
      <c r="R350" s="18">
        <f>(((J350/60)/60)/24)+DATE(1970,1,1)</f>
        <v>42207.58699074074</v>
      </c>
      <c r="S350" s="18">
        <f>(((I350/60)/60)/24)+DATE(1970,1,1)</f>
        <v>42237.58699074074</v>
      </c>
      <c r="T350" s="14">
        <f>MONTH(R350)</f>
        <v>7</v>
      </c>
      <c r="U350" s="14">
        <f>MONTH(S350)</f>
        <v>8</v>
      </c>
      <c r="V350">
        <f>YEAR(R350)</f>
        <v>2015</v>
      </c>
      <c r="W350">
        <f>YEAR(S350)</f>
        <v>2015</v>
      </c>
      <c r="X350" s="14">
        <f>_xlfn.DAYS(Table1[[#This Row],[Date Ended Conversion]],Table1[[#This Row],[Date Created Conversion]])</f>
        <v>30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8306</v>
      </c>
      <c r="P351" s="16">
        <f>ROUND(Table1[[#This Row],[pledged]]/Table1[[#This Row],[goal]]*100,0)</f>
        <v>107</v>
      </c>
      <c r="Q351">
        <f>IFERROR(ROUND(E351/L351,2),0)</f>
        <v>71.900000000000006</v>
      </c>
      <c r="R351" s="18">
        <f>(((J351/60)/60)/24)+DATE(1970,1,1)</f>
        <v>42760.498935185184</v>
      </c>
      <c r="S351" s="18">
        <f>(((I351/60)/60)/24)+DATE(1970,1,1)</f>
        <v>42790.498935185184</v>
      </c>
      <c r="T351" s="14">
        <f>MONTH(R351)</f>
        <v>1</v>
      </c>
      <c r="U351" s="14">
        <f>MONTH(S351)</f>
        <v>2</v>
      </c>
      <c r="V351">
        <f>YEAR(R351)</f>
        <v>2017</v>
      </c>
      <c r="W351">
        <f>YEAR(S351)</f>
        <v>2017</v>
      </c>
      <c r="X351" s="14">
        <f>_xlfn.DAYS(Table1[[#This Row],[Date Ended Conversion]],Table1[[#This Row],[Date Created Conversion]])</f>
        <v>30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8306</v>
      </c>
      <c r="P352" s="16">
        <f>ROUND(Table1[[#This Row],[pledged]]/Table1[[#This Row],[goal]]*100,0)</f>
        <v>115</v>
      </c>
      <c r="Q352">
        <f>IFERROR(ROUND(E352/L352,2),0)</f>
        <v>129.82</v>
      </c>
      <c r="R352" s="18">
        <f>(((J352/60)/60)/24)+DATE(1970,1,1)</f>
        <v>42586.066076388888</v>
      </c>
      <c r="S352" s="18">
        <f>(((I352/60)/60)/24)+DATE(1970,1,1)</f>
        <v>42624.165972222225</v>
      </c>
      <c r="T352" s="14">
        <f>MONTH(R352)</f>
        <v>8</v>
      </c>
      <c r="U352" s="14">
        <f>MONTH(S352)</f>
        <v>9</v>
      </c>
      <c r="V352">
        <f>YEAR(R352)</f>
        <v>2016</v>
      </c>
      <c r="W352">
        <f>YEAR(S352)</f>
        <v>2016</v>
      </c>
      <c r="X352" s="14">
        <f>_xlfn.DAYS(Table1[[#This Row],[Date Ended Conversion]],Table1[[#This Row],[Date Created Conversion]])</f>
        <v>38</v>
      </c>
    </row>
    <row r="353" spans="1:2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8306</v>
      </c>
      <c r="P353" s="16">
        <f>ROUND(Table1[[#This Row],[pledged]]/Table1[[#This Row],[goal]]*100,0)</f>
        <v>127</v>
      </c>
      <c r="Q353">
        <f>IFERROR(ROUND(E353/L353,2),0)</f>
        <v>44.91</v>
      </c>
      <c r="R353" s="18">
        <f>(((J353/60)/60)/24)+DATE(1970,1,1)</f>
        <v>42427.964745370366</v>
      </c>
      <c r="S353" s="18">
        <f>(((I353/60)/60)/24)+DATE(1970,1,1)</f>
        <v>42467.923078703709</v>
      </c>
      <c r="T353" s="14">
        <f>MONTH(R353)</f>
        <v>2</v>
      </c>
      <c r="U353" s="14">
        <f>MONTH(S353)</f>
        <v>4</v>
      </c>
      <c r="V353">
        <f>YEAR(R353)</f>
        <v>2016</v>
      </c>
      <c r="W353">
        <f>YEAR(S353)</f>
        <v>2016</v>
      </c>
      <c r="X353" s="14">
        <f>_xlfn.DAYS(Table1[[#This Row],[Date Ended Conversion]],Table1[[#This Row],[Date Created Conversion]])</f>
        <v>40</v>
      </c>
    </row>
    <row r="354" spans="1:2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8306</v>
      </c>
      <c r="P354" s="16">
        <f>ROUND(Table1[[#This Row],[pledged]]/Table1[[#This Row],[goal]]*100,0)</f>
        <v>117</v>
      </c>
      <c r="Q354">
        <f>IFERROR(ROUND(E354/L354,2),0)</f>
        <v>40.76</v>
      </c>
      <c r="R354" s="18">
        <f>(((J354/60)/60)/24)+DATE(1970,1,1)</f>
        <v>41890.167453703703</v>
      </c>
      <c r="S354" s="18">
        <f>(((I354/60)/60)/24)+DATE(1970,1,1)</f>
        <v>41920.167453703703</v>
      </c>
      <c r="T354" s="14">
        <f>MONTH(R354)</f>
        <v>9</v>
      </c>
      <c r="U354" s="14">
        <f>MONTH(S354)</f>
        <v>10</v>
      </c>
      <c r="V354">
        <f>YEAR(R354)</f>
        <v>2014</v>
      </c>
      <c r="W354">
        <f>YEAR(S354)</f>
        <v>2014</v>
      </c>
      <c r="X354" s="14">
        <f>_xlfn.DAYS(Table1[[#This Row],[Date Ended Conversion]],Table1[[#This Row],[Date Created Conversion]])</f>
        <v>30</v>
      </c>
    </row>
    <row r="355" spans="1:2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8306</v>
      </c>
      <c r="P355" s="16">
        <f>ROUND(Table1[[#This Row],[pledged]]/Table1[[#This Row],[goal]]*100,0)</f>
        <v>109</v>
      </c>
      <c r="Q355">
        <f>IFERROR(ROUND(E355/L355,2),0)</f>
        <v>103.52</v>
      </c>
      <c r="R355" s="18">
        <f>(((J355/60)/60)/24)+DATE(1970,1,1)</f>
        <v>42297.791886574079</v>
      </c>
      <c r="S355" s="18">
        <f>(((I355/60)/60)/24)+DATE(1970,1,1)</f>
        <v>42327.833553240736</v>
      </c>
      <c r="T355" s="14">
        <f>MONTH(R355)</f>
        <v>10</v>
      </c>
      <c r="U355" s="14">
        <f>MONTH(S355)</f>
        <v>11</v>
      </c>
      <c r="V355">
        <f>YEAR(R355)</f>
        <v>2015</v>
      </c>
      <c r="W355">
        <f>YEAR(S355)</f>
        <v>2015</v>
      </c>
      <c r="X355" s="14">
        <f>_xlfn.DAYS(Table1[[#This Row],[Date Ended Conversion]],Table1[[#This Row],[Date Created Conversion]])</f>
        <v>30</v>
      </c>
    </row>
    <row r="356" spans="1:2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8306</v>
      </c>
      <c r="P356" s="16">
        <f>ROUND(Table1[[#This Row],[pledged]]/Table1[[#This Row],[goal]]*100,0)</f>
        <v>104</v>
      </c>
      <c r="Q356">
        <f>IFERROR(ROUND(E356/L356,2),0)</f>
        <v>125.45</v>
      </c>
      <c r="R356" s="18">
        <f>(((J356/60)/60)/24)+DATE(1970,1,1)</f>
        <v>42438.827789351853</v>
      </c>
      <c r="S356" s="18">
        <f>(((I356/60)/60)/24)+DATE(1970,1,1)</f>
        <v>42468.786122685182</v>
      </c>
      <c r="T356" s="14">
        <f>MONTH(R356)</f>
        <v>3</v>
      </c>
      <c r="U356" s="14">
        <f>MONTH(S356)</f>
        <v>4</v>
      </c>
      <c r="V356">
        <f>YEAR(R356)</f>
        <v>2016</v>
      </c>
      <c r="W356">
        <f>YEAR(S356)</f>
        <v>2016</v>
      </c>
      <c r="X356" s="14">
        <f>_xlfn.DAYS(Table1[[#This Row],[Date Ended Conversion]],Table1[[#This Row],[Date Created Conversion]])</f>
        <v>30</v>
      </c>
    </row>
    <row r="357" spans="1:2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8306</v>
      </c>
      <c r="P357" s="16">
        <f>ROUND(Table1[[#This Row],[pledged]]/Table1[[#This Row],[goal]]*100,0)</f>
        <v>116</v>
      </c>
      <c r="Q357">
        <f>IFERROR(ROUND(E357/L357,2),0)</f>
        <v>246.61</v>
      </c>
      <c r="R357" s="18">
        <f>(((J357/60)/60)/24)+DATE(1970,1,1)</f>
        <v>41943.293912037036</v>
      </c>
      <c r="S357" s="18">
        <f>(((I357/60)/60)/24)+DATE(1970,1,1)</f>
        <v>41974.3355787037</v>
      </c>
      <c r="T357" s="14">
        <f>MONTH(R357)</f>
        <v>10</v>
      </c>
      <c r="U357" s="14">
        <f>MONTH(S357)</f>
        <v>12</v>
      </c>
      <c r="V357">
        <f>YEAR(R357)</f>
        <v>2014</v>
      </c>
      <c r="W357">
        <f>YEAR(S357)</f>
        <v>2014</v>
      </c>
      <c r="X357" s="14">
        <f>_xlfn.DAYS(Table1[[#This Row],[Date Ended Conversion]],Table1[[#This Row],[Date Created Conversion]])</f>
        <v>31</v>
      </c>
    </row>
    <row r="358" spans="1:2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8306</v>
      </c>
      <c r="P358" s="16">
        <f>ROUND(Table1[[#This Row],[pledged]]/Table1[[#This Row],[goal]]*100,0)</f>
        <v>103</v>
      </c>
      <c r="Q358">
        <f>IFERROR(ROUND(E358/L358,2),0)</f>
        <v>79.400000000000006</v>
      </c>
      <c r="R358" s="18">
        <f>(((J358/60)/60)/24)+DATE(1970,1,1)</f>
        <v>42415.803159722222</v>
      </c>
      <c r="S358" s="18">
        <f>(((I358/60)/60)/24)+DATE(1970,1,1)</f>
        <v>42445.761493055557</v>
      </c>
      <c r="T358" s="14">
        <f>MONTH(R358)</f>
        <v>2</v>
      </c>
      <c r="U358" s="14">
        <f>MONTH(S358)</f>
        <v>3</v>
      </c>
      <c r="V358">
        <f>YEAR(R358)</f>
        <v>2016</v>
      </c>
      <c r="W358">
        <f>YEAR(S358)</f>
        <v>2016</v>
      </c>
      <c r="X358" s="14">
        <f>_xlfn.DAYS(Table1[[#This Row],[Date Ended Conversion]],Table1[[#This Row],[Date Created Conversion]])</f>
        <v>30</v>
      </c>
    </row>
    <row r="359" spans="1:2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8306</v>
      </c>
      <c r="P359" s="16">
        <f>ROUND(Table1[[#This Row],[pledged]]/Table1[[#This Row],[goal]]*100,0)</f>
        <v>174</v>
      </c>
      <c r="Q359">
        <f>IFERROR(ROUND(E359/L359,2),0)</f>
        <v>86.14</v>
      </c>
      <c r="R359" s="18">
        <f>(((J359/60)/60)/24)+DATE(1970,1,1)</f>
        <v>42078.222187499996</v>
      </c>
      <c r="S359" s="18">
        <f>(((I359/60)/60)/24)+DATE(1970,1,1)</f>
        <v>42118.222187499996</v>
      </c>
      <c r="T359" s="14">
        <f>MONTH(R359)</f>
        <v>3</v>
      </c>
      <c r="U359" s="14">
        <f>MONTH(S359)</f>
        <v>4</v>
      </c>
      <c r="V359">
        <f>YEAR(R359)</f>
        <v>2015</v>
      </c>
      <c r="W359">
        <f>YEAR(S359)</f>
        <v>2015</v>
      </c>
      <c r="X359" s="14">
        <f>_xlfn.DAYS(Table1[[#This Row],[Date Ended Conversion]],Table1[[#This Row],[Date Created Conversion]])</f>
        <v>40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8306</v>
      </c>
      <c r="P360" s="16">
        <f>ROUND(Table1[[#This Row],[pledged]]/Table1[[#This Row],[goal]]*100,0)</f>
        <v>103</v>
      </c>
      <c r="Q360">
        <f>IFERROR(ROUND(E360/L360,2),0)</f>
        <v>193.05</v>
      </c>
      <c r="R360" s="18">
        <f>(((J360/60)/60)/24)+DATE(1970,1,1)</f>
        <v>42507.860196759255</v>
      </c>
      <c r="S360" s="18">
        <f>(((I360/60)/60)/24)+DATE(1970,1,1)</f>
        <v>42536.625</v>
      </c>
      <c r="T360" s="14">
        <f>MONTH(R360)</f>
        <v>5</v>
      </c>
      <c r="U360" s="14">
        <f>MONTH(S360)</f>
        <v>6</v>
      </c>
      <c r="V360">
        <f>YEAR(R360)</f>
        <v>2016</v>
      </c>
      <c r="W360">
        <f>YEAR(S360)</f>
        <v>2016</v>
      </c>
      <c r="X360" s="14">
        <f>_xlfn.DAYS(Table1[[#This Row],[Date Ended Conversion]],Table1[[#This Row],[Date Created Conversion]])</f>
        <v>29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8306</v>
      </c>
      <c r="P361" s="16">
        <f>ROUND(Table1[[#This Row],[pledged]]/Table1[[#This Row],[goal]]*100,0)</f>
        <v>105</v>
      </c>
      <c r="Q361">
        <f>IFERROR(ROUND(E361/L361,2),0)</f>
        <v>84.02</v>
      </c>
      <c r="R361" s="18">
        <f>(((J361/60)/60)/24)+DATE(1970,1,1)</f>
        <v>41935.070486111108</v>
      </c>
      <c r="S361" s="18">
        <f>(((I361/60)/60)/24)+DATE(1970,1,1)</f>
        <v>41957.216666666667</v>
      </c>
      <c r="T361" s="14">
        <f>MONTH(R361)</f>
        <v>10</v>
      </c>
      <c r="U361" s="14">
        <f>MONTH(S361)</f>
        <v>11</v>
      </c>
      <c r="V361">
        <f>YEAR(R361)</f>
        <v>2014</v>
      </c>
      <c r="W361">
        <f>YEAR(S361)</f>
        <v>2014</v>
      </c>
      <c r="X361" s="14">
        <f>_xlfn.DAYS(Table1[[#This Row],[Date Ended Conversion]],Table1[[#This Row],[Date Created Conversion]])</f>
        <v>22</v>
      </c>
    </row>
    <row r="362" spans="1:2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8306</v>
      </c>
      <c r="P362" s="16">
        <f>ROUND(Table1[[#This Row],[pledged]]/Table1[[#This Row],[goal]]*100,0)</f>
        <v>101</v>
      </c>
      <c r="Q362">
        <f>IFERROR(ROUND(E362/L362,2),0)</f>
        <v>139.83000000000001</v>
      </c>
      <c r="R362" s="18">
        <f>(((J362/60)/60)/24)+DATE(1970,1,1)</f>
        <v>42163.897916666669</v>
      </c>
      <c r="S362" s="18">
        <f>(((I362/60)/60)/24)+DATE(1970,1,1)</f>
        <v>42208.132638888885</v>
      </c>
      <c r="T362" s="14">
        <f>MONTH(R362)</f>
        <v>6</v>
      </c>
      <c r="U362" s="14">
        <f>MONTH(S362)</f>
        <v>7</v>
      </c>
      <c r="V362">
        <f>YEAR(R362)</f>
        <v>2015</v>
      </c>
      <c r="W362">
        <f>YEAR(S362)</f>
        <v>2015</v>
      </c>
      <c r="X362" s="14">
        <f>_xlfn.DAYS(Table1[[#This Row],[Date Ended Conversion]],Table1[[#This Row],[Date Created Conversion]])</f>
        <v>45</v>
      </c>
    </row>
    <row r="363" spans="1:2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8306</v>
      </c>
      <c r="P363" s="16">
        <f>ROUND(Table1[[#This Row],[pledged]]/Table1[[#This Row],[goal]]*100,0)</f>
        <v>111</v>
      </c>
      <c r="Q363">
        <f>IFERROR(ROUND(E363/L363,2),0)</f>
        <v>109.82</v>
      </c>
      <c r="R363" s="18">
        <f>(((J363/60)/60)/24)+DATE(1970,1,1)</f>
        <v>41936.001226851848</v>
      </c>
      <c r="S363" s="18">
        <f>(((I363/60)/60)/24)+DATE(1970,1,1)</f>
        <v>41966.042893518519</v>
      </c>
      <c r="T363" s="14">
        <f>MONTH(R363)</f>
        <v>10</v>
      </c>
      <c r="U363" s="14">
        <f>MONTH(S363)</f>
        <v>11</v>
      </c>
      <c r="V363">
        <f>YEAR(R363)</f>
        <v>2014</v>
      </c>
      <c r="W363">
        <f>YEAR(S363)</f>
        <v>2014</v>
      </c>
      <c r="X363" s="14">
        <f>_xlfn.DAYS(Table1[[#This Row],[Date Ended Conversion]],Table1[[#This Row],[Date Created Conversion]])</f>
        <v>30</v>
      </c>
    </row>
    <row r="364" spans="1:2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8306</v>
      </c>
      <c r="P364" s="16">
        <f>ROUND(Table1[[#This Row],[pledged]]/Table1[[#This Row],[goal]]*100,0)</f>
        <v>124</v>
      </c>
      <c r="Q364">
        <f>IFERROR(ROUND(E364/L364,2),0)</f>
        <v>139.53</v>
      </c>
      <c r="R364" s="18">
        <f>(((J364/60)/60)/24)+DATE(1970,1,1)</f>
        <v>41837.210543981484</v>
      </c>
      <c r="S364" s="18">
        <f>(((I364/60)/60)/24)+DATE(1970,1,1)</f>
        <v>41859</v>
      </c>
      <c r="T364" s="14">
        <f>MONTH(R364)</f>
        <v>7</v>
      </c>
      <c r="U364" s="14">
        <f>MONTH(S364)</f>
        <v>8</v>
      </c>
      <c r="V364">
        <f>YEAR(R364)</f>
        <v>2014</v>
      </c>
      <c r="W364">
        <f>YEAR(S364)</f>
        <v>2014</v>
      </c>
      <c r="X364" s="14">
        <f>_xlfn.DAYS(Table1[[#This Row],[Date Ended Conversion]],Table1[[#This Row],[Date Created Conversion]])</f>
        <v>22</v>
      </c>
    </row>
    <row r="365" spans="1:2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8306</v>
      </c>
      <c r="P365" s="16">
        <f>ROUND(Table1[[#This Row],[pledged]]/Table1[[#This Row],[goal]]*100,0)</f>
        <v>101</v>
      </c>
      <c r="Q365">
        <f>IFERROR(ROUND(E365/L365,2),0)</f>
        <v>347.85</v>
      </c>
      <c r="R365" s="18">
        <f>(((J365/60)/60)/24)+DATE(1970,1,1)</f>
        <v>40255.744629629626</v>
      </c>
      <c r="S365" s="18">
        <f>(((I365/60)/60)/24)+DATE(1970,1,1)</f>
        <v>40300.806944444441</v>
      </c>
      <c r="T365" s="14">
        <f>MONTH(R365)</f>
        <v>3</v>
      </c>
      <c r="U365" s="14">
        <f>MONTH(S365)</f>
        <v>5</v>
      </c>
      <c r="V365">
        <f>YEAR(R365)</f>
        <v>2010</v>
      </c>
      <c r="W365">
        <f>YEAR(S365)</f>
        <v>2010</v>
      </c>
      <c r="X365" s="14">
        <f>_xlfn.DAYS(Table1[[#This Row],[Date Ended Conversion]],Table1[[#This Row],[Date Created Conversion]])</f>
        <v>45</v>
      </c>
    </row>
    <row r="366" spans="1:2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8306</v>
      </c>
      <c r="P366" s="16">
        <f>ROUND(Table1[[#This Row],[pledged]]/Table1[[#This Row],[goal]]*100,0)</f>
        <v>110</v>
      </c>
      <c r="Q366">
        <f>IFERROR(ROUND(E366/L366,2),0)</f>
        <v>68.239999999999995</v>
      </c>
      <c r="R366" s="18">
        <f>(((J366/60)/60)/24)+DATE(1970,1,1)</f>
        <v>41780.859629629631</v>
      </c>
      <c r="S366" s="18">
        <f>(((I366/60)/60)/24)+DATE(1970,1,1)</f>
        <v>41811.165972222225</v>
      </c>
      <c r="T366" s="14">
        <f>MONTH(R366)</f>
        <v>5</v>
      </c>
      <c r="U366" s="14">
        <f>MONTH(S366)</f>
        <v>6</v>
      </c>
      <c r="V366">
        <f>YEAR(R366)</f>
        <v>2014</v>
      </c>
      <c r="W366">
        <f>YEAR(S366)</f>
        <v>2014</v>
      </c>
      <c r="X366" s="14">
        <f>_xlfn.DAYS(Table1[[#This Row],[Date Ended Conversion]],Table1[[#This Row],[Date Created Conversion]])</f>
        <v>31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8306</v>
      </c>
      <c r="P367" s="16">
        <f>ROUND(Table1[[#This Row],[pledged]]/Table1[[#This Row],[goal]]*100,0)</f>
        <v>104</v>
      </c>
      <c r="Q367">
        <f>IFERROR(ROUND(E367/L367,2),0)</f>
        <v>239.94</v>
      </c>
      <c r="R367" s="18">
        <f>(((J367/60)/60)/24)+DATE(1970,1,1)</f>
        <v>41668.606469907405</v>
      </c>
      <c r="S367" s="18">
        <f>(((I367/60)/60)/24)+DATE(1970,1,1)</f>
        <v>41698.606469907405</v>
      </c>
      <c r="T367" s="14">
        <f>MONTH(R367)</f>
        <v>1</v>
      </c>
      <c r="U367" s="14">
        <f>MONTH(S367)</f>
        <v>2</v>
      </c>
      <c r="V367">
        <f>YEAR(R367)</f>
        <v>2014</v>
      </c>
      <c r="W367">
        <f>YEAR(S367)</f>
        <v>2014</v>
      </c>
      <c r="X367" s="14">
        <f>_xlfn.DAYS(Table1[[#This Row],[Date Ended Conversion]],Table1[[#This Row],[Date Created Conversion]])</f>
        <v>30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8306</v>
      </c>
      <c r="P368" s="16">
        <f>ROUND(Table1[[#This Row],[pledged]]/Table1[[#This Row],[goal]]*100,0)</f>
        <v>101</v>
      </c>
      <c r="Q368">
        <f>IFERROR(ROUND(E368/L368,2),0)</f>
        <v>287.31</v>
      </c>
      <c r="R368" s="18">
        <f>(((J368/60)/60)/24)+DATE(1970,1,1)</f>
        <v>41019.793032407404</v>
      </c>
      <c r="S368" s="18">
        <f>(((I368/60)/60)/24)+DATE(1970,1,1)</f>
        <v>41049.793032407404</v>
      </c>
      <c r="T368" s="14">
        <f>MONTH(R368)</f>
        <v>4</v>
      </c>
      <c r="U368" s="14">
        <f>MONTH(S368)</f>
        <v>5</v>
      </c>
      <c r="V368">
        <f>YEAR(R368)</f>
        <v>2012</v>
      </c>
      <c r="W368">
        <f>YEAR(S368)</f>
        <v>2012</v>
      </c>
      <c r="X368" s="14">
        <f>_xlfn.DAYS(Table1[[#This Row],[Date Ended Conversion]],Table1[[#This Row],[Date Created Conversion]])</f>
        <v>30</v>
      </c>
    </row>
    <row r="369" spans="1:2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8306</v>
      </c>
      <c r="P369" s="16">
        <f>ROUND(Table1[[#This Row],[pledged]]/Table1[[#This Row],[goal]]*100,0)</f>
        <v>103</v>
      </c>
      <c r="Q369">
        <f>IFERROR(ROUND(E369/L369,2),0)</f>
        <v>86.85</v>
      </c>
      <c r="R369" s="18">
        <f>(((J369/60)/60)/24)+DATE(1970,1,1)</f>
        <v>41355.577291666668</v>
      </c>
      <c r="S369" s="18">
        <f>(((I369/60)/60)/24)+DATE(1970,1,1)</f>
        <v>41395.207638888889</v>
      </c>
      <c r="T369" s="14">
        <f>MONTH(R369)</f>
        <v>3</v>
      </c>
      <c r="U369" s="14">
        <f>MONTH(S369)</f>
        <v>5</v>
      </c>
      <c r="V369">
        <f>YEAR(R369)</f>
        <v>2013</v>
      </c>
      <c r="W369">
        <f>YEAR(S369)</f>
        <v>2013</v>
      </c>
      <c r="X369" s="14">
        <f>_xlfn.DAYS(Table1[[#This Row],[Date Ended Conversion]],Table1[[#This Row],[Date Created Conversion]])</f>
        <v>40</v>
      </c>
    </row>
    <row r="370" spans="1:2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8306</v>
      </c>
      <c r="P370" s="16">
        <f>ROUND(Table1[[#This Row],[pledged]]/Table1[[#This Row],[goal]]*100,0)</f>
        <v>104</v>
      </c>
      <c r="Q370">
        <f>IFERROR(ROUND(E370/L370,2),0)</f>
        <v>81.849999999999994</v>
      </c>
      <c r="R370" s="18">
        <f>(((J370/60)/60)/24)+DATE(1970,1,1)</f>
        <v>42043.605578703704</v>
      </c>
      <c r="S370" s="18">
        <f>(((I370/60)/60)/24)+DATE(1970,1,1)</f>
        <v>42078.563912037032</v>
      </c>
      <c r="T370" s="14">
        <f>MONTH(R370)</f>
        <v>2</v>
      </c>
      <c r="U370" s="14">
        <f>MONTH(S370)</f>
        <v>3</v>
      </c>
      <c r="V370">
        <f>YEAR(R370)</f>
        <v>2015</v>
      </c>
      <c r="W370">
        <f>YEAR(S370)</f>
        <v>2015</v>
      </c>
      <c r="X370" s="14">
        <f>_xlfn.DAYS(Table1[[#This Row],[Date Ended Conversion]],Table1[[#This Row],[Date Created Conversion]])</f>
        <v>35</v>
      </c>
    </row>
    <row r="371" spans="1:2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8306</v>
      </c>
      <c r="P371" s="16">
        <f>ROUND(Table1[[#This Row],[pledged]]/Table1[[#This Row],[goal]]*100,0)</f>
        <v>110</v>
      </c>
      <c r="Q371">
        <f>IFERROR(ROUND(E371/L371,2),0)</f>
        <v>42.87</v>
      </c>
      <c r="R371" s="18">
        <f>(((J371/60)/60)/24)+DATE(1970,1,1)</f>
        <v>40893.551724537036</v>
      </c>
      <c r="S371" s="18">
        <f>(((I371/60)/60)/24)+DATE(1970,1,1)</f>
        <v>40923.551724537036</v>
      </c>
      <c r="T371" s="14">
        <f>MONTH(R371)</f>
        <v>12</v>
      </c>
      <c r="U371" s="14">
        <f>MONTH(S371)</f>
        <v>1</v>
      </c>
      <c r="V371">
        <f>YEAR(R371)</f>
        <v>2011</v>
      </c>
      <c r="W371">
        <f>YEAR(S371)</f>
        <v>2012</v>
      </c>
      <c r="X371" s="14">
        <f>_xlfn.DAYS(Table1[[#This Row],[Date Ended Conversion]],Table1[[#This Row],[Date Created Conversion]])</f>
        <v>30</v>
      </c>
    </row>
    <row r="372" spans="1:2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8306</v>
      </c>
      <c r="P372" s="16">
        <f>ROUND(Table1[[#This Row],[pledged]]/Table1[[#This Row],[goal]]*100,0)</f>
        <v>122</v>
      </c>
      <c r="Q372">
        <f>IFERROR(ROUND(E372/L372,2),0)</f>
        <v>709.42</v>
      </c>
      <c r="R372" s="18">
        <f>(((J372/60)/60)/24)+DATE(1970,1,1)</f>
        <v>42711.795138888891</v>
      </c>
      <c r="S372" s="18">
        <f>(((I372/60)/60)/24)+DATE(1970,1,1)</f>
        <v>42741.795138888891</v>
      </c>
      <c r="T372" s="14">
        <f>MONTH(R372)</f>
        <v>12</v>
      </c>
      <c r="U372" s="14">
        <f>MONTH(S372)</f>
        <v>1</v>
      </c>
      <c r="V372">
        <f>YEAR(R372)</f>
        <v>2016</v>
      </c>
      <c r="W372">
        <f>YEAR(S372)</f>
        <v>2017</v>
      </c>
      <c r="X372" s="14">
        <f>_xlfn.DAYS(Table1[[#This Row],[Date Ended Conversion]],Table1[[#This Row],[Date Created Conversion]])</f>
        <v>30</v>
      </c>
    </row>
    <row r="373" spans="1:2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8306</v>
      </c>
      <c r="P373" s="16">
        <f>ROUND(Table1[[#This Row],[pledged]]/Table1[[#This Row],[goal]]*100,0)</f>
        <v>114</v>
      </c>
      <c r="Q373">
        <f>IFERROR(ROUND(E373/L373,2),0)</f>
        <v>161.26</v>
      </c>
      <c r="R373" s="18">
        <f>(((J373/60)/60)/24)+DATE(1970,1,1)</f>
        <v>41261.767812500002</v>
      </c>
      <c r="S373" s="18">
        <f>(((I373/60)/60)/24)+DATE(1970,1,1)</f>
        <v>41306.767812500002</v>
      </c>
      <c r="T373" s="14">
        <f>MONTH(R373)</f>
        <v>12</v>
      </c>
      <c r="U373" s="14">
        <f>MONTH(S373)</f>
        <v>2</v>
      </c>
      <c r="V373">
        <f>YEAR(R373)</f>
        <v>2012</v>
      </c>
      <c r="W373">
        <f>YEAR(S373)</f>
        <v>2013</v>
      </c>
      <c r="X373" s="14">
        <f>_xlfn.DAYS(Table1[[#This Row],[Date Ended Conversion]],Table1[[#This Row],[Date Created Conversion]])</f>
        <v>45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8306</v>
      </c>
      <c r="P374" s="16">
        <f>ROUND(Table1[[#This Row],[pledged]]/Table1[[#This Row],[goal]]*100,0)</f>
        <v>125</v>
      </c>
      <c r="Q374">
        <f>IFERROR(ROUND(E374/L374,2),0)</f>
        <v>41.78</v>
      </c>
      <c r="R374" s="18">
        <f>(((J374/60)/60)/24)+DATE(1970,1,1)</f>
        <v>42425.576898148152</v>
      </c>
      <c r="S374" s="18">
        <f>(((I374/60)/60)/24)+DATE(1970,1,1)</f>
        <v>42465.666666666672</v>
      </c>
      <c r="T374" s="14">
        <f>MONTH(R374)</f>
        <v>2</v>
      </c>
      <c r="U374" s="14">
        <f>MONTH(S374)</f>
        <v>4</v>
      </c>
      <c r="V374">
        <f>YEAR(R374)</f>
        <v>2016</v>
      </c>
      <c r="W374">
        <f>YEAR(S374)</f>
        <v>2016</v>
      </c>
      <c r="X374" s="14">
        <f>_xlfn.DAYS(Table1[[#This Row],[Date Ended Conversion]],Table1[[#This Row],[Date Created Conversion]])</f>
        <v>40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8306</v>
      </c>
      <c r="P375" s="16">
        <f>ROUND(Table1[[#This Row],[pledged]]/Table1[[#This Row],[goal]]*100,0)</f>
        <v>107</v>
      </c>
      <c r="Q375">
        <f>IFERROR(ROUND(E375/L375,2),0)</f>
        <v>89.89</v>
      </c>
      <c r="R375" s="18">
        <f>(((J375/60)/60)/24)+DATE(1970,1,1)</f>
        <v>41078.91201388889</v>
      </c>
      <c r="S375" s="18">
        <f>(((I375/60)/60)/24)+DATE(1970,1,1)</f>
        <v>41108.91201388889</v>
      </c>
      <c r="T375" s="14">
        <f>MONTH(R375)</f>
        <v>6</v>
      </c>
      <c r="U375" s="14">
        <f>MONTH(S375)</f>
        <v>7</v>
      </c>
      <c r="V375">
        <f>YEAR(R375)</f>
        <v>2012</v>
      </c>
      <c r="W375">
        <f>YEAR(S375)</f>
        <v>2012</v>
      </c>
      <c r="X375" s="14">
        <f>_xlfn.DAYS(Table1[[#This Row],[Date Ended Conversion]],Table1[[#This Row],[Date Created Conversion]])</f>
        <v>30</v>
      </c>
    </row>
    <row r="376" spans="1:2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8306</v>
      </c>
      <c r="P376" s="16">
        <f>ROUND(Table1[[#This Row],[pledged]]/Table1[[#This Row],[goal]]*100,0)</f>
        <v>131</v>
      </c>
      <c r="Q376">
        <f>IFERROR(ROUND(E376/L376,2),0)</f>
        <v>45.05</v>
      </c>
      <c r="R376" s="18">
        <f>(((J376/60)/60)/24)+DATE(1970,1,1)</f>
        <v>40757.889247685183</v>
      </c>
      <c r="S376" s="18">
        <f>(((I376/60)/60)/24)+DATE(1970,1,1)</f>
        <v>40802.889247685183</v>
      </c>
      <c r="T376" s="14">
        <f>MONTH(R376)</f>
        <v>8</v>
      </c>
      <c r="U376" s="14">
        <f>MONTH(S376)</f>
        <v>9</v>
      </c>
      <c r="V376">
        <f>YEAR(R376)</f>
        <v>2011</v>
      </c>
      <c r="W376">
        <f>YEAR(S376)</f>
        <v>2011</v>
      </c>
      <c r="X376" s="14">
        <f>_xlfn.DAYS(Table1[[#This Row],[Date Ended Conversion]],Table1[[#This Row],[Date Created Conversion]])</f>
        <v>45</v>
      </c>
    </row>
    <row r="377" spans="1:2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8306</v>
      </c>
      <c r="P377" s="16">
        <f>ROUND(Table1[[#This Row],[pledged]]/Table1[[#This Row],[goal]]*100,0)</f>
        <v>120</v>
      </c>
      <c r="Q377">
        <f>IFERROR(ROUND(E377/L377,2),0)</f>
        <v>42.86</v>
      </c>
      <c r="R377" s="18">
        <f>(((J377/60)/60)/24)+DATE(1970,1,1)</f>
        <v>41657.985081018516</v>
      </c>
      <c r="S377" s="18">
        <f>(((I377/60)/60)/24)+DATE(1970,1,1)</f>
        <v>41699.720833333333</v>
      </c>
      <c r="T377" s="14">
        <f>MONTH(R377)</f>
        <v>1</v>
      </c>
      <c r="U377" s="14">
        <f>MONTH(S377)</f>
        <v>3</v>
      </c>
      <c r="V377">
        <f>YEAR(R377)</f>
        <v>2014</v>
      </c>
      <c r="W377">
        <f>YEAR(S377)</f>
        <v>2014</v>
      </c>
      <c r="X377" s="14">
        <f>_xlfn.DAYS(Table1[[#This Row],[Date Ended Conversion]],Table1[[#This Row],[Date Created Conversion]])</f>
        <v>42</v>
      </c>
    </row>
    <row r="378" spans="1:2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8306</v>
      </c>
      <c r="P378" s="16">
        <f>ROUND(Table1[[#This Row],[pledged]]/Table1[[#This Row],[goal]]*100,0)</f>
        <v>106</v>
      </c>
      <c r="Q378">
        <f>IFERROR(ROUND(E378/L378,2),0)</f>
        <v>54.08</v>
      </c>
      <c r="R378" s="18">
        <f>(((J378/60)/60)/24)+DATE(1970,1,1)</f>
        <v>42576.452731481477</v>
      </c>
      <c r="S378" s="18">
        <f>(((I378/60)/60)/24)+DATE(1970,1,1)</f>
        <v>42607.452731481477</v>
      </c>
      <c r="T378" s="14">
        <f>MONTH(R378)</f>
        <v>7</v>
      </c>
      <c r="U378" s="14">
        <f>MONTH(S378)</f>
        <v>8</v>
      </c>
      <c r="V378">
        <f>YEAR(R378)</f>
        <v>2016</v>
      </c>
      <c r="W378">
        <f>YEAR(S378)</f>
        <v>2016</v>
      </c>
      <c r="X378" s="14">
        <f>_xlfn.DAYS(Table1[[#This Row],[Date Ended Conversion]],Table1[[#This Row],[Date Created Conversion]])</f>
        <v>31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8306</v>
      </c>
      <c r="P379" s="16">
        <f>ROUND(Table1[[#This Row],[pledged]]/Table1[[#This Row],[goal]]*100,0)</f>
        <v>114</v>
      </c>
      <c r="Q379">
        <f>IFERROR(ROUND(E379/L379,2),0)</f>
        <v>103.22</v>
      </c>
      <c r="R379" s="18">
        <f>(((J379/60)/60)/24)+DATE(1970,1,1)</f>
        <v>42292.250787037032</v>
      </c>
      <c r="S379" s="18">
        <f>(((I379/60)/60)/24)+DATE(1970,1,1)</f>
        <v>42322.292361111111</v>
      </c>
      <c r="T379" s="14">
        <f>MONTH(R379)</f>
        <v>10</v>
      </c>
      <c r="U379" s="14">
        <f>MONTH(S379)</f>
        <v>11</v>
      </c>
      <c r="V379">
        <f>YEAR(R379)</f>
        <v>2015</v>
      </c>
      <c r="W379">
        <f>YEAR(S379)</f>
        <v>2015</v>
      </c>
      <c r="X379" s="14">
        <f>_xlfn.DAYS(Table1[[#This Row],[Date Ended Conversion]],Table1[[#This Row],[Date Created Conversion]])</f>
        <v>30</v>
      </c>
    </row>
    <row r="380" spans="1:2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8306</v>
      </c>
      <c r="P380" s="16">
        <f>ROUND(Table1[[#This Row],[pledged]]/Table1[[#This Row],[goal]]*100,0)</f>
        <v>112</v>
      </c>
      <c r="Q380">
        <f>IFERROR(ROUND(E380/L380,2),0)</f>
        <v>40.4</v>
      </c>
      <c r="R380" s="18">
        <f>(((J380/60)/60)/24)+DATE(1970,1,1)</f>
        <v>42370.571851851855</v>
      </c>
      <c r="S380" s="18">
        <f>(((I380/60)/60)/24)+DATE(1970,1,1)</f>
        <v>42394.994444444441</v>
      </c>
      <c r="T380" s="14">
        <f>MONTH(R380)</f>
        <v>1</v>
      </c>
      <c r="U380" s="14">
        <f>MONTH(S380)</f>
        <v>1</v>
      </c>
      <c r="V380">
        <f>YEAR(R380)</f>
        <v>2016</v>
      </c>
      <c r="W380">
        <f>YEAR(S380)</f>
        <v>2016</v>
      </c>
      <c r="X380" s="14">
        <f>_xlfn.DAYS(Table1[[#This Row],[Date Ended Conversion]],Table1[[#This Row],[Date Created Conversion]])</f>
        <v>24</v>
      </c>
    </row>
    <row r="381" spans="1:2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8306</v>
      </c>
      <c r="P381" s="16">
        <f>ROUND(Table1[[#This Row],[pledged]]/Table1[[#This Row],[goal]]*100,0)</f>
        <v>116</v>
      </c>
      <c r="Q381">
        <f>IFERROR(ROUND(E381/L381,2),0)</f>
        <v>116.86</v>
      </c>
      <c r="R381" s="18">
        <f>(((J381/60)/60)/24)+DATE(1970,1,1)</f>
        <v>40987.688333333332</v>
      </c>
      <c r="S381" s="18">
        <f>(((I381/60)/60)/24)+DATE(1970,1,1)</f>
        <v>41032.688333333332</v>
      </c>
      <c r="T381" s="14">
        <f>MONTH(R381)</f>
        <v>3</v>
      </c>
      <c r="U381" s="14">
        <f>MONTH(S381)</f>
        <v>5</v>
      </c>
      <c r="V381">
        <f>YEAR(R381)</f>
        <v>2012</v>
      </c>
      <c r="W381">
        <f>YEAR(S381)</f>
        <v>2012</v>
      </c>
      <c r="X381" s="14">
        <f>_xlfn.DAYS(Table1[[#This Row],[Date Ended Conversion]],Table1[[#This Row],[Date Created Conversion]])</f>
        <v>45</v>
      </c>
    </row>
    <row r="382" spans="1:2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8306</v>
      </c>
      <c r="P382" s="16">
        <f>ROUND(Table1[[#This Row],[pledged]]/Table1[[#This Row],[goal]]*100,0)</f>
        <v>142</v>
      </c>
      <c r="Q382">
        <f>IFERROR(ROUND(E382/L382,2),0)</f>
        <v>115.51</v>
      </c>
      <c r="R382" s="18">
        <f>(((J382/60)/60)/24)+DATE(1970,1,1)</f>
        <v>42367.719814814816</v>
      </c>
      <c r="S382" s="18">
        <f>(((I382/60)/60)/24)+DATE(1970,1,1)</f>
        <v>42392.719814814816</v>
      </c>
      <c r="T382" s="14">
        <f>MONTH(R382)</f>
        <v>12</v>
      </c>
      <c r="U382" s="14">
        <f>MONTH(S382)</f>
        <v>1</v>
      </c>
      <c r="V382">
        <f>YEAR(R382)</f>
        <v>2015</v>
      </c>
      <c r="W382">
        <f>YEAR(S382)</f>
        <v>2016</v>
      </c>
      <c r="X382" s="14">
        <f>_xlfn.DAYS(Table1[[#This Row],[Date Ended Conversion]],Table1[[#This Row],[Date Created Conversion]])</f>
        <v>25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8306</v>
      </c>
      <c r="P383" s="16">
        <f>ROUND(Table1[[#This Row],[pledged]]/Table1[[#This Row],[goal]]*100,0)</f>
        <v>105</v>
      </c>
      <c r="Q383">
        <f>IFERROR(ROUND(E383/L383,2),0)</f>
        <v>104.31</v>
      </c>
      <c r="R383" s="18">
        <f>(((J383/60)/60)/24)+DATE(1970,1,1)</f>
        <v>41085.698113425926</v>
      </c>
      <c r="S383" s="18">
        <f>(((I383/60)/60)/24)+DATE(1970,1,1)</f>
        <v>41120.208333333336</v>
      </c>
      <c r="T383" s="14">
        <f>MONTH(R383)</f>
        <v>6</v>
      </c>
      <c r="U383" s="14">
        <f>MONTH(S383)</f>
        <v>7</v>
      </c>
      <c r="V383">
        <f>YEAR(R383)</f>
        <v>2012</v>
      </c>
      <c r="W383">
        <f>YEAR(S383)</f>
        <v>2012</v>
      </c>
      <c r="X383" s="14">
        <f>_xlfn.DAYS(Table1[[#This Row],[Date Ended Conversion]],Table1[[#This Row],[Date Created Conversion]])</f>
        <v>35</v>
      </c>
    </row>
    <row r="384" spans="1:2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8306</v>
      </c>
      <c r="P384" s="16">
        <f>ROUND(Table1[[#This Row],[pledged]]/Table1[[#This Row],[goal]]*100,0)</f>
        <v>256</v>
      </c>
      <c r="Q384">
        <f>IFERROR(ROUND(E384/L384,2),0)</f>
        <v>69.77</v>
      </c>
      <c r="R384" s="18">
        <f>(((J384/60)/60)/24)+DATE(1970,1,1)</f>
        <v>41144.709490740745</v>
      </c>
      <c r="S384" s="18">
        <f>(((I384/60)/60)/24)+DATE(1970,1,1)</f>
        <v>41158.709490740745</v>
      </c>
      <c r="T384" s="14">
        <f>MONTH(R384)</f>
        <v>8</v>
      </c>
      <c r="U384" s="14">
        <f>MONTH(S384)</f>
        <v>9</v>
      </c>
      <c r="V384">
        <f>YEAR(R384)</f>
        <v>2012</v>
      </c>
      <c r="W384">
        <f>YEAR(S384)</f>
        <v>2012</v>
      </c>
      <c r="X384" s="14">
        <f>_xlfn.DAYS(Table1[[#This Row],[Date Ended Conversion]],Table1[[#This Row],[Date Created Conversion]])</f>
        <v>14</v>
      </c>
    </row>
    <row r="385" spans="1:2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8306</v>
      </c>
      <c r="P385" s="16">
        <f>ROUND(Table1[[#This Row],[pledged]]/Table1[[#This Row],[goal]]*100,0)</f>
        <v>207</v>
      </c>
      <c r="Q385">
        <f>IFERROR(ROUND(E385/L385,2),0)</f>
        <v>43.02</v>
      </c>
      <c r="R385" s="18">
        <f>(((J385/60)/60)/24)+DATE(1970,1,1)</f>
        <v>41755.117581018516</v>
      </c>
      <c r="S385" s="18">
        <f>(((I385/60)/60)/24)+DATE(1970,1,1)</f>
        <v>41778.117581018516</v>
      </c>
      <c r="T385" s="14">
        <f>MONTH(R385)</f>
        <v>4</v>
      </c>
      <c r="U385" s="14">
        <f>MONTH(S385)</f>
        <v>5</v>
      </c>
      <c r="V385">
        <f>YEAR(R385)</f>
        <v>2014</v>
      </c>
      <c r="W385">
        <f>YEAR(S385)</f>
        <v>2014</v>
      </c>
      <c r="X385" s="14">
        <f>_xlfn.DAYS(Table1[[#This Row],[Date Ended Conversion]],Table1[[#This Row],[Date Created Conversion]])</f>
        <v>23</v>
      </c>
    </row>
    <row r="386" spans="1:2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8306</v>
      </c>
      <c r="P386" s="16">
        <f>ROUND(Table1[[#This Row],[pledged]]/Table1[[#This Row],[goal]]*100,0)</f>
        <v>112</v>
      </c>
      <c r="Q386">
        <f>IFERROR(ROUND(E386/L386,2),0)</f>
        <v>58.54</v>
      </c>
      <c r="R386" s="18">
        <f>(((J386/60)/60)/24)+DATE(1970,1,1)</f>
        <v>41980.781793981485</v>
      </c>
      <c r="S386" s="18">
        <f>(((I386/60)/60)/24)+DATE(1970,1,1)</f>
        <v>42010.781793981485</v>
      </c>
      <c r="T386" s="14">
        <f>MONTH(R386)</f>
        <v>12</v>
      </c>
      <c r="U386" s="14">
        <f>MONTH(S386)</f>
        <v>1</v>
      </c>
      <c r="V386">
        <f>YEAR(R386)</f>
        <v>2014</v>
      </c>
      <c r="W386">
        <f>YEAR(S386)</f>
        <v>2015</v>
      </c>
      <c r="X386" s="14">
        <f>_xlfn.DAYS(Table1[[#This Row],[Date Ended Conversion]],Table1[[#This Row],[Date Created Conversion]])</f>
        <v>30</v>
      </c>
    </row>
    <row r="387" spans="1:2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8306</v>
      </c>
      <c r="P387" s="16">
        <f>ROUND(Table1[[#This Row],[pledged]]/Table1[[#This Row],[goal]]*100,0)</f>
        <v>106</v>
      </c>
      <c r="Q387">
        <f>IFERROR(ROUND(E387/L387,2),0)</f>
        <v>111.8</v>
      </c>
      <c r="R387" s="18">
        <f>(((J387/60)/60)/24)+DATE(1970,1,1)</f>
        <v>41934.584502314814</v>
      </c>
      <c r="S387" s="18">
        <f>(((I387/60)/60)/24)+DATE(1970,1,1)</f>
        <v>41964.626168981486</v>
      </c>
      <c r="T387" s="14">
        <f>MONTH(R387)</f>
        <v>10</v>
      </c>
      <c r="U387" s="14">
        <f>MONTH(S387)</f>
        <v>11</v>
      </c>
      <c r="V387">
        <f>YEAR(R387)</f>
        <v>2014</v>
      </c>
      <c r="W387">
        <f>YEAR(S387)</f>
        <v>2014</v>
      </c>
      <c r="X387" s="14">
        <f>_xlfn.DAYS(Table1[[#This Row],[Date Ended Conversion]],Table1[[#This Row],[Date Created Conversion]])</f>
        <v>30</v>
      </c>
    </row>
    <row r="388" spans="1:2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8306</v>
      </c>
      <c r="P388" s="16">
        <f>ROUND(Table1[[#This Row],[pledged]]/Table1[[#This Row],[goal]]*100,0)</f>
        <v>100</v>
      </c>
      <c r="Q388">
        <f>IFERROR(ROUND(E388/L388,2),0)</f>
        <v>46.23</v>
      </c>
      <c r="R388" s="18">
        <f>(((J388/60)/60)/24)+DATE(1970,1,1)</f>
        <v>42211.951284722221</v>
      </c>
      <c r="S388" s="18">
        <f>(((I388/60)/60)/24)+DATE(1970,1,1)</f>
        <v>42226.951284722221</v>
      </c>
      <c r="T388" s="14">
        <f>MONTH(R388)</f>
        <v>7</v>
      </c>
      <c r="U388" s="14">
        <f>MONTH(S388)</f>
        <v>8</v>
      </c>
      <c r="V388">
        <f>YEAR(R388)</f>
        <v>2015</v>
      </c>
      <c r="W388">
        <f>YEAR(S388)</f>
        <v>2015</v>
      </c>
      <c r="X388" s="14">
        <f>_xlfn.DAYS(Table1[[#This Row],[Date Ended Conversion]],Table1[[#This Row],[Date Created Conversion]])</f>
        <v>15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8306</v>
      </c>
      <c r="P389" s="16">
        <f>ROUND(Table1[[#This Row],[pledged]]/Table1[[#This Row],[goal]]*100,0)</f>
        <v>214</v>
      </c>
      <c r="Q389">
        <f>IFERROR(ROUND(E389/L389,2),0)</f>
        <v>144.69</v>
      </c>
      <c r="R389" s="18">
        <f>(((J389/60)/60)/24)+DATE(1970,1,1)</f>
        <v>42200.67659722222</v>
      </c>
      <c r="S389" s="18">
        <f>(((I389/60)/60)/24)+DATE(1970,1,1)</f>
        <v>42231.25</v>
      </c>
      <c r="T389" s="14">
        <f>MONTH(R389)</f>
        <v>7</v>
      </c>
      <c r="U389" s="14">
        <f>MONTH(S389)</f>
        <v>8</v>
      </c>
      <c r="V389">
        <f>YEAR(R389)</f>
        <v>2015</v>
      </c>
      <c r="W389">
        <f>YEAR(S389)</f>
        <v>2015</v>
      </c>
      <c r="X389" s="14">
        <f>_xlfn.DAYS(Table1[[#This Row],[Date Ended Conversion]],Table1[[#This Row],[Date Created Conversion]])</f>
        <v>31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8306</v>
      </c>
      <c r="P390" s="16">
        <f>ROUND(Table1[[#This Row],[pledged]]/Table1[[#This Row],[goal]]*100,0)</f>
        <v>126</v>
      </c>
      <c r="Q390">
        <f>IFERROR(ROUND(E390/L390,2),0)</f>
        <v>88.85</v>
      </c>
      <c r="R390" s="18">
        <f>(((J390/60)/60)/24)+DATE(1970,1,1)</f>
        <v>42549.076157407413</v>
      </c>
      <c r="S390" s="18">
        <f>(((I390/60)/60)/24)+DATE(1970,1,1)</f>
        <v>42579.076157407413</v>
      </c>
      <c r="T390" s="14">
        <f>MONTH(R390)</f>
        <v>6</v>
      </c>
      <c r="U390" s="14">
        <f>MONTH(S390)</f>
        <v>7</v>
      </c>
      <c r="V390">
        <f>YEAR(R390)</f>
        <v>2016</v>
      </c>
      <c r="W390">
        <f>YEAR(S390)</f>
        <v>2016</v>
      </c>
      <c r="X390" s="14">
        <f>_xlfn.DAYS(Table1[[#This Row],[Date Ended Conversion]],Table1[[#This Row],[Date Created Conversion]])</f>
        <v>30</v>
      </c>
    </row>
    <row r="391" spans="1:2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8306</v>
      </c>
      <c r="P391" s="16">
        <f>ROUND(Table1[[#This Row],[pledged]]/Table1[[#This Row],[goal]]*100,0)</f>
        <v>182</v>
      </c>
      <c r="Q391">
        <f>IFERROR(ROUND(E391/L391,2),0)</f>
        <v>81.75</v>
      </c>
      <c r="R391" s="18">
        <f>(((J391/60)/60)/24)+DATE(1970,1,1)</f>
        <v>41674.063078703701</v>
      </c>
      <c r="S391" s="18">
        <f>(((I391/60)/60)/24)+DATE(1970,1,1)</f>
        <v>41705.957638888889</v>
      </c>
      <c r="T391" s="14">
        <f>MONTH(R391)</f>
        <v>2</v>
      </c>
      <c r="U391" s="14">
        <f>MONTH(S391)</f>
        <v>3</v>
      </c>
      <c r="V391">
        <f>YEAR(R391)</f>
        <v>2014</v>
      </c>
      <c r="W391">
        <f>YEAR(S391)</f>
        <v>2014</v>
      </c>
      <c r="X391" s="14">
        <f>_xlfn.DAYS(Table1[[#This Row],[Date Ended Conversion]],Table1[[#This Row],[Date Created Conversion]])</f>
        <v>31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8306</v>
      </c>
      <c r="P392" s="16">
        <f>ROUND(Table1[[#This Row],[pledged]]/Table1[[#This Row],[goal]]*100,0)</f>
        <v>100</v>
      </c>
      <c r="Q392">
        <f>IFERROR(ROUND(E392/L392,2),0)</f>
        <v>71.430000000000007</v>
      </c>
      <c r="R392" s="18">
        <f>(((J392/60)/60)/24)+DATE(1970,1,1)</f>
        <v>42112.036712962959</v>
      </c>
      <c r="S392" s="18">
        <f>(((I392/60)/60)/24)+DATE(1970,1,1)</f>
        <v>42132.036712962959</v>
      </c>
      <c r="T392" s="14">
        <f>MONTH(R392)</f>
        <v>4</v>
      </c>
      <c r="U392" s="14">
        <f>MONTH(S392)</f>
        <v>5</v>
      </c>
      <c r="V392">
        <f>YEAR(R392)</f>
        <v>2015</v>
      </c>
      <c r="W392">
        <f>YEAR(S392)</f>
        <v>2015</v>
      </c>
      <c r="X392" s="14">
        <f>_xlfn.DAYS(Table1[[#This Row],[Date Ended Conversion]],Table1[[#This Row],[Date Created Conversion]])</f>
        <v>20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8306</v>
      </c>
      <c r="P393" s="16">
        <f>ROUND(Table1[[#This Row],[pledged]]/Table1[[#This Row],[goal]]*100,0)</f>
        <v>101</v>
      </c>
      <c r="Q393">
        <f>IFERROR(ROUND(E393/L393,2),0)</f>
        <v>104.26</v>
      </c>
      <c r="R393" s="18">
        <f>(((J393/60)/60)/24)+DATE(1970,1,1)</f>
        <v>40865.042256944449</v>
      </c>
      <c r="S393" s="18">
        <f>(((I393/60)/60)/24)+DATE(1970,1,1)</f>
        <v>40895.040972222225</v>
      </c>
      <c r="T393" s="14">
        <f>MONTH(R393)</f>
        <v>11</v>
      </c>
      <c r="U393" s="14">
        <f>MONTH(S393)</f>
        <v>12</v>
      </c>
      <c r="V393">
        <f>YEAR(R393)</f>
        <v>2011</v>
      </c>
      <c r="W393">
        <f>YEAR(S393)</f>
        <v>2011</v>
      </c>
      <c r="X393" s="14">
        <f>_xlfn.DAYS(Table1[[#This Row],[Date Ended Conversion]],Table1[[#This Row],[Date Created Conversion]])</f>
        <v>30</v>
      </c>
    </row>
    <row r="394" spans="1:2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8306</v>
      </c>
      <c r="P394" s="16">
        <f>ROUND(Table1[[#This Row],[pledged]]/Table1[[#This Row],[goal]]*100,0)</f>
        <v>101</v>
      </c>
      <c r="Q394">
        <f>IFERROR(ROUND(E394/L394,2),0)</f>
        <v>90.62</v>
      </c>
      <c r="R394" s="18">
        <f>(((J394/60)/60)/24)+DATE(1970,1,1)</f>
        <v>40763.717256944445</v>
      </c>
      <c r="S394" s="18">
        <f>(((I394/60)/60)/24)+DATE(1970,1,1)</f>
        <v>40794.125</v>
      </c>
      <c r="T394" s="14">
        <f>MONTH(R394)</f>
        <v>8</v>
      </c>
      <c r="U394" s="14">
        <f>MONTH(S394)</f>
        <v>9</v>
      </c>
      <c r="V394">
        <f>YEAR(R394)</f>
        <v>2011</v>
      </c>
      <c r="W394">
        <f>YEAR(S394)</f>
        <v>2011</v>
      </c>
      <c r="X394" s="14">
        <f>_xlfn.DAYS(Table1[[#This Row],[Date Ended Conversion]],Table1[[#This Row],[Date Created Conversion]])</f>
        <v>31</v>
      </c>
    </row>
    <row r="395" spans="1:2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8306</v>
      </c>
      <c r="P395" s="16">
        <f>ROUND(Table1[[#This Row],[pledged]]/Table1[[#This Row],[goal]]*100,0)</f>
        <v>110</v>
      </c>
      <c r="Q395">
        <f>IFERROR(ROUND(E395/L395,2),0)</f>
        <v>157.33000000000001</v>
      </c>
      <c r="R395" s="18">
        <f>(((J395/60)/60)/24)+DATE(1970,1,1)</f>
        <v>41526.708935185183</v>
      </c>
      <c r="S395" s="18">
        <f>(((I395/60)/60)/24)+DATE(1970,1,1)</f>
        <v>41557.708935185183</v>
      </c>
      <c r="T395" s="14">
        <f>MONTH(R395)</f>
        <v>9</v>
      </c>
      <c r="U395" s="14">
        <f>MONTH(S395)</f>
        <v>10</v>
      </c>
      <c r="V395">
        <f>YEAR(R395)</f>
        <v>2013</v>
      </c>
      <c r="W395">
        <f>YEAR(S395)</f>
        <v>2013</v>
      </c>
      <c r="X395" s="14">
        <f>_xlfn.DAYS(Table1[[#This Row],[Date Ended Conversion]],Table1[[#This Row],[Date Created Conversion]])</f>
        <v>31</v>
      </c>
    </row>
    <row r="396" spans="1:2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8306</v>
      </c>
      <c r="P396" s="16">
        <f>ROUND(Table1[[#This Row],[pledged]]/Table1[[#This Row],[goal]]*100,0)</f>
        <v>112</v>
      </c>
      <c r="Q396">
        <f>IFERROR(ROUND(E396/L396,2),0)</f>
        <v>105.18</v>
      </c>
      <c r="R396" s="18">
        <f>(((J396/60)/60)/24)+DATE(1970,1,1)</f>
        <v>42417.818078703705</v>
      </c>
      <c r="S396" s="18">
        <f>(((I396/60)/60)/24)+DATE(1970,1,1)</f>
        <v>42477.776412037041</v>
      </c>
      <c r="T396" s="14">
        <f>MONTH(R396)</f>
        <v>2</v>
      </c>
      <c r="U396" s="14">
        <f>MONTH(S396)</f>
        <v>4</v>
      </c>
      <c r="V396">
        <f>YEAR(R396)</f>
        <v>2016</v>
      </c>
      <c r="W396">
        <f>YEAR(S396)</f>
        <v>2016</v>
      </c>
      <c r="X396" s="14">
        <f>_xlfn.DAYS(Table1[[#This Row],[Date Ended Conversion]],Table1[[#This Row],[Date Created Conversion]])</f>
        <v>60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8306</v>
      </c>
      <c r="P397" s="16">
        <f>ROUND(Table1[[#This Row],[pledged]]/Table1[[#This Row],[goal]]*100,0)</f>
        <v>108</v>
      </c>
      <c r="Q397">
        <f>IFERROR(ROUND(E397/L397,2),0)</f>
        <v>58.72</v>
      </c>
      <c r="R397" s="18">
        <f>(((J397/60)/60)/24)+DATE(1970,1,1)</f>
        <v>40990.909259259257</v>
      </c>
      <c r="S397" s="18">
        <f>(((I397/60)/60)/24)+DATE(1970,1,1)</f>
        <v>41026.897222222222</v>
      </c>
      <c r="T397" s="14">
        <f>MONTH(R397)</f>
        <v>3</v>
      </c>
      <c r="U397" s="14">
        <f>MONTH(S397)</f>
        <v>4</v>
      </c>
      <c r="V397">
        <f>YEAR(R397)</f>
        <v>2012</v>
      </c>
      <c r="W397">
        <f>YEAR(S397)</f>
        <v>2012</v>
      </c>
      <c r="X397" s="14">
        <f>_xlfn.DAYS(Table1[[#This Row],[Date Ended Conversion]],Table1[[#This Row],[Date Created Conversion]])</f>
        <v>36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8306</v>
      </c>
      <c r="P398" s="16">
        <f>ROUND(Table1[[#This Row],[pledged]]/Table1[[#This Row],[goal]]*100,0)</f>
        <v>107</v>
      </c>
      <c r="Q398">
        <f>IFERROR(ROUND(E398/L398,2),0)</f>
        <v>81.63</v>
      </c>
      <c r="R398" s="18">
        <f>(((J398/60)/60)/24)+DATE(1970,1,1)</f>
        <v>41082.564884259256</v>
      </c>
      <c r="S398" s="18">
        <f>(((I398/60)/60)/24)+DATE(1970,1,1)</f>
        <v>41097.564884259256</v>
      </c>
      <c r="T398" s="14">
        <f>MONTH(R398)</f>
        <v>6</v>
      </c>
      <c r="U398" s="14">
        <f>MONTH(S398)</f>
        <v>7</v>
      </c>
      <c r="V398">
        <f>YEAR(R398)</f>
        <v>2012</v>
      </c>
      <c r="W398">
        <f>YEAR(S398)</f>
        <v>2012</v>
      </c>
      <c r="X398" s="14">
        <f>_xlfn.DAYS(Table1[[#This Row],[Date Ended Conversion]],Table1[[#This Row],[Date Created Conversion]])</f>
        <v>15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8306</v>
      </c>
      <c r="P399" s="16">
        <f>ROUND(Table1[[#This Row],[pledged]]/Table1[[#This Row],[goal]]*100,0)</f>
        <v>104</v>
      </c>
      <c r="Q399">
        <f>IFERROR(ROUND(E399/L399,2),0)</f>
        <v>56.46</v>
      </c>
      <c r="R399" s="18">
        <f>(((J399/60)/60)/24)+DATE(1970,1,1)</f>
        <v>40379.776435185187</v>
      </c>
      <c r="S399" s="18">
        <f>(((I399/60)/60)/24)+DATE(1970,1,1)</f>
        <v>40422.155555555553</v>
      </c>
      <c r="T399" s="14">
        <f>MONTH(R399)</f>
        <v>7</v>
      </c>
      <c r="U399" s="14">
        <f>MONTH(S399)</f>
        <v>9</v>
      </c>
      <c r="V399">
        <f>YEAR(R399)</f>
        <v>2010</v>
      </c>
      <c r="W399">
        <f>YEAR(S399)</f>
        <v>2010</v>
      </c>
      <c r="X399" s="14">
        <f>_xlfn.DAYS(Table1[[#This Row],[Date Ended Conversion]],Table1[[#This Row],[Date Created Conversion]])</f>
        <v>43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8306</v>
      </c>
      <c r="P400" s="16">
        <f>ROUND(Table1[[#This Row],[pledged]]/Table1[[#This Row],[goal]]*100,0)</f>
        <v>125</v>
      </c>
      <c r="Q400">
        <f>IFERROR(ROUND(E400/L400,2),0)</f>
        <v>140.1</v>
      </c>
      <c r="R400" s="18">
        <f>(((J400/60)/60)/24)+DATE(1970,1,1)</f>
        <v>42078.793124999997</v>
      </c>
      <c r="S400" s="18">
        <f>(((I400/60)/60)/24)+DATE(1970,1,1)</f>
        <v>42123.793124999997</v>
      </c>
      <c r="T400" s="14">
        <f>MONTH(R400)</f>
        <v>3</v>
      </c>
      <c r="U400" s="14">
        <f>MONTH(S400)</f>
        <v>4</v>
      </c>
      <c r="V400">
        <f>YEAR(R400)</f>
        <v>2015</v>
      </c>
      <c r="W400">
        <f>YEAR(S400)</f>
        <v>2015</v>
      </c>
      <c r="X400" s="14">
        <f>_xlfn.DAYS(Table1[[#This Row],[Date Ended Conversion]],Table1[[#This Row],[Date Created Conversion]])</f>
        <v>45</v>
      </c>
    </row>
    <row r="401" spans="1:2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8306</v>
      </c>
      <c r="P401" s="16">
        <f>ROUND(Table1[[#This Row],[pledged]]/Table1[[#This Row],[goal]]*100,0)</f>
        <v>107</v>
      </c>
      <c r="Q401">
        <f>IFERROR(ROUND(E401/L401,2),0)</f>
        <v>224.85</v>
      </c>
      <c r="R401" s="18">
        <f>(((J401/60)/60)/24)+DATE(1970,1,1)</f>
        <v>42687.875775462962</v>
      </c>
      <c r="S401" s="18">
        <f>(((I401/60)/60)/24)+DATE(1970,1,1)</f>
        <v>42718.5</v>
      </c>
      <c r="T401" s="14">
        <f>MONTH(R401)</f>
        <v>11</v>
      </c>
      <c r="U401" s="14">
        <f>MONTH(S401)</f>
        <v>12</v>
      </c>
      <c r="V401">
        <f>YEAR(R401)</f>
        <v>2016</v>
      </c>
      <c r="W401">
        <f>YEAR(S401)</f>
        <v>2016</v>
      </c>
      <c r="X401" s="14">
        <f>_xlfn.DAYS(Table1[[#This Row],[Date Ended Conversion]],Table1[[#This Row],[Date Created Conversion]])</f>
        <v>31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8306</v>
      </c>
      <c r="P402" s="16">
        <f>ROUND(Table1[[#This Row],[pledged]]/Table1[[#This Row],[goal]]*100,0)</f>
        <v>112</v>
      </c>
      <c r="Q402">
        <f>IFERROR(ROUND(E402/L402,2),0)</f>
        <v>181.13</v>
      </c>
      <c r="R402" s="18">
        <f>(((J402/60)/60)/24)+DATE(1970,1,1)</f>
        <v>41745.635960648149</v>
      </c>
      <c r="S402" s="18">
        <f>(((I402/60)/60)/24)+DATE(1970,1,1)</f>
        <v>41776.145833333336</v>
      </c>
      <c r="T402" s="14">
        <f>MONTH(R402)</f>
        <v>4</v>
      </c>
      <c r="U402" s="14">
        <f>MONTH(S402)</f>
        <v>5</v>
      </c>
      <c r="V402">
        <f>YEAR(R402)</f>
        <v>2014</v>
      </c>
      <c r="W402">
        <f>YEAR(S402)</f>
        <v>2014</v>
      </c>
      <c r="X402" s="14">
        <f>_xlfn.DAYS(Table1[[#This Row],[Date Ended Conversion]],Table1[[#This Row],[Date Created Conversion]])</f>
        <v>31</v>
      </c>
    </row>
    <row r="403" spans="1:2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8306</v>
      </c>
      <c r="P403" s="16">
        <f>ROUND(Table1[[#This Row],[pledged]]/Table1[[#This Row],[goal]]*100,0)</f>
        <v>104</v>
      </c>
      <c r="Q403">
        <f>IFERROR(ROUND(E403/L403,2),0)</f>
        <v>711.04</v>
      </c>
      <c r="R403" s="18">
        <f>(((J403/60)/60)/24)+DATE(1970,1,1)</f>
        <v>40732.842245370368</v>
      </c>
      <c r="S403" s="18">
        <f>(((I403/60)/60)/24)+DATE(1970,1,1)</f>
        <v>40762.842245370368</v>
      </c>
      <c r="T403" s="14">
        <f>MONTH(R403)</f>
        <v>7</v>
      </c>
      <c r="U403" s="14">
        <f>MONTH(S403)</f>
        <v>8</v>
      </c>
      <c r="V403">
        <f>YEAR(R403)</f>
        <v>2011</v>
      </c>
      <c r="W403">
        <f>YEAR(S403)</f>
        <v>2011</v>
      </c>
      <c r="X403" s="14">
        <f>_xlfn.DAYS(Table1[[#This Row],[Date Ended Conversion]],Table1[[#This Row],[Date Created Conversion]])</f>
        <v>30</v>
      </c>
    </row>
    <row r="404" spans="1:2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8306</v>
      </c>
      <c r="P404" s="16">
        <f>ROUND(Table1[[#This Row],[pledged]]/Table1[[#This Row],[goal]]*100,0)</f>
        <v>142</v>
      </c>
      <c r="Q404">
        <f>IFERROR(ROUND(E404/L404,2),0)</f>
        <v>65.88</v>
      </c>
      <c r="R404" s="18">
        <f>(((J404/60)/60)/24)+DATE(1970,1,1)</f>
        <v>42292.539548611108</v>
      </c>
      <c r="S404" s="18">
        <f>(((I404/60)/60)/24)+DATE(1970,1,1)</f>
        <v>42313.58121527778</v>
      </c>
      <c r="T404" s="14">
        <f>MONTH(R404)</f>
        <v>10</v>
      </c>
      <c r="U404" s="14">
        <f>MONTH(S404)</f>
        <v>11</v>
      </c>
      <c r="V404">
        <f>YEAR(R404)</f>
        <v>2015</v>
      </c>
      <c r="W404">
        <f>YEAR(S404)</f>
        <v>2015</v>
      </c>
      <c r="X404" s="14">
        <f>_xlfn.DAYS(Table1[[#This Row],[Date Ended Conversion]],Table1[[#This Row],[Date Created Conversion]])</f>
        <v>21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8306</v>
      </c>
      <c r="P405" s="16">
        <f>ROUND(Table1[[#This Row],[pledged]]/Table1[[#This Row],[goal]]*100,0)</f>
        <v>105</v>
      </c>
      <c r="Q405">
        <f>IFERROR(ROUND(E405/L405,2),0)</f>
        <v>75.19</v>
      </c>
      <c r="R405" s="18">
        <f>(((J405/60)/60)/24)+DATE(1970,1,1)</f>
        <v>40718.310659722221</v>
      </c>
      <c r="S405" s="18">
        <f>(((I405/60)/60)/24)+DATE(1970,1,1)</f>
        <v>40765.297222222223</v>
      </c>
      <c r="T405" s="14">
        <f>MONTH(R405)</f>
        <v>6</v>
      </c>
      <c r="U405" s="14">
        <f>MONTH(S405)</f>
        <v>8</v>
      </c>
      <c r="V405">
        <f>YEAR(R405)</f>
        <v>2011</v>
      </c>
      <c r="W405">
        <f>YEAR(S405)</f>
        <v>2011</v>
      </c>
      <c r="X405" s="14">
        <f>_xlfn.DAYS(Table1[[#This Row],[Date Ended Conversion]],Table1[[#This Row],[Date Created Conversion]])</f>
        <v>47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8306</v>
      </c>
      <c r="P406" s="16">
        <f>ROUND(Table1[[#This Row],[pledged]]/Table1[[#This Row],[goal]]*100,0)</f>
        <v>103</v>
      </c>
      <c r="Q406">
        <f>IFERROR(ROUND(E406/L406,2),0)</f>
        <v>133.13999999999999</v>
      </c>
      <c r="R406" s="18">
        <f>(((J406/60)/60)/24)+DATE(1970,1,1)</f>
        <v>41646.628032407411</v>
      </c>
      <c r="S406" s="18">
        <f>(((I406/60)/60)/24)+DATE(1970,1,1)</f>
        <v>41675.961111111108</v>
      </c>
      <c r="T406" s="14">
        <f>MONTH(R406)</f>
        <v>1</v>
      </c>
      <c r="U406" s="14">
        <f>MONTH(S406)</f>
        <v>2</v>
      </c>
      <c r="V406">
        <f>YEAR(R406)</f>
        <v>2014</v>
      </c>
      <c r="W406">
        <f>YEAR(S406)</f>
        <v>2014</v>
      </c>
      <c r="X406" s="14">
        <f>_xlfn.DAYS(Table1[[#This Row],[Date Ended Conversion]],Table1[[#This Row],[Date Created Conversion]])</f>
        <v>29</v>
      </c>
    </row>
    <row r="407" spans="1:2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8306</v>
      </c>
      <c r="P407" s="16">
        <f>ROUND(Table1[[#This Row],[pledged]]/Table1[[#This Row],[goal]]*100,0)</f>
        <v>108</v>
      </c>
      <c r="Q407">
        <f>IFERROR(ROUND(E407/L407,2),0)</f>
        <v>55.2</v>
      </c>
      <c r="R407" s="18">
        <f>(((J407/60)/60)/24)+DATE(1970,1,1)</f>
        <v>41674.08494212963</v>
      </c>
      <c r="S407" s="18">
        <f>(((I407/60)/60)/24)+DATE(1970,1,1)</f>
        <v>41704.08494212963</v>
      </c>
      <c r="T407" s="14">
        <f>MONTH(R407)</f>
        <v>2</v>
      </c>
      <c r="U407" s="14">
        <f>MONTH(S407)</f>
        <v>3</v>
      </c>
      <c r="V407">
        <f>YEAR(R407)</f>
        <v>2014</v>
      </c>
      <c r="W407">
        <f>YEAR(S407)</f>
        <v>2014</v>
      </c>
      <c r="X407" s="14">
        <f>_xlfn.DAYS(Table1[[#This Row],[Date Ended Conversion]],Table1[[#This Row],[Date Created Conversion]])</f>
        <v>30</v>
      </c>
    </row>
    <row r="408" spans="1:2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8306</v>
      </c>
      <c r="P408" s="16">
        <f>ROUND(Table1[[#This Row],[pledged]]/Table1[[#This Row],[goal]]*100,0)</f>
        <v>108</v>
      </c>
      <c r="Q408">
        <f>IFERROR(ROUND(E408/L408,2),0)</f>
        <v>86.16</v>
      </c>
      <c r="R408" s="18">
        <f>(((J408/60)/60)/24)+DATE(1970,1,1)</f>
        <v>40638.162465277775</v>
      </c>
      <c r="S408" s="18">
        <f>(((I408/60)/60)/24)+DATE(1970,1,1)</f>
        <v>40672.249305555553</v>
      </c>
      <c r="T408" s="14">
        <f>MONTH(R408)</f>
        <v>4</v>
      </c>
      <c r="U408" s="14">
        <f>MONTH(S408)</f>
        <v>5</v>
      </c>
      <c r="V408">
        <f>YEAR(R408)</f>
        <v>2011</v>
      </c>
      <c r="W408">
        <f>YEAR(S408)</f>
        <v>2011</v>
      </c>
      <c r="X408" s="14">
        <f>_xlfn.DAYS(Table1[[#This Row],[Date Ended Conversion]],Table1[[#This Row],[Date Created Conversion]])</f>
        <v>34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8306</v>
      </c>
      <c r="P409" s="16">
        <f>ROUND(Table1[[#This Row],[pledged]]/Table1[[#This Row],[goal]]*100,0)</f>
        <v>102</v>
      </c>
      <c r="Q409">
        <f>IFERROR(ROUND(E409/L409,2),0)</f>
        <v>92.32</v>
      </c>
      <c r="R409" s="18">
        <f>(((J409/60)/60)/24)+DATE(1970,1,1)</f>
        <v>40806.870949074073</v>
      </c>
      <c r="S409" s="18">
        <f>(((I409/60)/60)/24)+DATE(1970,1,1)</f>
        <v>40866.912615740745</v>
      </c>
      <c r="T409" s="14">
        <f>MONTH(R409)</f>
        <v>9</v>
      </c>
      <c r="U409" s="14">
        <f>MONTH(S409)</f>
        <v>11</v>
      </c>
      <c r="V409">
        <f>YEAR(R409)</f>
        <v>2011</v>
      </c>
      <c r="W409">
        <f>YEAR(S409)</f>
        <v>2011</v>
      </c>
      <c r="X409" s="14">
        <f>_xlfn.DAYS(Table1[[#This Row],[Date Ended Conversion]],Table1[[#This Row],[Date Created Conversion]])</f>
        <v>60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8306</v>
      </c>
      <c r="P410" s="16">
        <f>ROUND(Table1[[#This Row],[pledged]]/Table1[[#This Row],[goal]]*100,0)</f>
        <v>101</v>
      </c>
      <c r="Q410">
        <f>IFERROR(ROUND(E410/L410,2),0)</f>
        <v>160.16</v>
      </c>
      <c r="R410" s="18">
        <f>(((J410/60)/60)/24)+DATE(1970,1,1)</f>
        <v>41543.735995370371</v>
      </c>
      <c r="S410" s="18">
        <f>(((I410/60)/60)/24)+DATE(1970,1,1)</f>
        <v>41583.777662037035</v>
      </c>
      <c r="T410" s="14">
        <f>MONTH(R410)</f>
        <v>9</v>
      </c>
      <c r="U410" s="14">
        <f>MONTH(S410)</f>
        <v>11</v>
      </c>
      <c r="V410">
        <f>YEAR(R410)</f>
        <v>2013</v>
      </c>
      <c r="W410">
        <f>YEAR(S410)</f>
        <v>2013</v>
      </c>
      <c r="X410" s="14">
        <f>_xlfn.DAYS(Table1[[#This Row],[Date Ended Conversion]],Table1[[#This Row],[Date Created Conversion]])</f>
        <v>40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8306</v>
      </c>
      <c r="P411" s="16">
        <f>ROUND(Table1[[#This Row],[pledged]]/Table1[[#This Row],[goal]]*100,0)</f>
        <v>137</v>
      </c>
      <c r="Q411">
        <f>IFERROR(ROUND(E411/L411,2),0)</f>
        <v>45.6</v>
      </c>
      <c r="R411" s="18">
        <f>(((J411/60)/60)/24)+DATE(1970,1,1)</f>
        <v>42543.862777777773</v>
      </c>
      <c r="S411" s="18">
        <f>(((I411/60)/60)/24)+DATE(1970,1,1)</f>
        <v>42573.862777777773</v>
      </c>
      <c r="T411" s="14">
        <f>MONTH(R411)</f>
        <v>6</v>
      </c>
      <c r="U411" s="14">
        <f>MONTH(S411)</f>
        <v>7</v>
      </c>
      <c r="V411">
        <f>YEAR(R411)</f>
        <v>2016</v>
      </c>
      <c r="W411">
        <f>YEAR(S411)</f>
        <v>2016</v>
      </c>
      <c r="X411" s="14">
        <f>_xlfn.DAYS(Table1[[#This Row],[Date Ended Conversion]],Table1[[#This Row],[Date Created Conversion]])</f>
        <v>30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8306</v>
      </c>
      <c r="P412" s="16">
        <f>ROUND(Table1[[#This Row],[pledged]]/Table1[[#This Row],[goal]]*100,0)</f>
        <v>128</v>
      </c>
      <c r="Q412">
        <f>IFERROR(ROUND(E412/L412,2),0)</f>
        <v>183.29</v>
      </c>
      <c r="R412" s="18">
        <f>(((J412/60)/60)/24)+DATE(1970,1,1)</f>
        <v>42113.981446759266</v>
      </c>
      <c r="S412" s="18">
        <f>(((I412/60)/60)/24)+DATE(1970,1,1)</f>
        <v>42173.981446759266</v>
      </c>
      <c r="T412" s="14">
        <f>MONTH(R412)</f>
        <v>4</v>
      </c>
      <c r="U412" s="14">
        <f>MONTH(S412)</f>
        <v>6</v>
      </c>
      <c r="V412">
        <f>YEAR(R412)</f>
        <v>2015</v>
      </c>
      <c r="W412">
        <f>YEAR(S412)</f>
        <v>2015</v>
      </c>
      <c r="X412" s="14">
        <f>_xlfn.DAYS(Table1[[#This Row],[Date Ended Conversion]],Table1[[#This Row],[Date Created Conversion]])</f>
        <v>60</v>
      </c>
    </row>
    <row r="413" spans="1:2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8306</v>
      </c>
      <c r="P413" s="16">
        <f>ROUND(Table1[[#This Row],[pledged]]/Table1[[#This Row],[goal]]*100,0)</f>
        <v>101</v>
      </c>
      <c r="Q413">
        <f>IFERROR(ROUND(E413/L413,2),0)</f>
        <v>125.79</v>
      </c>
      <c r="R413" s="18">
        <f>(((J413/60)/60)/24)+DATE(1970,1,1)</f>
        <v>41598.17597222222</v>
      </c>
      <c r="S413" s="18">
        <f>(((I413/60)/60)/24)+DATE(1970,1,1)</f>
        <v>41630.208333333336</v>
      </c>
      <c r="T413" s="14">
        <f>MONTH(R413)</f>
        <v>11</v>
      </c>
      <c r="U413" s="14">
        <f>MONTH(S413)</f>
        <v>12</v>
      </c>
      <c r="V413">
        <f>YEAR(R413)</f>
        <v>2013</v>
      </c>
      <c r="W413">
        <f>YEAR(S413)</f>
        <v>2013</v>
      </c>
      <c r="X413" s="14">
        <f>_xlfn.DAYS(Table1[[#This Row],[Date Ended Conversion]],Table1[[#This Row],[Date Created Conversion]])</f>
        <v>32</v>
      </c>
    </row>
    <row r="414" spans="1:2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8306</v>
      </c>
      <c r="P414" s="16">
        <f>ROUND(Table1[[#This Row],[pledged]]/Table1[[#This Row],[goal]]*100,0)</f>
        <v>127</v>
      </c>
      <c r="Q414">
        <f>IFERROR(ROUND(E414/L414,2),0)</f>
        <v>57.65</v>
      </c>
      <c r="R414" s="18">
        <f>(((J414/60)/60)/24)+DATE(1970,1,1)</f>
        <v>41099.742800925924</v>
      </c>
      <c r="S414" s="18">
        <f>(((I414/60)/60)/24)+DATE(1970,1,1)</f>
        <v>41115.742800925924</v>
      </c>
      <c r="T414" s="14">
        <f>MONTH(R414)</f>
        <v>7</v>
      </c>
      <c r="U414" s="14">
        <f>MONTH(S414)</f>
        <v>7</v>
      </c>
      <c r="V414">
        <f>YEAR(R414)</f>
        <v>2012</v>
      </c>
      <c r="W414">
        <f>YEAR(S414)</f>
        <v>2012</v>
      </c>
      <c r="X414" s="14">
        <f>_xlfn.DAYS(Table1[[#This Row],[Date Ended Conversion]],Table1[[#This Row],[Date Created Conversion]])</f>
        <v>16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8306</v>
      </c>
      <c r="P415" s="16">
        <f>ROUND(Table1[[#This Row],[pledged]]/Table1[[#This Row],[goal]]*100,0)</f>
        <v>105</v>
      </c>
      <c r="Q415">
        <f>IFERROR(ROUND(E415/L415,2),0)</f>
        <v>78.66</v>
      </c>
      <c r="R415" s="18">
        <f>(((J415/60)/60)/24)+DATE(1970,1,1)</f>
        <v>41079.877442129626</v>
      </c>
      <c r="S415" s="18">
        <f>(((I415/60)/60)/24)+DATE(1970,1,1)</f>
        <v>41109.877442129626</v>
      </c>
      <c r="T415" s="14">
        <f>MONTH(R415)</f>
        <v>6</v>
      </c>
      <c r="U415" s="14">
        <f>MONTH(S415)</f>
        <v>7</v>
      </c>
      <c r="V415">
        <f>YEAR(R415)</f>
        <v>2012</v>
      </c>
      <c r="W415">
        <f>YEAR(S415)</f>
        <v>2012</v>
      </c>
      <c r="X415" s="14">
        <f>_xlfn.DAYS(Table1[[#This Row],[Date Ended Conversion]],Table1[[#This Row],[Date Created Conversion]])</f>
        <v>30</v>
      </c>
    </row>
    <row r="416" spans="1:2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8306</v>
      </c>
      <c r="P416" s="16">
        <f>ROUND(Table1[[#This Row],[pledged]]/Table1[[#This Row],[goal]]*100,0)</f>
        <v>103</v>
      </c>
      <c r="Q416">
        <f>IFERROR(ROUND(E416/L416,2),0)</f>
        <v>91.48</v>
      </c>
      <c r="R416" s="18">
        <f>(((J416/60)/60)/24)+DATE(1970,1,1)</f>
        <v>41529.063252314816</v>
      </c>
      <c r="S416" s="18">
        <f>(((I416/60)/60)/24)+DATE(1970,1,1)</f>
        <v>41559.063252314816</v>
      </c>
      <c r="T416" s="14">
        <f>MONTH(R416)</f>
        <v>9</v>
      </c>
      <c r="U416" s="14">
        <f>MONTH(S416)</f>
        <v>10</v>
      </c>
      <c r="V416">
        <f>YEAR(R416)</f>
        <v>2013</v>
      </c>
      <c r="W416">
        <f>YEAR(S416)</f>
        <v>2013</v>
      </c>
      <c r="X416" s="14">
        <f>_xlfn.DAYS(Table1[[#This Row],[Date Ended Conversion]],Table1[[#This Row],[Date Created Conversion]])</f>
        <v>30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8306</v>
      </c>
      <c r="P417" s="16">
        <f>ROUND(Table1[[#This Row],[pledged]]/Table1[[#This Row],[goal]]*100,0)</f>
        <v>102</v>
      </c>
      <c r="Q417">
        <f>IFERROR(ROUND(E417/L417,2),0)</f>
        <v>68.099999999999994</v>
      </c>
      <c r="R417" s="18">
        <f>(((J417/60)/60)/24)+DATE(1970,1,1)</f>
        <v>41904.851875</v>
      </c>
      <c r="S417" s="18">
        <f>(((I417/60)/60)/24)+DATE(1970,1,1)</f>
        <v>41929.5</v>
      </c>
      <c r="T417" s="14">
        <f>MONTH(R417)</f>
        <v>9</v>
      </c>
      <c r="U417" s="14">
        <f>MONTH(S417)</f>
        <v>10</v>
      </c>
      <c r="V417">
        <f>YEAR(R417)</f>
        <v>2014</v>
      </c>
      <c r="W417">
        <f>YEAR(S417)</f>
        <v>2014</v>
      </c>
      <c r="X417" s="14">
        <f>_xlfn.DAYS(Table1[[#This Row],[Date Ended Conversion]],Table1[[#This Row],[Date Created Conversion]])</f>
        <v>25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8306</v>
      </c>
      <c r="P418" s="16">
        <f>ROUND(Table1[[#This Row],[pledged]]/Table1[[#This Row],[goal]]*100,0)</f>
        <v>120</v>
      </c>
      <c r="Q418">
        <f>IFERROR(ROUND(E418/L418,2),0)</f>
        <v>48.09</v>
      </c>
      <c r="R418" s="18">
        <f>(((J418/60)/60)/24)+DATE(1970,1,1)</f>
        <v>41648.396192129629</v>
      </c>
      <c r="S418" s="18">
        <f>(((I418/60)/60)/24)+DATE(1970,1,1)</f>
        <v>41678.396192129629</v>
      </c>
      <c r="T418" s="14">
        <f>MONTH(R418)</f>
        <v>1</v>
      </c>
      <c r="U418" s="14">
        <f>MONTH(S418)</f>
        <v>2</v>
      </c>
      <c r="V418">
        <f>YEAR(R418)</f>
        <v>2014</v>
      </c>
      <c r="W418">
        <f>YEAR(S418)</f>
        <v>2014</v>
      </c>
      <c r="X418" s="14">
        <f>_xlfn.DAYS(Table1[[#This Row],[Date Ended Conversion]],Table1[[#This Row],[Date Created Conversion]])</f>
        <v>30</v>
      </c>
    </row>
    <row r="419" spans="1:2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8306</v>
      </c>
      <c r="P419" s="16">
        <f>ROUND(Table1[[#This Row],[pledged]]/Table1[[#This Row],[goal]]*100,0)</f>
        <v>100</v>
      </c>
      <c r="Q419">
        <f>IFERROR(ROUND(E419/L419,2),0)</f>
        <v>202.42</v>
      </c>
      <c r="R419" s="18">
        <f>(((J419/60)/60)/24)+DATE(1970,1,1)</f>
        <v>41360.970601851855</v>
      </c>
      <c r="S419" s="18">
        <f>(((I419/60)/60)/24)+DATE(1970,1,1)</f>
        <v>41372.189583333333</v>
      </c>
      <c r="T419" s="14">
        <f>MONTH(R419)</f>
        <v>3</v>
      </c>
      <c r="U419" s="14">
        <f>MONTH(S419)</f>
        <v>4</v>
      </c>
      <c r="V419">
        <f>YEAR(R419)</f>
        <v>2013</v>
      </c>
      <c r="W419">
        <f>YEAR(S419)</f>
        <v>2013</v>
      </c>
      <c r="X419" s="14">
        <f>_xlfn.DAYS(Table1[[#This Row],[Date Ended Conversion]],Table1[[#This Row],[Date Created Conversion]])</f>
        <v>12</v>
      </c>
    </row>
    <row r="420" spans="1:2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8306</v>
      </c>
      <c r="P420" s="16">
        <f>ROUND(Table1[[#This Row],[pledged]]/Table1[[#This Row],[goal]]*100,0)</f>
        <v>101</v>
      </c>
      <c r="Q420">
        <f>IFERROR(ROUND(E420/L420,2),0)</f>
        <v>216.75</v>
      </c>
      <c r="R420" s="18">
        <f>(((J420/60)/60)/24)+DATE(1970,1,1)</f>
        <v>42178.282372685186</v>
      </c>
      <c r="S420" s="18">
        <f>(((I420/60)/60)/24)+DATE(1970,1,1)</f>
        <v>42208.282372685186</v>
      </c>
      <c r="T420" s="14">
        <f>MONTH(R420)</f>
        <v>6</v>
      </c>
      <c r="U420" s="14">
        <f>MONTH(S420)</f>
        <v>7</v>
      </c>
      <c r="V420">
        <f>YEAR(R420)</f>
        <v>2015</v>
      </c>
      <c r="W420">
        <f>YEAR(S420)</f>
        <v>2015</v>
      </c>
      <c r="X420" s="14">
        <f>_xlfn.DAYS(Table1[[#This Row],[Date Ended Conversion]],Table1[[#This Row],[Date Created Conversion]])</f>
        <v>30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8306</v>
      </c>
      <c r="P421" s="16">
        <f>ROUND(Table1[[#This Row],[pledged]]/Table1[[#This Row],[goal]]*100,0)</f>
        <v>100</v>
      </c>
      <c r="Q421">
        <f>IFERROR(ROUND(E421/L421,2),0)</f>
        <v>110.07</v>
      </c>
      <c r="R421" s="18">
        <f>(((J421/60)/60)/24)+DATE(1970,1,1)</f>
        <v>41394.842442129629</v>
      </c>
      <c r="S421" s="18">
        <f>(((I421/60)/60)/24)+DATE(1970,1,1)</f>
        <v>41454.842442129629</v>
      </c>
      <c r="T421" s="14">
        <f>MONTH(R421)</f>
        <v>4</v>
      </c>
      <c r="U421" s="14">
        <f>MONTH(S421)</f>
        <v>6</v>
      </c>
      <c r="V421">
        <f>YEAR(R421)</f>
        <v>2013</v>
      </c>
      <c r="W421">
        <f>YEAR(S421)</f>
        <v>2013</v>
      </c>
      <c r="X421" s="14">
        <f>_xlfn.DAYS(Table1[[#This Row],[Date Ended Conversion]],Table1[[#This Row],[Date Created Conversion]])</f>
        <v>60</v>
      </c>
    </row>
    <row r="422" spans="1:2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8269</v>
      </c>
      <c r="P422" s="16">
        <f>ROUND(Table1[[#This Row],[pledged]]/Table1[[#This Row],[goal]]*100,0)</f>
        <v>0</v>
      </c>
      <c r="Q422">
        <f>IFERROR(ROUND(E422/L422,2),0)</f>
        <v>4.83</v>
      </c>
      <c r="R422" s="18">
        <f>(((J422/60)/60)/24)+DATE(1970,1,1)</f>
        <v>41682.23646990741</v>
      </c>
      <c r="S422" s="18">
        <f>(((I422/60)/60)/24)+DATE(1970,1,1)</f>
        <v>41712.194803240738</v>
      </c>
      <c r="T422" s="14">
        <f>MONTH(R422)</f>
        <v>2</v>
      </c>
      <c r="U422" s="14">
        <f>MONTH(S422)</f>
        <v>3</v>
      </c>
      <c r="V422">
        <f>YEAR(R422)</f>
        <v>2014</v>
      </c>
      <c r="W422">
        <f>YEAR(S422)</f>
        <v>2014</v>
      </c>
      <c r="X422" s="14">
        <f>_xlfn.DAYS(Table1[[#This Row],[Date Ended Conversion]],Table1[[#This Row],[Date Created Conversion]])</f>
        <v>30</v>
      </c>
    </row>
    <row r="423" spans="1:2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8269</v>
      </c>
      <c r="P423" s="16">
        <f>ROUND(Table1[[#This Row],[pledged]]/Table1[[#This Row],[goal]]*100,0)</f>
        <v>2</v>
      </c>
      <c r="Q423">
        <f>IFERROR(ROUND(E423/L423,2),0)</f>
        <v>50.17</v>
      </c>
      <c r="R423" s="18">
        <f>(((J423/60)/60)/24)+DATE(1970,1,1)</f>
        <v>42177.491388888884</v>
      </c>
      <c r="S423" s="18">
        <f>(((I423/60)/60)/24)+DATE(1970,1,1)</f>
        <v>42237.491388888884</v>
      </c>
      <c r="T423" s="14">
        <f>MONTH(R423)</f>
        <v>6</v>
      </c>
      <c r="U423" s="14">
        <f>MONTH(S423)</f>
        <v>8</v>
      </c>
      <c r="V423">
        <f>YEAR(R423)</f>
        <v>2015</v>
      </c>
      <c r="W423">
        <f>YEAR(S423)</f>
        <v>2015</v>
      </c>
      <c r="X423" s="14">
        <f>_xlfn.DAYS(Table1[[#This Row],[Date Ended Conversion]],Table1[[#This Row],[Date Created Conversion]])</f>
        <v>60</v>
      </c>
    </row>
    <row r="424" spans="1:2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8269</v>
      </c>
      <c r="P424" s="16">
        <f>ROUND(Table1[[#This Row],[pledged]]/Table1[[#This Row],[goal]]*100,0)</f>
        <v>1</v>
      </c>
      <c r="Q424">
        <f>IFERROR(ROUND(E424/L424,2),0)</f>
        <v>35.83</v>
      </c>
      <c r="R424" s="18">
        <f>(((J424/60)/60)/24)+DATE(1970,1,1)</f>
        <v>41863.260381944441</v>
      </c>
      <c r="S424" s="18">
        <f>(((I424/60)/60)/24)+DATE(1970,1,1)</f>
        <v>41893.260381944441</v>
      </c>
      <c r="T424" s="14">
        <f>MONTH(R424)</f>
        <v>8</v>
      </c>
      <c r="U424" s="14">
        <f>MONTH(S424)</f>
        <v>9</v>
      </c>
      <c r="V424">
        <f>YEAR(R424)</f>
        <v>2014</v>
      </c>
      <c r="W424">
        <f>YEAR(S424)</f>
        <v>2014</v>
      </c>
      <c r="X424" s="14">
        <f>_xlfn.DAYS(Table1[[#This Row],[Date Ended Conversion]],Table1[[#This Row],[Date Created Conversion]])</f>
        <v>30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8269</v>
      </c>
      <c r="P425" s="16">
        <f>ROUND(Table1[[#This Row],[pledged]]/Table1[[#This Row],[goal]]*100,0)</f>
        <v>1</v>
      </c>
      <c r="Q425">
        <f>IFERROR(ROUND(E425/L425,2),0)</f>
        <v>11.77</v>
      </c>
      <c r="R425" s="18">
        <f>(((J425/60)/60)/24)+DATE(1970,1,1)</f>
        <v>41400.92627314815</v>
      </c>
      <c r="S425" s="18">
        <f>(((I425/60)/60)/24)+DATE(1970,1,1)</f>
        <v>41430.92627314815</v>
      </c>
      <c r="T425" s="14">
        <f>MONTH(R425)</f>
        <v>5</v>
      </c>
      <c r="U425" s="14">
        <f>MONTH(S425)</f>
        <v>6</v>
      </c>
      <c r="V425">
        <f>YEAR(R425)</f>
        <v>2013</v>
      </c>
      <c r="W425">
        <f>YEAR(S425)</f>
        <v>2013</v>
      </c>
      <c r="X425" s="14">
        <f>_xlfn.DAYS(Table1[[#This Row],[Date Ended Conversion]],Table1[[#This Row],[Date Created Conversion]])</f>
        <v>30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8269</v>
      </c>
      <c r="P426" s="16">
        <f>ROUND(Table1[[#This Row],[pledged]]/Table1[[#This Row],[goal]]*100,0)</f>
        <v>7</v>
      </c>
      <c r="Q426">
        <f>IFERROR(ROUND(E426/L426,2),0)</f>
        <v>40.78</v>
      </c>
      <c r="R426" s="18">
        <f>(((J426/60)/60)/24)+DATE(1970,1,1)</f>
        <v>40934.376145833332</v>
      </c>
      <c r="S426" s="18">
        <f>(((I426/60)/60)/24)+DATE(1970,1,1)</f>
        <v>40994.334479166668</v>
      </c>
      <c r="T426" s="14">
        <f>MONTH(R426)</f>
        <v>1</v>
      </c>
      <c r="U426" s="14">
        <f>MONTH(S426)</f>
        <v>3</v>
      </c>
      <c r="V426">
        <f>YEAR(R426)</f>
        <v>2012</v>
      </c>
      <c r="W426">
        <f>YEAR(S426)</f>
        <v>2012</v>
      </c>
      <c r="X426" s="14">
        <f>_xlfn.DAYS(Table1[[#This Row],[Date Ended Conversion]],Table1[[#This Row],[Date Created Conversion]])</f>
        <v>60</v>
      </c>
    </row>
    <row r="427" spans="1:2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8269</v>
      </c>
      <c r="P427" s="16">
        <f>ROUND(Table1[[#This Row],[pledged]]/Table1[[#This Row],[goal]]*100,0)</f>
        <v>0</v>
      </c>
      <c r="Q427">
        <f>IFERROR(ROUND(E427/L427,2),0)</f>
        <v>3</v>
      </c>
      <c r="R427" s="18">
        <f>(((J427/60)/60)/24)+DATE(1970,1,1)</f>
        <v>42275.861157407402</v>
      </c>
      <c r="S427" s="18">
        <f>(((I427/60)/60)/24)+DATE(1970,1,1)</f>
        <v>42335.902824074074</v>
      </c>
      <c r="T427" s="14">
        <f>MONTH(R427)</f>
        <v>9</v>
      </c>
      <c r="U427" s="14">
        <f>MONTH(S427)</f>
        <v>11</v>
      </c>
      <c r="V427">
        <f>YEAR(R427)</f>
        <v>2015</v>
      </c>
      <c r="W427">
        <f>YEAR(S427)</f>
        <v>2015</v>
      </c>
      <c r="X427" s="14">
        <f>_xlfn.DAYS(Table1[[#This Row],[Date Ended Conversion]],Table1[[#This Row],[Date Created Conversion]])</f>
        <v>60</v>
      </c>
    </row>
    <row r="428" spans="1:2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8269</v>
      </c>
      <c r="P428" s="16">
        <f>ROUND(Table1[[#This Row],[pledged]]/Table1[[#This Row],[goal]]*100,0)</f>
        <v>1</v>
      </c>
      <c r="Q428">
        <f>IFERROR(ROUND(E428/L428,2),0)</f>
        <v>16.63</v>
      </c>
      <c r="R428" s="18">
        <f>(((J428/60)/60)/24)+DATE(1970,1,1)</f>
        <v>42400.711967592593</v>
      </c>
      <c r="S428" s="18">
        <f>(((I428/60)/60)/24)+DATE(1970,1,1)</f>
        <v>42430.711967592593</v>
      </c>
      <c r="T428" s="14">
        <f>MONTH(R428)</f>
        <v>1</v>
      </c>
      <c r="U428" s="14">
        <f>MONTH(S428)</f>
        <v>3</v>
      </c>
      <c r="V428">
        <f>YEAR(R428)</f>
        <v>2016</v>
      </c>
      <c r="W428">
        <f>YEAR(S428)</f>
        <v>2016</v>
      </c>
      <c r="X428" s="14">
        <f>_xlfn.DAYS(Table1[[#This Row],[Date Ended Conversion]],Table1[[#This Row],[Date Created Conversion]])</f>
        <v>30</v>
      </c>
    </row>
    <row r="429" spans="1:2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8269</v>
      </c>
      <c r="P429" s="16">
        <f>ROUND(Table1[[#This Row],[pledged]]/Table1[[#This Row],[goal]]*100,0)</f>
        <v>0</v>
      </c>
      <c r="Q429">
        <f>IFERROR(ROUND(E429/L429,2),0)</f>
        <v>0</v>
      </c>
      <c r="R429" s="18">
        <f>(((J429/60)/60)/24)+DATE(1970,1,1)</f>
        <v>42285.909027777772</v>
      </c>
      <c r="S429" s="18">
        <f>(((I429/60)/60)/24)+DATE(1970,1,1)</f>
        <v>42299.790972222225</v>
      </c>
      <c r="T429" s="14">
        <f>MONTH(R429)</f>
        <v>10</v>
      </c>
      <c r="U429" s="14">
        <f>MONTH(S429)</f>
        <v>10</v>
      </c>
      <c r="V429">
        <f>YEAR(R429)</f>
        <v>2015</v>
      </c>
      <c r="W429">
        <f>YEAR(S429)</f>
        <v>2015</v>
      </c>
      <c r="X429" s="14">
        <f>_xlfn.DAYS(Table1[[#This Row],[Date Ended Conversion]],Table1[[#This Row],[Date Created Conversion]])</f>
        <v>14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8269</v>
      </c>
      <c r="P430" s="16">
        <f>ROUND(Table1[[#This Row],[pledged]]/Table1[[#This Row],[goal]]*100,0)</f>
        <v>6</v>
      </c>
      <c r="Q430">
        <f>IFERROR(ROUND(E430/L430,2),0)</f>
        <v>52</v>
      </c>
      <c r="R430" s="18">
        <f>(((J430/60)/60)/24)+DATE(1970,1,1)</f>
        <v>41778.766724537039</v>
      </c>
      <c r="S430" s="18">
        <f>(((I430/60)/60)/24)+DATE(1970,1,1)</f>
        <v>41806.916666666664</v>
      </c>
      <c r="T430" s="14">
        <f>MONTH(R430)</f>
        <v>5</v>
      </c>
      <c r="U430" s="14">
        <f>MONTH(S430)</f>
        <v>6</v>
      </c>
      <c r="V430">
        <f>YEAR(R430)</f>
        <v>2014</v>
      </c>
      <c r="W430">
        <f>YEAR(S430)</f>
        <v>2014</v>
      </c>
      <c r="X430" s="14">
        <f>_xlfn.DAYS(Table1[[#This Row],[Date Ended Conversion]],Table1[[#This Row],[Date Created Conversion]])</f>
        <v>28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8269</v>
      </c>
      <c r="P431" s="16">
        <f>ROUND(Table1[[#This Row],[pledged]]/Table1[[#This Row],[goal]]*100,0)</f>
        <v>0</v>
      </c>
      <c r="Q431">
        <f>IFERROR(ROUND(E431/L431,2),0)</f>
        <v>0</v>
      </c>
      <c r="R431" s="18">
        <f>(((J431/60)/60)/24)+DATE(1970,1,1)</f>
        <v>40070.901412037041</v>
      </c>
      <c r="S431" s="18">
        <f>(((I431/60)/60)/24)+DATE(1970,1,1)</f>
        <v>40144.207638888889</v>
      </c>
      <c r="T431" s="14">
        <f>MONTH(R431)</f>
        <v>9</v>
      </c>
      <c r="U431" s="14">
        <f>MONTH(S431)</f>
        <v>11</v>
      </c>
      <c r="V431">
        <f>YEAR(R431)</f>
        <v>2009</v>
      </c>
      <c r="W431">
        <f>YEAR(S431)</f>
        <v>2009</v>
      </c>
      <c r="X431" s="14">
        <f>_xlfn.DAYS(Table1[[#This Row],[Date Ended Conversion]],Table1[[#This Row],[Date Created Conversion]])</f>
        <v>74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8269</v>
      </c>
      <c r="P432" s="16">
        <f>ROUND(Table1[[#This Row],[pledged]]/Table1[[#This Row],[goal]]*100,0)</f>
        <v>2</v>
      </c>
      <c r="Q432">
        <f>IFERROR(ROUND(E432/L432,2),0)</f>
        <v>4.8</v>
      </c>
      <c r="R432" s="18">
        <f>(((J432/60)/60)/24)+DATE(1970,1,1)</f>
        <v>41513.107256944444</v>
      </c>
      <c r="S432" s="18">
        <f>(((I432/60)/60)/24)+DATE(1970,1,1)</f>
        <v>41528.107256944444</v>
      </c>
      <c r="T432" s="14">
        <f>MONTH(R432)</f>
        <v>8</v>
      </c>
      <c r="U432" s="14">
        <f>MONTH(S432)</f>
        <v>9</v>
      </c>
      <c r="V432">
        <f>YEAR(R432)</f>
        <v>2013</v>
      </c>
      <c r="W432">
        <f>YEAR(S432)</f>
        <v>2013</v>
      </c>
      <c r="X432" s="14">
        <f>_xlfn.DAYS(Table1[[#This Row],[Date Ended Conversion]],Table1[[#This Row],[Date Created Conversion]])</f>
        <v>15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8269</v>
      </c>
      <c r="P433" s="16">
        <f>ROUND(Table1[[#This Row],[pledged]]/Table1[[#This Row],[goal]]*100,0)</f>
        <v>14</v>
      </c>
      <c r="Q433">
        <f>IFERROR(ROUND(E433/L433,2),0)</f>
        <v>51.88</v>
      </c>
      <c r="R433" s="18">
        <f>(((J433/60)/60)/24)+DATE(1970,1,1)</f>
        <v>42526.871331018512</v>
      </c>
      <c r="S433" s="18">
        <f>(((I433/60)/60)/24)+DATE(1970,1,1)</f>
        <v>42556.871331018512</v>
      </c>
      <c r="T433" s="14">
        <f>MONTH(R433)</f>
        <v>6</v>
      </c>
      <c r="U433" s="14">
        <f>MONTH(S433)</f>
        <v>7</v>
      </c>
      <c r="V433">
        <f>YEAR(R433)</f>
        <v>2016</v>
      </c>
      <c r="W433">
        <f>YEAR(S433)</f>
        <v>2016</v>
      </c>
      <c r="X433" s="14">
        <f>_xlfn.DAYS(Table1[[#This Row],[Date Ended Conversion]],Table1[[#This Row],[Date Created Conversion]])</f>
        <v>30</v>
      </c>
    </row>
    <row r="434" spans="1:2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8269</v>
      </c>
      <c r="P434" s="16">
        <f>ROUND(Table1[[#This Row],[pledged]]/Table1[[#This Row],[goal]]*100,0)</f>
        <v>10</v>
      </c>
      <c r="Q434">
        <f>IFERROR(ROUND(E434/L434,2),0)</f>
        <v>71.25</v>
      </c>
      <c r="R434" s="18">
        <f>(((J434/60)/60)/24)+DATE(1970,1,1)</f>
        <v>42238.726631944446</v>
      </c>
      <c r="S434" s="18">
        <f>(((I434/60)/60)/24)+DATE(1970,1,1)</f>
        <v>42298.726631944446</v>
      </c>
      <c r="T434" s="14">
        <f>MONTH(R434)</f>
        <v>8</v>
      </c>
      <c r="U434" s="14">
        <f>MONTH(S434)</f>
        <v>10</v>
      </c>
      <c r="V434">
        <f>YEAR(R434)</f>
        <v>2015</v>
      </c>
      <c r="W434">
        <f>YEAR(S434)</f>
        <v>2015</v>
      </c>
      <c r="X434" s="14">
        <f>_xlfn.DAYS(Table1[[#This Row],[Date Ended Conversion]],Table1[[#This Row],[Date Created Conversion]])</f>
        <v>60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8269</v>
      </c>
      <c r="P435" s="16">
        <f>ROUND(Table1[[#This Row],[pledged]]/Table1[[#This Row],[goal]]*100,0)</f>
        <v>0</v>
      </c>
      <c r="Q435">
        <f>IFERROR(ROUND(E435/L435,2),0)</f>
        <v>0</v>
      </c>
      <c r="R435" s="18">
        <f>(((J435/60)/60)/24)+DATE(1970,1,1)</f>
        <v>42228.629884259266</v>
      </c>
      <c r="S435" s="18">
        <f>(((I435/60)/60)/24)+DATE(1970,1,1)</f>
        <v>42288.629884259266</v>
      </c>
      <c r="T435" s="14">
        <f>MONTH(R435)</f>
        <v>8</v>
      </c>
      <c r="U435" s="14">
        <f>MONTH(S435)</f>
        <v>10</v>
      </c>
      <c r="V435">
        <f>YEAR(R435)</f>
        <v>2015</v>
      </c>
      <c r="W435">
        <f>YEAR(S435)</f>
        <v>2015</v>
      </c>
      <c r="X435" s="14">
        <f>_xlfn.DAYS(Table1[[#This Row],[Date Ended Conversion]],Table1[[#This Row],[Date Created Conversion]])</f>
        <v>60</v>
      </c>
    </row>
    <row r="436" spans="1:2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8269</v>
      </c>
      <c r="P436" s="16">
        <f>ROUND(Table1[[#This Row],[pledged]]/Table1[[#This Row],[goal]]*100,0)</f>
        <v>5</v>
      </c>
      <c r="Q436">
        <f>IFERROR(ROUND(E436/L436,2),0)</f>
        <v>62.5</v>
      </c>
      <c r="R436" s="18">
        <f>(((J436/60)/60)/24)+DATE(1970,1,1)</f>
        <v>41576.834513888891</v>
      </c>
      <c r="S436" s="18">
        <f>(((I436/60)/60)/24)+DATE(1970,1,1)</f>
        <v>41609.876180555555</v>
      </c>
      <c r="T436" s="14">
        <f>MONTH(R436)</f>
        <v>10</v>
      </c>
      <c r="U436" s="14">
        <f>MONTH(S436)</f>
        <v>12</v>
      </c>
      <c r="V436">
        <f>YEAR(R436)</f>
        <v>2013</v>
      </c>
      <c r="W436">
        <f>YEAR(S436)</f>
        <v>2013</v>
      </c>
      <c r="X436" s="14">
        <f>_xlfn.DAYS(Table1[[#This Row],[Date Ended Conversion]],Table1[[#This Row],[Date Created Conversion]])</f>
        <v>33</v>
      </c>
    </row>
    <row r="437" spans="1:2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8269</v>
      </c>
      <c r="P437" s="16">
        <f>ROUND(Table1[[#This Row],[pledged]]/Table1[[#This Row],[goal]]*100,0)</f>
        <v>0</v>
      </c>
      <c r="Q437">
        <f>IFERROR(ROUND(E437/L437,2),0)</f>
        <v>1</v>
      </c>
      <c r="R437" s="18">
        <f>(((J437/60)/60)/24)+DATE(1970,1,1)</f>
        <v>41500.747453703705</v>
      </c>
      <c r="S437" s="18">
        <f>(((I437/60)/60)/24)+DATE(1970,1,1)</f>
        <v>41530.747453703705</v>
      </c>
      <c r="T437" s="14">
        <f>MONTH(R437)</f>
        <v>8</v>
      </c>
      <c r="U437" s="14">
        <f>MONTH(S437)</f>
        <v>9</v>
      </c>
      <c r="V437">
        <f>YEAR(R437)</f>
        <v>2013</v>
      </c>
      <c r="W437">
        <f>YEAR(S437)</f>
        <v>2013</v>
      </c>
      <c r="X437" s="14">
        <f>_xlfn.DAYS(Table1[[#This Row],[Date Ended Conversion]],Table1[[#This Row],[Date Created Conversion]])</f>
        <v>30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8269</v>
      </c>
      <c r="P438" s="16">
        <f>ROUND(Table1[[#This Row],[pledged]]/Table1[[#This Row],[goal]]*100,0)</f>
        <v>0</v>
      </c>
      <c r="Q438">
        <f>IFERROR(ROUND(E438/L438,2),0)</f>
        <v>0</v>
      </c>
      <c r="R438" s="18">
        <f>(((J438/60)/60)/24)+DATE(1970,1,1)</f>
        <v>41456.36241898148</v>
      </c>
      <c r="S438" s="18">
        <f>(((I438/60)/60)/24)+DATE(1970,1,1)</f>
        <v>41486.36241898148</v>
      </c>
      <c r="T438" s="14">
        <f>MONTH(R438)</f>
        <v>7</v>
      </c>
      <c r="U438" s="14">
        <f>MONTH(S438)</f>
        <v>7</v>
      </c>
      <c r="V438">
        <f>YEAR(R438)</f>
        <v>2013</v>
      </c>
      <c r="W438">
        <f>YEAR(S438)</f>
        <v>2013</v>
      </c>
      <c r="X438" s="14">
        <f>_xlfn.DAYS(Table1[[#This Row],[Date Ended Conversion]],Table1[[#This Row],[Date Created Conversion]])</f>
        <v>30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8269</v>
      </c>
      <c r="P439" s="16">
        <f>ROUND(Table1[[#This Row],[pledged]]/Table1[[#This Row],[goal]]*100,0)</f>
        <v>0</v>
      </c>
      <c r="Q439">
        <f>IFERROR(ROUND(E439/L439,2),0)</f>
        <v>0</v>
      </c>
      <c r="R439" s="18">
        <f>(((J439/60)/60)/24)+DATE(1970,1,1)</f>
        <v>42591.31858796296</v>
      </c>
      <c r="S439" s="18">
        <f>(((I439/60)/60)/24)+DATE(1970,1,1)</f>
        <v>42651.31858796296</v>
      </c>
      <c r="T439" s="14">
        <f>MONTH(R439)</f>
        <v>8</v>
      </c>
      <c r="U439" s="14">
        <f>MONTH(S439)</f>
        <v>10</v>
      </c>
      <c r="V439">
        <f>YEAR(R439)</f>
        <v>2016</v>
      </c>
      <c r="W439">
        <f>YEAR(S439)</f>
        <v>2016</v>
      </c>
      <c r="X439" s="14">
        <f>_xlfn.DAYS(Table1[[#This Row],[Date Ended Conversion]],Table1[[#This Row],[Date Created Conversion]])</f>
        <v>60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8269</v>
      </c>
      <c r="P440" s="16">
        <f>ROUND(Table1[[#This Row],[pledged]]/Table1[[#This Row],[goal]]*100,0)</f>
        <v>9</v>
      </c>
      <c r="Q440">
        <f>IFERROR(ROUND(E440/L440,2),0)</f>
        <v>170.55</v>
      </c>
      <c r="R440" s="18">
        <f>(((J440/60)/60)/24)+DATE(1970,1,1)</f>
        <v>42296.261087962965</v>
      </c>
      <c r="S440" s="18">
        <f>(((I440/60)/60)/24)+DATE(1970,1,1)</f>
        <v>42326.302754629629</v>
      </c>
      <c r="T440" s="14">
        <f>MONTH(R440)</f>
        <v>10</v>
      </c>
      <c r="U440" s="14">
        <f>MONTH(S440)</f>
        <v>11</v>
      </c>
      <c r="V440">
        <f>YEAR(R440)</f>
        <v>2015</v>
      </c>
      <c r="W440">
        <f>YEAR(S440)</f>
        <v>2015</v>
      </c>
      <c r="X440" s="14">
        <f>_xlfn.DAYS(Table1[[#This Row],[Date Ended Conversion]],Table1[[#This Row],[Date Created Conversion]])</f>
        <v>30</v>
      </c>
    </row>
    <row r="441" spans="1:2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8269</v>
      </c>
      <c r="P441" s="16">
        <f>ROUND(Table1[[#This Row],[pledged]]/Table1[[#This Row],[goal]]*100,0)</f>
        <v>0</v>
      </c>
      <c r="Q441">
        <f>IFERROR(ROUND(E441/L441,2),0)</f>
        <v>0</v>
      </c>
      <c r="R441" s="18">
        <f>(((J441/60)/60)/24)+DATE(1970,1,1)</f>
        <v>41919.761782407404</v>
      </c>
      <c r="S441" s="18">
        <f>(((I441/60)/60)/24)+DATE(1970,1,1)</f>
        <v>41929.761782407404</v>
      </c>
      <c r="T441" s="14">
        <f>MONTH(R441)</f>
        <v>10</v>
      </c>
      <c r="U441" s="14">
        <f>MONTH(S441)</f>
        <v>10</v>
      </c>
      <c r="V441">
        <f>YEAR(R441)</f>
        <v>2014</v>
      </c>
      <c r="W441">
        <f>YEAR(S441)</f>
        <v>2014</v>
      </c>
      <c r="X441" s="14">
        <f>_xlfn.DAYS(Table1[[#This Row],[Date Ended Conversion]],Table1[[#This Row],[Date Created Conversion]])</f>
        <v>10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8269</v>
      </c>
      <c r="P442" s="16">
        <f>ROUND(Table1[[#This Row],[pledged]]/Table1[[#This Row],[goal]]*100,0)</f>
        <v>0</v>
      </c>
      <c r="Q442">
        <f>IFERROR(ROUND(E442/L442,2),0)</f>
        <v>5</v>
      </c>
      <c r="R442" s="18">
        <f>(((J442/60)/60)/24)+DATE(1970,1,1)</f>
        <v>42423.985567129625</v>
      </c>
      <c r="S442" s="18">
        <f>(((I442/60)/60)/24)+DATE(1970,1,1)</f>
        <v>42453.943900462968</v>
      </c>
      <c r="T442" s="14">
        <f>MONTH(R442)</f>
        <v>2</v>
      </c>
      <c r="U442" s="14">
        <f>MONTH(S442)</f>
        <v>3</v>
      </c>
      <c r="V442">
        <f>YEAR(R442)</f>
        <v>2016</v>
      </c>
      <c r="W442">
        <f>YEAR(S442)</f>
        <v>2016</v>
      </c>
      <c r="X442" s="14">
        <f>_xlfn.DAYS(Table1[[#This Row],[Date Ended Conversion]],Table1[[#This Row],[Date Created Conversion]])</f>
        <v>30</v>
      </c>
    </row>
    <row r="443" spans="1:2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8269</v>
      </c>
      <c r="P443" s="16">
        <f>ROUND(Table1[[#This Row],[pledged]]/Table1[[#This Row],[goal]]*100,0)</f>
        <v>0</v>
      </c>
      <c r="Q443">
        <f>IFERROR(ROUND(E443/L443,2),0)</f>
        <v>0</v>
      </c>
      <c r="R443" s="18">
        <f>(((J443/60)/60)/24)+DATE(1970,1,1)</f>
        <v>41550.793935185182</v>
      </c>
      <c r="S443" s="18">
        <f>(((I443/60)/60)/24)+DATE(1970,1,1)</f>
        <v>41580.793935185182</v>
      </c>
      <c r="T443" s="14">
        <f>MONTH(R443)</f>
        <v>10</v>
      </c>
      <c r="U443" s="14">
        <f>MONTH(S443)</f>
        <v>11</v>
      </c>
      <c r="V443">
        <f>YEAR(R443)</f>
        <v>2013</v>
      </c>
      <c r="W443">
        <f>YEAR(S443)</f>
        <v>2013</v>
      </c>
      <c r="X443" s="14">
        <f>_xlfn.DAYS(Table1[[#This Row],[Date Ended Conversion]],Table1[[#This Row],[Date Created Conversion]])</f>
        <v>30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8269</v>
      </c>
      <c r="P444" s="16">
        <f>ROUND(Table1[[#This Row],[pledged]]/Table1[[#This Row],[goal]]*100,0)</f>
        <v>39</v>
      </c>
      <c r="Q444">
        <f>IFERROR(ROUND(E444/L444,2),0)</f>
        <v>393.59</v>
      </c>
      <c r="R444" s="18">
        <f>(((J444/60)/60)/24)+DATE(1970,1,1)</f>
        <v>42024.888692129629</v>
      </c>
      <c r="S444" s="18">
        <f>(((I444/60)/60)/24)+DATE(1970,1,1)</f>
        <v>42054.888692129629</v>
      </c>
      <c r="T444" s="14">
        <f>MONTH(R444)</f>
        <v>1</v>
      </c>
      <c r="U444" s="14">
        <f>MONTH(S444)</f>
        <v>2</v>
      </c>
      <c r="V444">
        <f>YEAR(R444)</f>
        <v>2015</v>
      </c>
      <c r="W444">
        <f>YEAR(S444)</f>
        <v>2015</v>
      </c>
      <c r="X444" s="14">
        <f>_xlfn.DAYS(Table1[[#This Row],[Date Ended Conversion]],Table1[[#This Row],[Date Created Conversion]])</f>
        <v>30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8269</v>
      </c>
      <c r="P445" s="16">
        <f>ROUND(Table1[[#This Row],[pledged]]/Table1[[#This Row],[goal]]*100,0)</f>
        <v>0</v>
      </c>
      <c r="Q445">
        <f>IFERROR(ROUND(E445/L445,2),0)</f>
        <v>5</v>
      </c>
      <c r="R445" s="18">
        <f>(((J445/60)/60)/24)+DATE(1970,1,1)</f>
        <v>41650.015057870369</v>
      </c>
      <c r="S445" s="18">
        <f>(((I445/60)/60)/24)+DATE(1970,1,1)</f>
        <v>41680.015057870369</v>
      </c>
      <c r="T445" s="14">
        <f>MONTH(R445)</f>
        <v>1</v>
      </c>
      <c r="U445" s="14">
        <f>MONTH(S445)</f>
        <v>2</v>
      </c>
      <c r="V445">
        <f>YEAR(R445)</f>
        <v>2014</v>
      </c>
      <c r="W445">
        <f>YEAR(S445)</f>
        <v>2014</v>
      </c>
      <c r="X445" s="14">
        <f>_xlfn.DAYS(Table1[[#This Row],[Date Ended Conversion]],Table1[[#This Row],[Date Created Conversion]])</f>
        <v>30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8269</v>
      </c>
      <c r="P446" s="16">
        <f>ROUND(Table1[[#This Row],[pledged]]/Table1[[#This Row],[goal]]*100,0)</f>
        <v>5</v>
      </c>
      <c r="Q446">
        <f>IFERROR(ROUND(E446/L446,2),0)</f>
        <v>50</v>
      </c>
      <c r="R446" s="18">
        <f>(((J446/60)/60)/24)+DATE(1970,1,1)</f>
        <v>40894.906956018516</v>
      </c>
      <c r="S446" s="18">
        <f>(((I446/60)/60)/24)+DATE(1970,1,1)</f>
        <v>40954.906956018516</v>
      </c>
      <c r="T446" s="14">
        <f>MONTH(R446)</f>
        <v>12</v>
      </c>
      <c r="U446" s="14">
        <f>MONTH(S446)</f>
        <v>2</v>
      </c>
      <c r="V446">
        <f>YEAR(R446)</f>
        <v>2011</v>
      </c>
      <c r="W446">
        <f>YEAR(S446)</f>
        <v>2012</v>
      </c>
      <c r="X446" s="14">
        <f>_xlfn.DAYS(Table1[[#This Row],[Date Ended Conversion]],Table1[[#This Row],[Date Created Conversion]])</f>
        <v>60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8269</v>
      </c>
      <c r="P447" s="16">
        <f>ROUND(Table1[[#This Row],[pledged]]/Table1[[#This Row],[goal]]*100,0)</f>
        <v>0</v>
      </c>
      <c r="Q447">
        <f>IFERROR(ROUND(E447/L447,2),0)</f>
        <v>1</v>
      </c>
      <c r="R447" s="18">
        <f>(((J447/60)/60)/24)+DATE(1970,1,1)</f>
        <v>42130.335358796292</v>
      </c>
      <c r="S447" s="18">
        <f>(((I447/60)/60)/24)+DATE(1970,1,1)</f>
        <v>42145.335358796292</v>
      </c>
      <c r="T447" s="14">
        <f>MONTH(R447)</f>
        <v>5</v>
      </c>
      <c r="U447" s="14">
        <f>MONTH(S447)</f>
        <v>5</v>
      </c>
      <c r="V447">
        <f>YEAR(R447)</f>
        <v>2015</v>
      </c>
      <c r="W447">
        <f>YEAR(S447)</f>
        <v>2015</v>
      </c>
      <c r="X447" s="14">
        <f>_xlfn.DAYS(Table1[[#This Row],[Date Ended Conversion]],Table1[[#This Row],[Date Created Conversion]])</f>
        <v>15</v>
      </c>
    </row>
    <row r="448" spans="1:2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8269</v>
      </c>
      <c r="P448" s="16">
        <f>ROUND(Table1[[#This Row],[pledged]]/Table1[[#This Row],[goal]]*100,0)</f>
        <v>7</v>
      </c>
      <c r="Q448">
        <f>IFERROR(ROUND(E448/L448,2),0)</f>
        <v>47.88</v>
      </c>
      <c r="R448" s="18">
        <f>(((J448/60)/60)/24)+DATE(1970,1,1)</f>
        <v>42037.083564814813</v>
      </c>
      <c r="S448" s="18">
        <f>(((I448/60)/60)/24)+DATE(1970,1,1)</f>
        <v>42067.083564814813</v>
      </c>
      <c r="T448" s="14">
        <f>MONTH(R448)</f>
        <v>2</v>
      </c>
      <c r="U448" s="14">
        <f>MONTH(S448)</f>
        <v>3</v>
      </c>
      <c r="V448">
        <f>YEAR(R448)</f>
        <v>2015</v>
      </c>
      <c r="W448">
        <f>YEAR(S448)</f>
        <v>2015</v>
      </c>
      <c r="X448" s="14">
        <f>_xlfn.DAYS(Table1[[#This Row],[Date Ended Conversion]],Table1[[#This Row],[Date Created Conversion]])</f>
        <v>30</v>
      </c>
    </row>
    <row r="449" spans="1:2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8269</v>
      </c>
      <c r="P449" s="16">
        <f>ROUND(Table1[[#This Row],[pledged]]/Table1[[#This Row],[goal]]*100,0)</f>
        <v>0</v>
      </c>
      <c r="Q449">
        <f>IFERROR(ROUND(E449/L449,2),0)</f>
        <v>5</v>
      </c>
      <c r="R449" s="18">
        <f>(((J449/60)/60)/24)+DATE(1970,1,1)</f>
        <v>41331.555127314816</v>
      </c>
      <c r="S449" s="18">
        <f>(((I449/60)/60)/24)+DATE(1970,1,1)</f>
        <v>41356.513460648144</v>
      </c>
      <c r="T449" s="14">
        <f>MONTH(R449)</f>
        <v>2</v>
      </c>
      <c r="U449" s="14">
        <f>MONTH(S449)</f>
        <v>3</v>
      </c>
      <c r="V449">
        <f>YEAR(R449)</f>
        <v>2013</v>
      </c>
      <c r="W449">
        <f>YEAR(S449)</f>
        <v>2013</v>
      </c>
      <c r="X449" s="14">
        <f>_xlfn.DAYS(Table1[[#This Row],[Date Ended Conversion]],Table1[[#This Row],[Date Created Conversion]])</f>
        <v>25</v>
      </c>
    </row>
    <row r="450" spans="1:2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8269</v>
      </c>
      <c r="P450" s="16">
        <f>ROUND(Table1[[#This Row],[pledged]]/Table1[[#This Row],[goal]]*100,0)</f>
        <v>3</v>
      </c>
      <c r="Q450">
        <f>IFERROR(ROUND(E450/L450,2),0)</f>
        <v>20.5</v>
      </c>
      <c r="R450" s="18">
        <f>(((J450/60)/60)/24)+DATE(1970,1,1)</f>
        <v>41753.758043981477</v>
      </c>
      <c r="S450" s="18">
        <f>(((I450/60)/60)/24)+DATE(1970,1,1)</f>
        <v>41773.758043981477</v>
      </c>
      <c r="T450" s="14">
        <f>MONTH(R450)</f>
        <v>4</v>
      </c>
      <c r="U450" s="14">
        <f>MONTH(S450)</f>
        <v>5</v>
      </c>
      <c r="V450">
        <f>YEAR(R450)</f>
        <v>2014</v>
      </c>
      <c r="W450">
        <f>YEAR(S450)</f>
        <v>2014</v>
      </c>
      <c r="X450" s="14">
        <f>_xlfn.DAYS(Table1[[#This Row],[Date Ended Conversion]],Table1[[#This Row],[Date Created Conversion]])</f>
        <v>20</v>
      </c>
    </row>
    <row r="451" spans="1:2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8269</v>
      </c>
      <c r="P451" s="16">
        <f>ROUND(Table1[[#This Row],[pledged]]/Table1[[#This Row],[goal]]*100,0)</f>
        <v>2</v>
      </c>
      <c r="Q451">
        <f>IFERROR(ROUND(E451/L451,2),0)</f>
        <v>9</v>
      </c>
      <c r="R451" s="18">
        <f>(((J451/60)/60)/24)+DATE(1970,1,1)</f>
        <v>41534.568113425928</v>
      </c>
      <c r="S451" s="18">
        <f>(((I451/60)/60)/24)+DATE(1970,1,1)</f>
        <v>41564.568113425928</v>
      </c>
      <c r="T451" s="14">
        <f>MONTH(R451)</f>
        <v>9</v>
      </c>
      <c r="U451" s="14">
        <f>MONTH(S451)</f>
        <v>10</v>
      </c>
      <c r="V451">
        <f>YEAR(R451)</f>
        <v>2013</v>
      </c>
      <c r="W451">
        <f>YEAR(S451)</f>
        <v>2013</v>
      </c>
      <c r="X451" s="14">
        <f>_xlfn.DAYS(Table1[[#This Row],[Date Ended Conversion]],Table1[[#This Row],[Date Created Conversion]])</f>
        <v>30</v>
      </c>
    </row>
    <row r="452" spans="1:2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8269</v>
      </c>
      <c r="P452" s="16">
        <f>ROUND(Table1[[#This Row],[pledged]]/Table1[[#This Row],[goal]]*100,0)</f>
        <v>1</v>
      </c>
      <c r="Q452">
        <f>IFERROR(ROUND(E452/L452,2),0)</f>
        <v>56.57</v>
      </c>
      <c r="R452" s="18">
        <f>(((J452/60)/60)/24)+DATE(1970,1,1)</f>
        <v>41654.946759259255</v>
      </c>
      <c r="S452" s="18">
        <f>(((I452/60)/60)/24)+DATE(1970,1,1)</f>
        <v>41684.946759259255</v>
      </c>
      <c r="T452" s="14">
        <f>MONTH(R452)</f>
        <v>1</v>
      </c>
      <c r="U452" s="14">
        <f>MONTH(S452)</f>
        <v>2</v>
      </c>
      <c r="V452">
        <f>YEAR(R452)</f>
        <v>2014</v>
      </c>
      <c r="W452">
        <f>YEAR(S452)</f>
        <v>2014</v>
      </c>
      <c r="X452" s="14">
        <f>_xlfn.DAYS(Table1[[#This Row],[Date Ended Conversion]],Table1[[#This Row],[Date Created Conversion]])</f>
        <v>30</v>
      </c>
    </row>
    <row r="453" spans="1:2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8269</v>
      </c>
      <c r="P453" s="16">
        <f>ROUND(Table1[[#This Row],[pledged]]/Table1[[#This Row],[goal]]*100,0)</f>
        <v>0</v>
      </c>
      <c r="Q453">
        <f>IFERROR(ROUND(E453/L453,2),0)</f>
        <v>0</v>
      </c>
      <c r="R453" s="18">
        <f>(((J453/60)/60)/24)+DATE(1970,1,1)</f>
        <v>41634.715173611112</v>
      </c>
      <c r="S453" s="18">
        <f>(((I453/60)/60)/24)+DATE(1970,1,1)</f>
        <v>41664.715173611112</v>
      </c>
      <c r="T453" s="14">
        <f>MONTH(R453)</f>
        <v>12</v>
      </c>
      <c r="U453" s="14">
        <f>MONTH(S453)</f>
        <v>1</v>
      </c>
      <c r="V453">
        <f>YEAR(R453)</f>
        <v>2013</v>
      </c>
      <c r="W453">
        <f>YEAR(S453)</f>
        <v>2014</v>
      </c>
      <c r="X453" s="14">
        <f>_xlfn.DAYS(Table1[[#This Row],[Date Ended Conversion]],Table1[[#This Row],[Date Created Conversion]])</f>
        <v>30</v>
      </c>
    </row>
    <row r="454" spans="1:2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8269</v>
      </c>
      <c r="P454" s="16">
        <f>ROUND(Table1[[#This Row],[pledged]]/Table1[[#This Row],[goal]]*100,0)</f>
        <v>64</v>
      </c>
      <c r="Q454">
        <f>IFERROR(ROUND(E454/L454,2),0)</f>
        <v>40</v>
      </c>
      <c r="R454" s="18">
        <f>(((J454/60)/60)/24)+DATE(1970,1,1)</f>
        <v>42107.703877314809</v>
      </c>
      <c r="S454" s="18">
        <f>(((I454/60)/60)/24)+DATE(1970,1,1)</f>
        <v>42137.703877314809</v>
      </c>
      <c r="T454" s="14">
        <f>MONTH(R454)</f>
        <v>4</v>
      </c>
      <c r="U454" s="14">
        <f>MONTH(S454)</f>
        <v>5</v>
      </c>
      <c r="V454">
        <f>YEAR(R454)</f>
        <v>2015</v>
      </c>
      <c r="W454">
        <f>YEAR(S454)</f>
        <v>2015</v>
      </c>
      <c r="X454" s="14">
        <f>_xlfn.DAYS(Table1[[#This Row],[Date Ended Conversion]],Table1[[#This Row],[Date Created Conversion]])</f>
        <v>30</v>
      </c>
    </row>
    <row r="455" spans="1:2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8269</v>
      </c>
      <c r="P455" s="16">
        <f>ROUND(Table1[[#This Row],[pledged]]/Table1[[#This Row],[goal]]*100,0)</f>
        <v>0</v>
      </c>
      <c r="Q455">
        <f>IFERROR(ROUND(E455/L455,2),0)</f>
        <v>13</v>
      </c>
      <c r="R455" s="18">
        <f>(((J455/60)/60)/24)+DATE(1970,1,1)</f>
        <v>42038.824988425928</v>
      </c>
      <c r="S455" s="18">
        <f>(((I455/60)/60)/24)+DATE(1970,1,1)</f>
        <v>42054.824988425928</v>
      </c>
      <c r="T455" s="14">
        <f>MONTH(R455)</f>
        <v>2</v>
      </c>
      <c r="U455" s="14">
        <f>MONTH(S455)</f>
        <v>2</v>
      </c>
      <c r="V455">
        <f>YEAR(R455)</f>
        <v>2015</v>
      </c>
      <c r="W455">
        <f>YEAR(S455)</f>
        <v>2015</v>
      </c>
      <c r="X455" s="14">
        <f>_xlfn.DAYS(Table1[[#This Row],[Date Ended Conversion]],Table1[[#This Row],[Date Created Conversion]])</f>
        <v>16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8269</v>
      </c>
      <c r="P456" s="16">
        <f>ROUND(Table1[[#This Row],[pledged]]/Table1[[#This Row],[goal]]*100,0)</f>
        <v>1</v>
      </c>
      <c r="Q456">
        <f>IFERROR(ROUND(E456/L456,2),0)</f>
        <v>16.399999999999999</v>
      </c>
      <c r="R456" s="18">
        <f>(((J456/60)/60)/24)+DATE(1970,1,1)</f>
        <v>41938.717256944445</v>
      </c>
      <c r="S456" s="18">
        <f>(((I456/60)/60)/24)+DATE(1970,1,1)</f>
        <v>41969.551388888889</v>
      </c>
      <c r="T456" s="14">
        <f>MONTH(R456)</f>
        <v>10</v>
      </c>
      <c r="U456" s="14">
        <f>MONTH(S456)</f>
        <v>11</v>
      </c>
      <c r="V456">
        <f>YEAR(R456)</f>
        <v>2014</v>
      </c>
      <c r="W456">
        <f>YEAR(S456)</f>
        <v>2014</v>
      </c>
      <c r="X456" s="14">
        <f>_xlfn.DAYS(Table1[[#This Row],[Date Ended Conversion]],Table1[[#This Row],[Date Created Conversion]])</f>
        <v>31</v>
      </c>
    </row>
    <row r="457" spans="1:2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8269</v>
      </c>
      <c r="P457" s="16">
        <f>ROUND(Table1[[#This Row],[pledged]]/Table1[[#This Row],[goal]]*100,0)</f>
        <v>0</v>
      </c>
      <c r="Q457">
        <f>IFERROR(ROUND(E457/L457,2),0)</f>
        <v>22.5</v>
      </c>
      <c r="R457" s="18">
        <f>(((J457/60)/60)/24)+DATE(1970,1,1)</f>
        <v>40971.002569444441</v>
      </c>
      <c r="S457" s="18">
        <f>(((I457/60)/60)/24)+DATE(1970,1,1)</f>
        <v>41016.021527777775</v>
      </c>
      <c r="T457" s="14">
        <f>MONTH(R457)</f>
        <v>3</v>
      </c>
      <c r="U457" s="14">
        <f>MONTH(S457)</f>
        <v>4</v>
      </c>
      <c r="V457">
        <f>YEAR(R457)</f>
        <v>2012</v>
      </c>
      <c r="W457">
        <f>YEAR(S457)</f>
        <v>2012</v>
      </c>
      <c r="X457" s="14">
        <f>_xlfn.DAYS(Table1[[#This Row],[Date Ended Conversion]],Table1[[#This Row],[Date Created Conversion]])</f>
        <v>45</v>
      </c>
    </row>
    <row r="458" spans="1:2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8269</v>
      </c>
      <c r="P458" s="16">
        <f>ROUND(Table1[[#This Row],[pledged]]/Table1[[#This Row],[goal]]*100,0)</f>
        <v>1</v>
      </c>
      <c r="Q458">
        <f>IFERROR(ROUND(E458/L458,2),0)</f>
        <v>20.329999999999998</v>
      </c>
      <c r="R458" s="18">
        <f>(((J458/60)/60)/24)+DATE(1970,1,1)</f>
        <v>41547.694456018515</v>
      </c>
      <c r="S458" s="18">
        <f>(((I458/60)/60)/24)+DATE(1970,1,1)</f>
        <v>41569.165972222225</v>
      </c>
      <c r="T458" s="14">
        <f>MONTH(R458)</f>
        <v>9</v>
      </c>
      <c r="U458" s="14">
        <f>MONTH(S458)</f>
        <v>10</v>
      </c>
      <c r="V458">
        <f>YEAR(R458)</f>
        <v>2013</v>
      </c>
      <c r="W458">
        <f>YEAR(S458)</f>
        <v>2013</v>
      </c>
      <c r="X458" s="14">
        <f>_xlfn.DAYS(Table1[[#This Row],[Date Ended Conversion]],Table1[[#This Row],[Date Created Conversion]])</f>
        <v>22</v>
      </c>
    </row>
    <row r="459" spans="1:2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8269</v>
      </c>
      <c r="P459" s="16">
        <f>ROUND(Table1[[#This Row],[pledged]]/Table1[[#This Row],[goal]]*100,0)</f>
        <v>0</v>
      </c>
      <c r="Q459">
        <f>IFERROR(ROUND(E459/L459,2),0)</f>
        <v>0</v>
      </c>
      <c r="R459" s="18">
        <f>(((J459/60)/60)/24)+DATE(1970,1,1)</f>
        <v>41837.767500000002</v>
      </c>
      <c r="S459" s="18">
        <f>(((I459/60)/60)/24)+DATE(1970,1,1)</f>
        <v>41867.767500000002</v>
      </c>
      <c r="T459" s="14">
        <f>MONTH(R459)</f>
        <v>7</v>
      </c>
      <c r="U459" s="14">
        <f>MONTH(S459)</f>
        <v>8</v>
      </c>
      <c r="V459">
        <f>YEAR(R459)</f>
        <v>2014</v>
      </c>
      <c r="W459">
        <f>YEAR(S459)</f>
        <v>2014</v>
      </c>
      <c r="X459" s="14">
        <f>_xlfn.DAYS(Table1[[#This Row],[Date Ended Conversion]],Table1[[#This Row],[Date Created Conversion]])</f>
        <v>30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8269</v>
      </c>
      <c r="P460" s="16">
        <f>ROUND(Table1[[#This Row],[pledged]]/Table1[[#This Row],[goal]]*100,0)</f>
        <v>8</v>
      </c>
      <c r="Q460">
        <f>IFERROR(ROUND(E460/L460,2),0)</f>
        <v>16.760000000000002</v>
      </c>
      <c r="R460" s="18">
        <f>(((J460/60)/60)/24)+DATE(1970,1,1)</f>
        <v>41378.69976851852</v>
      </c>
      <c r="S460" s="18">
        <f>(((I460/60)/60)/24)+DATE(1970,1,1)</f>
        <v>41408.69976851852</v>
      </c>
      <c r="T460" s="14">
        <f>MONTH(R460)</f>
        <v>4</v>
      </c>
      <c r="U460" s="14">
        <f>MONTH(S460)</f>
        <v>5</v>
      </c>
      <c r="V460">
        <f>YEAR(R460)</f>
        <v>2013</v>
      </c>
      <c r="W460">
        <f>YEAR(S460)</f>
        <v>2013</v>
      </c>
      <c r="X460" s="14">
        <f>_xlfn.DAYS(Table1[[#This Row],[Date Ended Conversion]],Table1[[#This Row],[Date Created Conversion]])</f>
        <v>30</v>
      </c>
    </row>
    <row r="461" spans="1:2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8269</v>
      </c>
      <c r="P461" s="16">
        <f>ROUND(Table1[[#This Row],[pledged]]/Table1[[#This Row],[goal]]*100,0)</f>
        <v>0</v>
      </c>
      <c r="Q461">
        <f>IFERROR(ROUND(E461/L461,2),0)</f>
        <v>25</v>
      </c>
      <c r="R461" s="18">
        <f>(((J461/60)/60)/24)+DATE(1970,1,1)</f>
        <v>40800.6403587963</v>
      </c>
      <c r="S461" s="18">
        <f>(((I461/60)/60)/24)+DATE(1970,1,1)</f>
        <v>40860.682025462964</v>
      </c>
      <c r="T461" s="14">
        <f>MONTH(R461)</f>
        <v>9</v>
      </c>
      <c r="U461" s="14">
        <f>MONTH(S461)</f>
        <v>11</v>
      </c>
      <c r="V461">
        <f>YEAR(R461)</f>
        <v>2011</v>
      </c>
      <c r="W461">
        <f>YEAR(S461)</f>
        <v>2011</v>
      </c>
      <c r="X461" s="14">
        <f>_xlfn.DAYS(Table1[[#This Row],[Date Ended Conversion]],Table1[[#This Row],[Date Created Conversion]])</f>
        <v>60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8269</v>
      </c>
      <c r="P462" s="16">
        <f>ROUND(Table1[[#This Row],[pledged]]/Table1[[#This Row],[goal]]*100,0)</f>
        <v>0</v>
      </c>
      <c r="Q462">
        <f>IFERROR(ROUND(E462/L462,2),0)</f>
        <v>12.5</v>
      </c>
      <c r="R462" s="18">
        <f>(((J462/60)/60)/24)+DATE(1970,1,1)</f>
        <v>41759.542534722219</v>
      </c>
      <c r="S462" s="18">
        <f>(((I462/60)/60)/24)+DATE(1970,1,1)</f>
        <v>41791.166666666664</v>
      </c>
      <c r="T462" s="14">
        <f>MONTH(R462)</f>
        <v>4</v>
      </c>
      <c r="U462" s="14">
        <f>MONTH(S462)</f>
        <v>6</v>
      </c>
      <c r="V462">
        <f>YEAR(R462)</f>
        <v>2014</v>
      </c>
      <c r="W462">
        <f>YEAR(S462)</f>
        <v>2014</v>
      </c>
      <c r="X462" s="14">
        <f>_xlfn.DAYS(Table1[[#This Row],[Date Ended Conversion]],Table1[[#This Row],[Date Created Conversion]])</f>
        <v>32</v>
      </c>
    </row>
    <row r="463" spans="1:2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8269</v>
      </c>
      <c r="P463" s="16">
        <f>ROUND(Table1[[#This Row],[pledged]]/Table1[[#This Row],[goal]]*100,0)</f>
        <v>0</v>
      </c>
      <c r="Q463">
        <f>IFERROR(ROUND(E463/L463,2),0)</f>
        <v>0</v>
      </c>
      <c r="R463" s="18">
        <f>(((J463/60)/60)/24)+DATE(1970,1,1)</f>
        <v>41407.84684027778</v>
      </c>
      <c r="S463" s="18">
        <f>(((I463/60)/60)/24)+DATE(1970,1,1)</f>
        <v>41427.84684027778</v>
      </c>
      <c r="T463" s="14">
        <f>MONTH(R463)</f>
        <v>5</v>
      </c>
      <c r="U463" s="14">
        <f>MONTH(S463)</f>
        <v>6</v>
      </c>
      <c r="V463">
        <f>YEAR(R463)</f>
        <v>2013</v>
      </c>
      <c r="W463">
        <f>YEAR(S463)</f>
        <v>2013</v>
      </c>
      <c r="X463" s="14">
        <f>_xlfn.DAYS(Table1[[#This Row],[Date Ended Conversion]],Table1[[#This Row],[Date Created Conversion]])</f>
        <v>20</v>
      </c>
    </row>
    <row r="464" spans="1:2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8269</v>
      </c>
      <c r="P464" s="16">
        <f>ROUND(Table1[[#This Row],[pledged]]/Table1[[#This Row],[goal]]*100,0)</f>
        <v>0</v>
      </c>
      <c r="Q464">
        <f>IFERROR(ROUND(E464/L464,2),0)</f>
        <v>0</v>
      </c>
      <c r="R464" s="18">
        <f>(((J464/60)/60)/24)+DATE(1970,1,1)</f>
        <v>40705.126631944448</v>
      </c>
      <c r="S464" s="18">
        <f>(((I464/60)/60)/24)+DATE(1970,1,1)</f>
        <v>40765.126631944448</v>
      </c>
      <c r="T464" s="14">
        <f>MONTH(R464)</f>
        <v>6</v>
      </c>
      <c r="U464" s="14">
        <f>MONTH(S464)</f>
        <v>8</v>
      </c>
      <c r="V464">
        <f>YEAR(R464)</f>
        <v>2011</v>
      </c>
      <c r="W464">
        <f>YEAR(S464)</f>
        <v>2011</v>
      </c>
      <c r="X464" s="14">
        <f>_xlfn.DAYS(Table1[[#This Row],[Date Ended Conversion]],Table1[[#This Row],[Date Created Conversion]])</f>
        <v>60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8269</v>
      </c>
      <c r="P465" s="16">
        <f>ROUND(Table1[[#This Row],[pledged]]/Table1[[#This Row],[goal]]*100,0)</f>
        <v>2</v>
      </c>
      <c r="Q465">
        <f>IFERROR(ROUND(E465/L465,2),0)</f>
        <v>113.64</v>
      </c>
      <c r="R465" s="18">
        <f>(((J465/60)/60)/24)+DATE(1970,1,1)</f>
        <v>40750.710104166668</v>
      </c>
      <c r="S465" s="18">
        <f>(((I465/60)/60)/24)+DATE(1970,1,1)</f>
        <v>40810.710104166668</v>
      </c>
      <c r="T465" s="14">
        <f>MONTH(R465)</f>
        <v>7</v>
      </c>
      <c r="U465" s="14">
        <f>MONTH(S465)</f>
        <v>9</v>
      </c>
      <c r="V465">
        <f>YEAR(R465)</f>
        <v>2011</v>
      </c>
      <c r="W465">
        <f>YEAR(S465)</f>
        <v>2011</v>
      </c>
      <c r="X465" s="14">
        <f>_xlfn.DAYS(Table1[[#This Row],[Date Ended Conversion]],Table1[[#This Row],[Date Created Conversion]])</f>
        <v>60</v>
      </c>
    </row>
    <row r="466" spans="1:2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8269</v>
      </c>
      <c r="P466" s="16">
        <f>ROUND(Table1[[#This Row],[pledged]]/Table1[[#This Row],[goal]]*100,0)</f>
        <v>0</v>
      </c>
      <c r="Q466">
        <f>IFERROR(ROUND(E466/L466,2),0)</f>
        <v>1</v>
      </c>
      <c r="R466" s="18">
        <f>(((J466/60)/60)/24)+DATE(1970,1,1)</f>
        <v>42488.848784722228</v>
      </c>
      <c r="S466" s="18">
        <f>(((I466/60)/60)/24)+DATE(1970,1,1)</f>
        <v>42508.848784722228</v>
      </c>
      <c r="T466" s="14">
        <f>MONTH(R466)</f>
        <v>4</v>
      </c>
      <c r="U466" s="14">
        <f>MONTH(S466)</f>
        <v>5</v>
      </c>
      <c r="V466">
        <f>YEAR(R466)</f>
        <v>2016</v>
      </c>
      <c r="W466">
        <f>YEAR(S466)</f>
        <v>2016</v>
      </c>
      <c r="X466" s="14">
        <f>_xlfn.DAYS(Table1[[#This Row],[Date Ended Conversion]],Table1[[#This Row],[Date Created Conversion]])</f>
        <v>20</v>
      </c>
    </row>
    <row r="467" spans="1:2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8269</v>
      </c>
      <c r="P467" s="16">
        <f>ROUND(Table1[[#This Row],[pledged]]/Table1[[#This Row],[goal]]*100,0)</f>
        <v>27</v>
      </c>
      <c r="Q467">
        <f>IFERROR(ROUND(E467/L467,2),0)</f>
        <v>17.25</v>
      </c>
      <c r="R467" s="18">
        <f>(((J467/60)/60)/24)+DATE(1970,1,1)</f>
        <v>41801.120069444441</v>
      </c>
      <c r="S467" s="18">
        <f>(((I467/60)/60)/24)+DATE(1970,1,1)</f>
        <v>41817.120069444441</v>
      </c>
      <c r="T467" s="14">
        <f>MONTH(R467)</f>
        <v>6</v>
      </c>
      <c r="U467" s="14">
        <f>MONTH(S467)</f>
        <v>6</v>
      </c>
      <c r="V467">
        <f>YEAR(R467)</f>
        <v>2014</v>
      </c>
      <c r="W467">
        <f>YEAR(S467)</f>
        <v>2014</v>
      </c>
      <c r="X467" s="14">
        <f>_xlfn.DAYS(Table1[[#This Row],[Date Ended Conversion]],Table1[[#This Row],[Date Created Conversion]])</f>
        <v>16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8269</v>
      </c>
      <c r="P468" s="16">
        <f>ROUND(Table1[[#This Row],[pledged]]/Table1[[#This Row],[goal]]*100,0)</f>
        <v>1</v>
      </c>
      <c r="Q468">
        <f>IFERROR(ROUND(E468/L468,2),0)</f>
        <v>15.2</v>
      </c>
      <c r="R468" s="18">
        <f>(((J468/60)/60)/24)+DATE(1970,1,1)</f>
        <v>41129.942870370374</v>
      </c>
      <c r="S468" s="18">
        <f>(((I468/60)/60)/24)+DATE(1970,1,1)</f>
        <v>41159.942870370374</v>
      </c>
      <c r="T468" s="14">
        <f>MONTH(R468)</f>
        <v>8</v>
      </c>
      <c r="U468" s="14">
        <f>MONTH(S468)</f>
        <v>9</v>
      </c>
      <c r="V468">
        <f>YEAR(R468)</f>
        <v>2012</v>
      </c>
      <c r="W468">
        <f>YEAR(S468)</f>
        <v>2012</v>
      </c>
      <c r="X468" s="14">
        <f>_xlfn.DAYS(Table1[[#This Row],[Date Ended Conversion]],Table1[[#This Row],[Date Created Conversion]])</f>
        <v>30</v>
      </c>
    </row>
    <row r="469" spans="1:2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8269</v>
      </c>
      <c r="P469" s="16">
        <f>ROUND(Table1[[#This Row],[pledged]]/Table1[[#This Row],[goal]]*100,0)</f>
        <v>22</v>
      </c>
      <c r="Q469">
        <f>IFERROR(ROUND(E469/L469,2),0)</f>
        <v>110.64</v>
      </c>
      <c r="R469" s="18">
        <f>(((J469/60)/60)/24)+DATE(1970,1,1)</f>
        <v>41135.679791666669</v>
      </c>
      <c r="S469" s="18">
        <f>(((I469/60)/60)/24)+DATE(1970,1,1)</f>
        <v>41180.679791666669</v>
      </c>
      <c r="T469" s="14">
        <f>MONTH(R469)</f>
        <v>8</v>
      </c>
      <c r="U469" s="14">
        <f>MONTH(S469)</f>
        <v>9</v>
      </c>
      <c r="V469">
        <f>YEAR(R469)</f>
        <v>2012</v>
      </c>
      <c r="W469">
        <f>YEAR(S469)</f>
        <v>2012</v>
      </c>
      <c r="X469" s="14">
        <f>_xlfn.DAYS(Table1[[#This Row],[Date Ended Conversion]],Table1[[#This Row],[Date Created Conversion]])</f>
        <v>45</v>
      </c>
    </row>
    <row r="470" spans="1:2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8269</v>
      </c>
      <c r="P470" s="16">
        <f>ROUND(Table1[[#This Row],[pledged]]/Table1[[#This Row],[goal]]*100,0)</f>
        <v>0</v>
      </c>
      <c r="Q470">
        <f>IFERROR(ROUND(E470/L470,2),0)</f>
        <v>0</v>
      </c>
      <c r="R470" s="18">
        <f>(((J470/60)/60)/24)+DATE(1970,1,1)</f>
        <v>41041.167627314811</v>
      </c>
      <c r="S470" s="18">
        <f>(((I470/60)/60)/24)+DATE(1970,1,1)</f>
        <v>41101.160474537035</v>
      </c>
      <c r="T470" s="14">
        <f>MONTH(R470)</f>
        <v>5</v>
      </c>
      <c r="U470" s="14">
        <f>MONTH(S470)</f>
        <v>7</v>
      </c>
      <c r="V470">
        <f>YEAR(R470)</f>
        <v>2012</v>
      </c>
      <c r="W470">
        <f>YEAR(S470)</f>
        <v>2012</v>
      </c>
      <c r="X470" s="14">
        <f>_xlfn.DAYS(Table1[[#This Row],[Date Ended Conversion]],Table1[[#This Row],[Date Created Conversion]])</f>
        <v>60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8269</v>
      </c>
      <c r="P471" s="16">
        <f>ROUND(Table1[[#This Row],[pledged]]/Table1[[#This Row],[goal]]*100,0)</f>
        <v>0</v>
      </c>
      <c r="Q471">
        <f>IFERROR(ROUND(E471/L471,2),0)</f>
        <v>0</v>
      </c>
      <c r="R471" s="18">
        <f>(((J471/60)/60)/24)+DATE(1970,1,1)</f>
        <v>41827.989861111113</v>
      </c>
      <c r="S471" s="18">
        <f>(((I471/60)/60)/24)+DATE(1970,1,1)</f>
        <v>41887.989861111113</v>
      </c>
      <c r="T471" s="14">
        <f>MONTH(R471)</f>
        <v>7</v>
      </c>
      <c r="U471" s="14">
        <f>MONTH(S471)</f>
        <v>9</v>
      </c>
      <c r="V471">
        <f>YEAR(R471)</f>
        <v>2014</v>
      </c>
      <c r="W471">
        <f>YEAR(S471)</f>
        <v>2014</v>
      </c>
      <c r="X471" s="14">
        <f>_xlfn.DAYS(Table1[[#This Row],[Date Ended Conversion]],Table1[[#This Row],[Date Created Conversion]])</f>
        <v>60</v>
      </c>
    </row>
    <row r="472" spans="1:2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8269</v>
      </c>
      <c r="P472" s="16">
        <f>ROUND(Table1[[#This Row],[pledged]]/Table1[[#This Row],[goal]]*100,0)</f>
        <v>1</v>
      </c>
      <c r="Q472">
        <f>IFERROR(ROUND(E472/L472,2),0)</f>
        <v>25.5</v>
      </c>
      <c r="R472" s="18">
        <f>(((J472/60)/60)/24)+DATE(1970,1,1)</f>
        <v>41605.167696759258</v>
      </c>
      <c r="S472" s="18">
        <f>(((I472/60)/60)/24)+DATE(1970,1,1)</f>
        <v>41655.166666666664</v>
      </c>
      <c r="T472" s="14">
        <f>MONTH(R472)</f>
        <v>11</v>
      </c>
      <c r="U472" s="14">
        <f>MONTH(S472)</f>
        <v>1</v>
      </c>
      <c r="V472">
        <f>YEAR(R472)</f>
        <v>2013</v>
      </c>
      <c r="W472">
        <f>YEAR(S472)</f>
        <v>2014</v>
      </c>
      <c r="X472" s="14">
        <f>_xlfn.DAYS(Table1[[#This Row],[Date Ended Conversion]],Table1[[#This Row],[Date Created Conversion]])</f>
        <v>50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8269</v>
      </c>
      <c r="P473" s="16">
        <f>ROUND(Table1[[#This Row],[pledged]]/Table1[[#This Row],[goal]]*100,0)</f>
        <v>12</v>
      </c>
      <c r="Q473">
        <f>IFERROR(ROUND(E473/L473,2),0)</f>
        <v>38.479999999999997</v>
      </c>
      <c r="R473" s="18">
        <f>(((J473/60)/60)/24)+DATE(1970,1,1)</f>
        <v>41703.721979166665</v>
      </c>
      <c r="S473" s="18">
        <f>(((I473/60)/60)/24)+DATE(1970,1,1)</f>
        <v>41748.680312500001</v>
      </c>
      <c r="T473" s="14">
        <f>MONTH(R473)</f>
        <v>3</v>
      </c>
      <c r="U473" s="14">
        <f>MONTH(S473)</f>
        <v>4</v>
      </c>
      <c r="V473">
        <f>YEAR(R473)</f>
        <v>2014</v>
      </c>
      <c r="W473">
        <f>YEAR(S473)</f>
        <v>2014</v>
      </c>
      <c r="X473" s="14">
        <f>_xlfn.DAYS(Table1[[#This Row],[Date Ended Conversion]],Table1[[#This Row],[Date Created Conversion]])</f>
        <v>45</v>
      </c>
    </row>
    <row r="474" spans="1:2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8269</v>
      </c>
      <c r="P474" s="16">
        <f>ROUND(Table1[[#This Row],[pledged]]/Table1[[#This Row],[goal]]*100,0)</f>
        <v>18</v>
      </c>
      <c r="Q474">
        <f>IFERROR(ROUND(E474/L474,2),0)</f>
        <v>28.2</v>
      </c>
      <c r="R474" s="18">
        <f>(((J474/60)/60)/24)+DATE(1970,1,1)</f>
        <v>41844.922662037039</v>
      </c>
      <c r="S474" s="18">
        <f>(((I474/60)/60)/24)+DATE(1970,1,1)</f>
        <v>41874.922662037039</v>
      </c>
      <c r="T474" s="14">
        <f>MONTH(R474)</f>
        <v>7</v>
      </c>
      <c r="U474" s="14">
        <f>MONTH(S474)</f>
        <v>8</v>
      </c>
      <c r="V474">
        <f>YEAR(R474)</f>
        <v>2014</v>
      </c>
      <c r="W474">
        <f>YEAR(S474)</f>
        <v>2014</v>
      </c>
      <c r="X474" s="14">
        <f>_xlfn.DAYS(Table1[[#This Row],[Date Ended Conversion]],Table1[[#This Row],[Date Created Conversion]])</f>
        <v>30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8269</v>
      </c>
      <c r="P475" s="16">
        <f>ROUND(Table1[[#This Row],[pledged]]/Table1[[#This Row],[goal]]*100,0)</f>
        <v>3</v>
      </c>
      <c r="Q475">
        <f>IFERROR(ROUND(E475/L475,2),0)</f>
        <v>61.5</v>
      </c>
      <c r="R475" s="18">
        <f>(((J475/60)/60)/24)+DATE(1970,1,1)</f>
        <v>41869.698136574072</v>
      </c>
      <c r="S475" s="18">
        <f>(((I475/60)/60)/24)+DATE(1970,1,1)</f>
        <v>41899.698136574072</v>
      </c>
      <c r="T475" s="14">
        <f>MONTH(R475)</f>
        <v>8</v>
      </c>
      <c r="U475" s="14">
        <f>MONTH(S475)</f>
        <v>9</v>
      </c>
      <c r="V475">
        <f>YEAR(R475)</f>
        <v>2014</v>
      </c>
      <c r="W475">
        <f>YEAR(S475)</f>
        <v>2014</v>
      </c>
      <c r="X475" s="14">
        <f>_xlfn.DAYS(Table1[[#This Row],[Date Ended Conversion]],Table1[[#This Row],[Date Created Conversion]])</f>
        <v>30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8269</v>
      </c>
      <c r="P476" s="16">
        <f>ROUND(Table1[[#This Row],[pledged]]/Table1[[#This Row],[goal]]*100,0)</f>
        <v>0</v>
      </c>
      <c r="Q476">
        <f>IFERROR(ROUND(E476/L476,2),0)</f>
        <v>1</v>
      </c>
      <c r="R476" s="18">
        <f>(((J476/60)/60)/24)+DATE(1970,1,1)</f>
        <v>42753.329039351855</v>
      </c>
      <c r="S476" s="18">
        <f>(((I476/60)/60)/24)+DATE(1970,1,1)</f>
        <v>42783.329039351855</v>
      </c>
      <c r="T476" s="14">
        <f>MONTH(R476)</f>
        <v>1</v>
      </c>
      <c r="U476" s="14">
        <f>MONTH(S476)</f>
        <v>2</v>
      </c>
      <c r="V476">
        <f>YEAR(R476)</f>
        <v>2017</v>
      </c>
      <c r="W476">
        <f>YEAR(S476)</f>
        <v>2017</v>
      </c>
      <c r="X476" s="14">
        <f>_xlfn.DAYS(Table1[[#This Row],[Date Ended Conversion]],Table1[[#This Row],[Date Created Conversion]])</f>
        <v>30</v>
      </c>
    </row>
    <row r="477" spans="1:2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8269</v>
      </c>
      <c r="P477" s="16">
        <f>ROUND(Table1[[#This Row],[pledged]]/Table1[[#This Row],[goal]]*100,0)</f>
        <v>0</v>
      </c>
      <c r="Q477">
        <f>IFERROR(ROUND(E477/L477,2),0)</f>
        <v>0</v>
      </c>
      <c r="R477" s="18">
        <f>(((J477/60)/60)/24)+DATE(1970,1,1)</f>
        <v>42100.086145833338</v>
      </c>
      <c r="S477" s="18">
        <f>(((I477/60)/60)/24)+DATE(1970,1,1)</f>
        <v>42130.086145833338</v>
      </c>
      <c r="T477" s="14">
        <f>MONTH(R477)</f>
        <v>4</v>
      </c>
      <c r="U477" s="14">
        <f>MONTH(S477)</f>
        <v>5</v>
      </c>
      <c r="V477">
        <f>YEAR(R477)</f>
        <v>2015</v>
      </c>
      <c r="W477">
        <f>YEAR(S477)</f>
        <v>2015</v>
      </c>
      <c r="X477" s="14">
        <f>_xlfn.DAYS(Table1[[#This Row],[Date Ended Conversion]],Table1[[#This Row],[Date Created Conversion]])</f>
        <v>30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8269</v>
      </c>
      <c r="P478" s="16">
        <f>ROUND(Table1[[#This Row],[pledged]]/Table1[[#This Row],[goal]]*100,0)</f>
        <v>2</v>
      </c>
      <c r="Q478">
        <f>IFERROR(ROUND(E478/L478,2),0)</f>
        <v>39.57</v>
      </c>
      <c r="R478" s="18">
        <f>(((J478/60)/60)/24)+DATE(1970,1,1)</f>
        <v>41757.975011574075</v>
      </c>
      <c r="S478" s="18">
        <f>(((I478/60)/60)/24)+DATE(1970,1,1)</f>
        <v>41793.165972222225</v>
      </c>
      <c r="T478" s="14">
        <f>MONTH(R478)</f>
        <v>4</v>
      </c>
      <c r="U478" s="14">
        <f>MONTH(S478)</f>
        <v>6</v>
      </c>
      <c r="V478">
        <f>YEAR(R478)</f>
        <v>2014</v>
      </c>
      <c r="W478">
        <f>YEAR(S478)</f>
        <v>2014</v>
      </c>
      <c r="X478" s="14">
        <f>_xlfn.DAYS(Table1[[#This Row],[Date Ended Conversion]],Table1[[#This Row],[Date Created Conversion]])</f>
        <v>36</v>
      </c>
    </row>
    <row r="479" spans="1:2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8269</v>
      </c>
      <c r="P479" s="16">
        <f>ROUND(Table1[[#This Row],[pledged]]/Table1[[#This Row],[goal]]*100,0)</f>
        <v>0</v>
      </c>
      <c r="Q479">
        <f>IFERROR(ROUND(E479/L479,2),0)</f>
        <v>0</v>
      </c>
      <c r="R479" s="18">
        <f>(((J479/60)/60)/24)+DATE(1970,1,1)</f>
        <v>40987.83488425926</v>
      </c>
      <c r="S479" s="18">
        <f>(((I479/60)/60)/24)+DATE(1970,1,1)</f>
        <v>41047.83488425926</v>
      </c>
      <c r="T479" s="14">
        <f>MONTH(R479)</f>
        <v>3</v>
      </c>
      <c r="U479" s="14">
        <f>MONTH(S479)</f>
        <v>5</v>
      </c>
      <c r="V479">
        <f>YEAR(R479)</f>
        <v>2012</v>
      </c>
      <c r="W479">
        <f>YEAR(S479)</f>
        <v>2012</v>
      </c>
      <c r="X479" s="14">
        <f>_xlfn.DAYS(Table1[[#This Row],[Date Ended Conversion]],Table1[[#This Row],[Date Created Conversion]])</f>
        <v>60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8269</v>
      </c>
      <c r="P480" s="16">
        <f>ROUND(Table1[[#This Row],[pledged]]/Table1[[#This Row],[goal]]*100,0)</f>
        <v>0</v>
      </c>
      <c r="Q480">
        <f>IFERROR(ROUND(E480/L480,2),0)</f>
        <v>0</v>
      </c>
      <c r="R480" s="18">
        <f>(((J480/60)/60)/24)+DATE(1970,1,1)</f>
        <v>42065.910983796297</v>
      </c>
      <c r="S480" s="18">
        <f>(((I480/60)/60)/24)+DATE(1970,1,1)</f>
        <v>42095.869317129633</v>
      </c>
      <c r="T480" s="14">
        <f>MONTH(R480)</f>
        <v>3</v>
      </c>
      <c r="U480" s="14">
        <f>MONTH(S480)</f>
        <v>4</v>
      </c>
      <c r="V480">
        <f>YEAR(R480)</f>
        <v>2015</v>
      </c>
      <c r="W480">
        <f>YEAR(S480)</f>
        <v>2015</v>
      </c>
      <c r="X480" s="14">
        <f>_xlfn.DAYS(Table1[[#This Row],[Date Ended Conversion]],Table1[[#This Row],[Date Created Conversion]])</f>
        <v>30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8269</v>
      </c>
      <c r="P481" s="16">
        <f>ROUND(Table1[[#This Row],[pledged]]/Table1[[#This Row],[goal]]*100,0)</f>
        <v>33</v>
      </c>
      <c r="Q481">
        <f>IFERROR(ROUND(E481/L481,2),0)</f>
        <v>88.8</v>
      </c>
      <c r="R481" s="18">
        <f>(((J481/60)/60)/24)+DATE(1970,1,1)</f>
        <v>41904.407812500001</v>
      </c>
      <c r="S481" s="18">
        <f>(((I481/60)/60)/24)+DATE(1970,1,1)</f>
        <v>41964.449479166666</v>
      </c>
      <c r="T481" s="14">
        <f>MONTH(R481)</f>
        <v>9</v>
      </c>
      <c r="U481" s="14">
        <f>MONTH(S481)</f>
        <v>11</v>
      </c>
      <c r="V481">
        <f>YEAR(R481)</f>
        <v>2014</v>
      </c>
      <c r="W481">
        <f>YEAR(S481)</f>
        <v>2014</v>
      </c>
      <c r="X481" s="14">
        <f>_xlfn.DAYS(Table1[[#This Row],[Date Ended Conversion]],Table1[[#This Row],[Date Created Conversion]])</f>
        <v>60</v>
      </c>
    </row>
    <row r="482" spans="1:2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8269</v>
      </c>
      <c r="P482" s="16">
        <f>ROUND(Table1[[#This Row],[pledged]]/Table1[[#This Row],[goal]]*100,0)</f>
        <v>19</v>
      </c>
      <c r="Q482">
        <f>IFERROR(ROUND(E482/L482,2),0)</f>
        <v>55.46</v>
      </c>
      <c r="R482" s="18">
        <f>(((J482/60)/60)/24)+DATE(1970,1,1)</f>
        <v>41465.500173611108</v>
      </c>
      <c r="S482" s="18">
        <f>(((I482/60)/60)/24)+DATE(1970,1,1)</f>
        <v>41495.500173611108</v>
      </c>
      <c r="T482" s="14">
        <f>MONTH(R482)</f>
        <v>7</v>
      </c>
      <c r="U482" s="14">
        <f>MONTH(S482)</f>
        <v>8</v>
      </c>
      <c r="V482">
        <f>YEAR(R482)</f>
        <v>2013</v>
      </c>
      <c r="W482">
        <f>YEAR(S482)</f>
        <v>2013</v>
      </c>
      <c r="X482" s="14">
        <f>_xlfn.DAYS(Table1[[#This Row],[Date Ended Conversion]],Table1[[#This Row],[Date Created Conversion]])</f>
        <v>30</v>
      </c>
    </row>
    <row r="483" spans="1:2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8269</v>
      </c>
      <c r="P483" s="16">
        <f>ROUND(Table1[[#This Row],[pledged]]/Table1[[#This Row],[goal]]*100,0)</f>
        <v>6</v>
      </c>
      <c r="Q483">
        <f>IFERROR(ROUND(E483/L483,2),0)</f>
        <v>87.14</v>
      </c>
      <c r="R483" s="18">
        <f>(((J483/60)/60)/24)+DATE(1970,1,1)</f>
        <v>41162.672326388885</v>
      </c>
      <c r="S483" s="18">
        <f>(((I483/60)/60)/24)+DATE(1970,1,1)</f>
        <v>41192.672326388885</v>
      </c>
      <c r="T483" s="14">
        <f>MONTH(R483)</f>
        <v>9</v>
      </c>
      <c r="U483" s="14">
        <f>MONTH(S483)</f>
        <v>10</v>
      </c>
      <c r="V483">
        <f>YEAR(R483)</f>
        <v>2012</v>
      </c>
      <c r="W483">
        <f>YEAR(S483)</f>
        <v>2012</v>
      </c>
      <c r="X483" s="14">
        <f>_xlfn.DAYS(Table1[[#This Row],[Date Ended Conversion]],Table1[[#This Row],[Date Created Conversion]])</f>
        <v>30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8269</v>
      </c>
      <c r="P484" s="16">
        <f>ROUND(Table1[[#This Row],[pledged]]/Table1[[#This Row],[goal]]*100,0)</f>
        <v>0</v>
      </c>
      <c r="Q484">
        <f>IFERROR(ROUND(E484/L484,2),0)</f>
        <v>10</v>
      </c>
      <c r="R484" s="18">
        <f>(((J484/60)/60)/24)+DATE(1970,1,1)</f>
        <v>42447.896875000006</v>
      </c>
      <c r="S484" s="18">
        <f>(((I484/60)/60)/24)+DATE(1970,1,1)</f>
        <v>42474.606944444444</v>
      </c>
      <c r="T484" s="14">
        <f>MONTH(R484)</f>
        <v>3</v>
      </c>
      <c r="U484" s="14">
        <f>MONTH(S484)</f>
        <v>4</v>
      </c>
      <c r="V484">
        <f>YEAR(R484)</f>
        <v>2016</v>
      </c>
      <c r="W484">
        <f>YEAR(S484)</f>
        <v>2016</v>
      </c>
      <c r="X484" s="14">
        <f>_xlfn.DAYS(Table1[[#This Row],[Date Ended Conversion]],Table1[[#This Row],[Date Created Conversion]])</f>
        <v>27</v>
      </c>
    </row>
    <row r="485" spans="1:2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8269</v>
      </c>
      <c r="P485" s="16">
        <f>ROUND(Table1[[#This Row],[pledged]]/Table1[[#This Row],[goal]]*100,0)</f>
        <v>50</v>
      </c>
      <c r="Q485">
        <f>IFERROR(ROUND(E485/L485,2),0)</f>
        <v>51.22</v>
      </c>
      <c r="R485" s="18">
        <f>(((J485/60)/60)/24)+DATE(1970,1,1)</f>
        <v>41243.197592592594</v>
      </c>
      <c r="S485" s="18">
        <f>(((I485/60)/60)/24)+DATE(1970,1,1)</f>
        <v>41303.197592592594</v>
      </c>
      <c r="T485" s="14">
        <f>MONTH(R485)</f>
        <v>11</v>
      </c>
      <c r="U485" s="14">
        <f>MONTH(S485)</f>
        <v>1</v>
      </c>
      <c r="V485">
        <f>YEAR(R485)</f>
        <v>2012</v>
      </c>
      <c r="W485">
        <f>YEAR(S485)</f>
        <v>2013</v>
      </c>
      <c r="X485" s="14">
        <f>_xlfn.DAYS(Table1[[#This Row],[Date Ended Conversion]],Table1[[#This Row],[Date Created Conversion]])</f>
        <v>60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8269</v>
      </c>
      <c r="P486" s="16">
        <f>ROUND(Table1[[#This Row],[pledged]]/Table1[[#This Row],[goal]]*100,0)</f>
        <v>0</v>
      </c>
      <c r="Q486">
        <f>IFERROR(ROUND(E486/L486,2),0)</f>
        <v>13.55</v>
      </c>
      <c r="R486" s="18">
        <f>(((J486/60)/60)/24)+DATE(1970,1,1)</f>
        <v>42272.93949074074</v>
      </c>
      <c r="S486" s="18">
        <f>(((I486/60)/60)/24)+DATE(1970,1,1)</f>
        <v>42313.981157407412</v>
      </c>
      <c r="T486" s="14">
        <f>MONTH(R486)</f>
        <v>9</v>
      </c>
      <c r="U486" s="14">
        <f>MONTH(S486)</f>
        <v>11</v>
      </c>
      <c r="V486">
        <f>YEAR(R486)</f>
        <v>2015</v>
      </c>
      <c r="W486">
        <f>YEAR(S486)</f>
        <v>2015</v>
      </c>
      <c r="X486" s="14">
        <f>_xlfn.DAYS(Table1[[#This Row],[Date Ended Conversion]],Table1[[#This Row],[Date Created Conversion]])</f>
        <v>41</v>
      </c>
    </row>
    <row r="487" spans="1:2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8269</v>
      </c>
      <c r="P487" s="16">
        <f>ROUND(Table1[[#This Row],[pledged]]/Table1[[#This Row],[goal]]*100,0)</f>
        <v>22</v>
      </c>
      <c r="Q487">
        <f>IFERROR(ROUND(E487/L487,2),0)</f>
        <v>66.52</v>
      </c>
      <c r="R487" s="18">
        <f>(((J487/60)/60)/24)+DATE(1970,1,1)</f>
        <v>41381.50577546296</v>
      </c>
      <c r="S487" s="18">
        <f>(((I487/60)/60)/24)+DATE(1970,1,1)</f>
        <v>41411.50577546296</v>
      </c>
      <c r="T487" s="14">
        <f>MONTH(R487)</f>
        <v>4</v>
      </c>
      <c r="U487" s="14">
        <f>MONTH(S487)</f>
        <v>5</v>
      </c>
      <c r="V487">
        <f>YEAR(R487)</f>
        <v>2013</v>
      </c>
      <c r="W487">
        <f>YEAR(S487)</f>
        <v>2013</v>
      </c>
      <c r="X487" s="14">
        <f>_xlfn.DAYS(Table1[[#This Row],[Date Ended Conversion]],Table1[[#This Row],[Date Created Conversion]])</f>
        <v>30</v>
      </c>
    </row>
    <row r="488" spans="1:2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8269</v>
      </c>
      <c r="P488" s="16">
        <f>ROUND(Table1[[#This Row],[pledged]]/Table1[[#This Row],[goal]]*100,0)</f>
        <v>0</v>
      </c>
      <c r="Q488">
        <f>IFERROR(ROUND(E488/L488,2),0)</f>
        <v>50</v>
      </c>
      <c r="R488" s="18">
        <f>(((J488/60)/60)/24)+DATE(1970,1,1)</f>
        <v>41761.94258101852</v>
      </c>
      <c r="S488" s="18">
        <f>(((I488/60)/60)/24)+DATE(1970,1,1)</f>
        <v>41791.94258101852</v>
      </c>
      <c r="T488" s="14">
        <f>MONTH(R488)</f>
        <v>5</v>
      </c>
      <c r="U488" s="14">
        <f>MONTH(S488)</f>
        <v>6</v>
      </c>
      <c r="V488">
        <f>YEAR(R488)</f>
        <v>2014</v>
      </c>
      <c r="W488">
        <f>YEAR(S488)</f>
        <v>2014</v>
      </c>
      <c r="X488" s="14">
        <f>_xlfn.DAYS(Table1[[#This Row],[Date Ended Conversion]],Table1[[#This Row],[Date Created Conversion]])</f>
        <v>30</v>
      </c>
    </row>
    <row r="489" spans="1:2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8269</v>
      </c>
      <c r="P489" s="16">
        <f>ROUND(Table1[[#This Row],[pledged]]/Table1[[#This Row],[goal]]*100,0)</f>
        <v>0</v>
      </c>
      <c r="Q489">
        <f>IFERROR(ROUND(E489/L489,2),0)</f>
        <v>0</v>
      </c>
      <c r="R489" s="18">
        <f>(((J489/60)/60)/24)+DATE(1970,1,1)</f>
        <v>42669.594837962963</v>
      </c>
      <c r="S489" s="18">
        <f>(((I489/60)/60)/24)+DATE(1970,1,1)</f>
        <v>42729.636504629627</v>
      </c>
      <c r="T489" s="14">
        <f>MONTH(R489)</f>
        <v>10</v>
      </c>
      <c r="U489" s="14">
        <f>MONTH(S489)</f>
        <v>12</v>
      </c>
      <c r="V489">
        <f>YEAR(R489)</f>
        <v>2016</v>
      </c>
      <c r="W489">
        <f>YEAR(S489)</f>
        <v>2016</v>
      </c>
      <c r="X489" s="14">
        <f>_xlfn.DAYS(Table1[[#This Row],[Date Ended Conversion]],Table1[[#This Row],[Date Created Conversion]])</f>
        <v>60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8269</v>
      </c>
      <c r="P490" s="16">
        <f>ROUND(Table1[[#This Row],[pledged]]/Table1[[#This Row],[goal]]*100,0)</f>
        <v>0</v>
      </c>
      <c r="Q490">
        <f>IFERROR(ROUND(E490/L490,2),0)</f>
        <v>0</v>
      </c>
      <c r="R490" s="18">
        <f>(((J490/60)/60)/24)+DATE(1970,1,1)</f>
        <v>42714.054398148146</v>
      </c>
      <c r="S490" s="18">
        <f>(((I490/60)/60)/24)+DATE(1970,1,1)</f>
        <v>42744.054398148146</v>
      </c>
      <c r="T490" s="14">
        <f>MONTH(R490)</f>
        <v>12</v>
      </c>
      <c r="U490" s="14">
        <f>MONTH(S490)</f>
        <v>1</v>
      </c>
      <c r="V490">
        <f>YEAR(R490)</f>
        <v>2016</v>
      </c>
      <c r="W490">
        <f>YEAR(S490)</f>
        <v>2017</v>
      </c>
      <c r="X490" s="14">
        <f>_xlfn.DAYS(Table1[[#This Row],[Date Ended Conversion]],Table1[[#This Row],[Date Created Conversion]])</f>
        <v>30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8269</v>
      </c>
      <c r="P491" s="16">
        <f>ROUND(Table1[[#This Row],[pledged]]/Table1[[#This Row],[goal]]*100,0)</f>
        <v>0</v>
      </c>
      <c r="Q491">
        <f>IFERROR(ROUND(E491/L491,2),0)</f>
        <v>71.67</v>
      </c>
      <c r="R491" s="18">
        <f>(((J491/60)/60)/24)+DATE(1970,1,1)</f>
        <v>40882.481666666667</v>
      </c>
      <c r="S491" s="18">
        <f>(((I491/60)/60)/24)+DATE(1970,1,1)</f>
        <v>40913.481249999997</v>
      </c>
      <c r="T491" s="14">
        <f>MONTH(R491)</f>
        <v>12</v>
      </c>
      <c r="U491" s="14">
        <f>MONTH(S491)</f>
        <v>1</v>
      </c>
      <c r="V491">
        <f>YEAR(R491)</f>
        <v>2011</v>
      </c>
      <c r="W491">
        <f>YEAR(S491)</f>
        <v>2012</v>
      </c>
      <c r="X491" s="14">
        <f>_xlfn.DAYS(Table1[[#This Row],[Date Ended Conversion]],Table1[[#This Row],[Date Created Conversion]])</f>
        <v>31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8269</v>
      </c>
      <c r="P492" s="16">
        <f>ROUND(Table1[[#This Row],[pledged]]/Table1[[#This Row],[goal]]*100,0)</f>
        <v>0</v>
      </c>
      <c r="Q492">
        <f>IFERROR(ROUND(E492/L492,2),0)</f>
        <v>0</v>
      </c>
      <c r="R492" s="18">
        <f>(((J492/60)/60)/24)+DATE(1970,1,1)</f>
        <v>41113.968576388892</v>
      </c>
      <c r="S492" s="18">
        <f>(((I492/60)/60)/24)+DATE(1970,1,1)</f>
        <v>41143.968576388892</v>
      </c>
      <c r="T492" s="14">
        <f>MONTH(R492)</f>
        <v>7</v>
      </c>
      <c r="U492" s="14">
        <f>MONTH(S492)</f>
        <v>8</v>
      </c>
      <c r="V492">
        <f>YEAR(R492)</f>
        <v>2012</v>
      </c>
      <c r="W492">
        <f>YEAR(S492)</f>
        <v>2012</v>
      </c>
      <c r="X492" s="14">
        <f>_xlfn.DAYS(Table1[[#This Row],[Date Ended Conversion]],Table1[[#This Row],[Date Created Conversion]])</f>
        <v>30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8269</v>
      </c>
      <c r="P493" s="16">
        <f>ROUND(Table1[[#This Row],[pledged]]/Table1[[#This Row],[goal]]*100,0)</f>
        <v>0</v>
      </c>
      <c r="Q493">
        <f>IFERROR(ROUND(E493/L493,2),0)</f>
        <v>0</v>
      </c>
      <c r="R493" s="18">
        <f>(((J493/60)/60)/24)+DATE(1970,1,1)</f>
        <v>42366.982627314821</v>
      </c>
      <c r="S493" s="18">
        <f>(((I493/60)/60)/24)+DATE(1970,1,1)</f>
        <v>42396.982627314821</v>
      </c>
      <c r="T493" s="14">
        <f>MONTH(R493)</f>
        <v>12</v>
      </c>
      <c r="U493" s="14">
        <f>MONTH(S493)</f>
        <v>1</v>
      </c>
      <c r="V493">
        <f>YEAR(R493)</f>
        <v>2015</v>
      </c>
      <c r="W493">
        <f>YEAR(S493)</f>
        <v>2016</v>
      </c>
      <c r="X493" s="14">
        <f>_xlfn.DAYS(Table1[[#This Row],[Date Ended Conversion]],Table1[[#This Row],[Date Created Conversion]])</f>
        <v>30</v>
      </c>
    </row>
    <row r="494" spans="1:2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8269</v>
      </c>
      <c r="P494" s="16">
        <f>ROUND(Table1[[#This Row],[pledged]]/Table1[[#This Row],[goal]]*100,0)</f>
        <v>0</v>
      </c>
      <c r="Q494">
        <f>IFERROR(ROUND(E494/L494,2),0)</f>
        <v>0</v>
      </c>
      <c r="R494" s="18">
        <f>(((J494/60)/60)/24)+DATE(1970,1,1)</f>
        <v>42596.03506944445</v>
      </c>
      <c r="S494" s="18">
        <f>(((I494/60)/60)/24)+DATE(1970,1,1)</f>
        <v>42656.03506944445</v>
      </c>
      <c r="T494" s="14">
        <f>MONTH(R494)</f>
        <v>8</v>
      </c>
      <c r="U494" s="14">
        <f>MONTH(S494)</f>
        <v>10</v>
      </c>
      <c r="V494">
        <f>YEAR(R494)</f>
        <v>2016</v>
      </c>
      <c r="W494">
        <f>YEAR(S494)</f>
        <v>2016</v>
      </c>
      <c r="X494" s="14">
        <f>_xlfn.DAYS(Table1[[#This Row],[Date Ended Conversion]],Table1[[#This Row],[Date Created Conversion]])</f>
        <v>60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8269</v>
      </c>
      <c r="P495" s="16">
        <f>ROUND(Table1[[#This Row],[pledged]]/Table1[[#This Row],[goal]]*100,0)</f>
        <v>0</v>
      </c>
      <c r="Q495">
        <f>IFERROR(ROUND(E495/L495,2),0)</f>
        <v>0</v>
      </c>
      <c r="R495" s="18">
        <f>(((J495/60)/60)/24)+DATE(1970,1,1)</f>
        <v>42114.726134259254</v>
      </c>
      <c r="S495" s="18">
        <f>(((I495/60)/60)/24)+DATE(1970,1,1)</f>
        <v>42144.726134259254</v>
      </c>
      <c r="T495" s="14">
        <f>MONTH(R495)</f>
        <v>4</v>
      </c>
      <c r="U495" s="14">
        <f>MONTH(S495)</f>
        <v>5</v>
      </c>
      <c r="V495">
        <f>YEAR(R495)</f>
        <v>2015</v>
      </c>
      <c r="W495">
        <f>YEAR(S495)</f>
        <v>2015</v>
      </c>
      <c r="X495" s="14">
        <f>_xlfn.DAYS(Table1[[#This Row],[Date Ended Conversion]],Table1[[#This Row],[Date Created Conversion]])</f>
        <v>30</v>
      </c>
    </row>
    <row r="496" spans="1:2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8269</v>
      </c>
      <c r="P496" s="16">
        <f>ROUND(Table1[[#This Row],[pledged]]/Table1[[#This Row],[goal]]*100,0)</f>
        <v>0</v>
      </c>
      <c r="Q496">
        <f>IFERROR(ROUND(E496/L496,2),0)</f>
        <v>10.33</v>
      </c>
      <c r="R496" s="18">
        <f>(((J496/60)/60)/24)+DATE(1970,1,1)</f>
        <v>41799.830613425926</v>
      </c>
      <c r="S496" s="18">
        <f>(((I496/60)/60)/24)+DATE(1970,1,1)</f>
        <v>41823.125</v>
      </c>
      <c r="T496" s="14">
        <f>MONTH(R496)</f>
        <v>6</v>
      </c>
      <c r="U496" s="14">
        <f>MONTH(S496)</f>
        <v>7</v>
      </c>
      <c r="V496">
        <f>YEAR(R496)</f>
        <v>2014</v>
      </c>
      <c r="W496">
        <f>YEAR(S496)</f>
        <v>2014</v>
      </c>
      <c r="X496" s="14">
        <f>_xlfn.DAYS(Table1[[#This Row],[Date Ended Conversion]],Table1[[#This Row],[Date Created Conversion]])</f>
        <v>24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8269</v>
      </c>
      <c r="P497" s="16">
        <f>ROUND(Table1[[#This Row],[pledged]]/Table1[[#This Row],[goal]]*100,0)</f>
        <v>0</v>
      </c>
      <c r="Q497">
        <f>IFERROR(ROUND(E497/L497,2),0)</f>
        <v>0</v>
      </c>
      <c r="R497" s="18">
        <f>(((J497/60)/60)/24)+DATE(1970,1,1)</f>
        <v>42171.827604166669</v>
      </c>
      <c r="S497" s="18">
        <f>(((I497/60)/60)/24)+DATE(1970,1,1)</f>
        <v>42201.827604166669</v>
      </c>
      <c r="T497" s="14">
        <f>MONTH(R497)</f>
        <v>6</v>
      </c>
      <c r="U497" s="14">
        <f>MONTH(S497)</f>
        <v>7</v>
      </c>
      <c r="V497">
        <f>YEAR(R497)</f>
        <v>2015</v>
      </c>
      <c r="W497">
        <f>YEAR(S497)</f>
        <v>2015</v>
      </c>
      <c r="X497" s="14">
        <f>_xlfn.DAYS(Table1[[#This Row],[Date Ended Conversion]],Table1[[#This Row],[Date Created Conversion]])</f>
        <v>30</v>
      </c>
    </row>
    <row r="498" spans="1:2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8269</v>
      </c>
      <c r="P498" s="16">
        <f>ROUND(Table1[[#This Row],[pledged]]/Table1[[#This Row],[goal]]*100,0)</f>
        <v>0</v>
      </c>
      <c r="Q498">
        <f>IFERROR(ROUND(E498/L498,2),0)</f>
        <v>1</v>
      </c>
      <c r="R498" s="18">
        <f>(((J498/60)/60)/24)+DATE(1970,1,1)</f>
        <v>41620.93141203704</v>
      </c>
      <c r="S498" s="18">
        <f>(((I498/60)/60)/24)+DATE(1970,1,1)</f>
        <v>41680.93141203704</v>
      </c>
      <c r="T498" s="14">
        <f>MONTH(R498)</f>
        <v>12</v>
      </c>
      <c r="U498" s="14">
        <f>MONTH(S498)</f>
        <v>2</v>
      </c>
      <c r="V498">
        <f>YEAR(R498)</f>
        <v>2013</v>
      </c>
      <c r="W498">
        <f>YEAR(S498)</f>
        <v>2014</v>
      </c>
      <c r="X498" s="14">
        <f>_xlfn.DAYS(Table1[[#This Row],[Date Ended Conversion]],Table1[[#This Row],[Date Created Conversion]])</f>
        <v>60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8269</v>
      </c>
      <c r="P499" s="16">
        <f>ROUND(Table1[[#This Row],[pledged]]/Table1[[#This Row],[goal]]*100,0)</f>
        <v>1</v>
      </c>
      <c r="Q499">
        <f>IFERROR(ROUND(E499/L499,2),0)</f>
        <v>10</v>
      </c>
      <c r="R499" s="18">
        <f>(((J499/60)/60)/24)+DATE(1970,1,1)</f>
        <v>41945.037789351853</v>
      </c>
      <c r="S499" s="18">
        <f>(((I499/60)/60)/24)+DATE(1970,1,1)</f>
        <v>41998.208333333328</v>
      </c>
      <c r="T499" s="14">
        <f>MONTH(R499)</f>
        <v>11</v>
      </c>
      <c r="U499" s="14">
        <f>MONTH(S499)</f>
        <v>12</v>
      </c>
      <c r="V499">
        <f>YEAR(R499)</f>
        <v>2014</v>
      </c>
      <c r="W499">
        <f>YEAR(S499)</f>
        <v>2014</v>
      </c>
      <c r="X499" s="14">
        <f>_xlfn.DAYS(Table1[[#This Row],[Date Ended Conversion]],Table1[[#This Row],[Date Created Conversion]])</f>
        <v>53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8269</v>
      </c>
      <c r="P500" s="16">
        <f>ROUND(Table1[[#This Row],[pledged]]/Table1[[#This Row],[goal]]*100,0)</f>
        <v>5</v>
      </c>
      <c r="Q500">
        <f>IFERROR(ROUND(E500/L500,2),0)</f>
        <v>136.09</v>
      </c>
      <c r="R500" s="18">
        <f>(((J500/60)/60)/24)+DATE(1970,1,1)</f>
        <v>40858.762141203704</v>
      </c>
      <c r="S500" s="18">
        <f>(((I500/60)/60)/24)+DATE(1970,1,1)</f>
        <v>40900.762141203704</v>
      </c>
      <c r="T500" s="14">
        <f>MONTH(R500)</f>
        <v>11</v>
      </c>
      <c r="U500" s="14">
        <f>MONTH(S500)</f>
        <v>12</v>
      </c>
      <c r="V500">
        <f>YEAR(R500)</f>
        <v>2011</v>
      </c>
      <c r="W500">
        <f>YEAR(S500)</f>
        <v>2011</v>
      </c>
      <c r="X500" s="14">
        <f>_xlfn.DAYS(Table1[[#This Row],[Date Ended Conversion]],Table1[[#This Row],[Date Created Conversion]])</f>
        <v>42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8269</v>
      </c>
      <c r="P501" s="16">
        <f>ROUND(Table1[[#This Row],[pledged]]/Table1[[#This Row],[goal]]*100,0)</f>
        <v>10</v>
      </c>
      <c r="Q501">
        <f>IFERROR(ROUND(E501/L501,2),0)</f>
        <v>73.459999999999994</v>
      </c>
      <c r="R501" s="18">
        <f>(((J501/60)/60)/24)+DATE(1970,1,1)</f>
        <v>40043.895462962959</v>
      </c>
      <c r="S501" s="18">
        <f>(((I501/60)/60)/24)+DATE(1970,1,1)</f>
        <v>40098.874305555553</v>
      </c>
      <c r="T501" s="14">
        <f>MONTH(R501)</f>
        <v>8</v>
      </c>
      <c r="U501" s="14">
        <f>MONTH(S501)</f>
        <v>10</v>
      </c>
      <c r="V501">
        <f>YEAR(R501)</f>
        <v>2009</v>
      </c>
      <c r="W501">
        <f>YEAR(S501)</f>
        <v>2009</v>
      </c>
      <c r="X501" s="14">
        <f>_xlfn.DAYS(Table1[[#This Row],[Date Ended Conversion]],Table1[[#This Row],[Date Created Conversion]])</f>
        <v>55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8269</v>
      </c>
      <c r="P502" s="16">
        <f>ROUND(Table1[[#This Row],[pledged]]/Table1[[#This Row],[goal]]*100,0)</f>
        <v>3</v>
      </c>
      <c r="Q502">
        <f>IFERROR(ROUND(E502/L502,2),0)</f>
        <v>53.75</v>
      </c>
      <c r="R502" s="18">
        <f>(((J502/60)/60)/24)+DATE(1970,1,1)</f>
        <v>40247.886006944449</v>
      </c>
      <c r="S502" s="18">
        <f>(((I502/60)/60)/24)+DATE(1970,1,1)</f>
        <v>40306.927777777775</v>
      </c>
      <c r="T502" s="14">
        <f>MONTH(R502)</f>
        <v>3</v>
      </c>
      <c r="U502" s="14">
        <f>MONTH(S502)</f>
        <v>5</v>
      </c>
      <c r="V502">
        <f>YEAR(R502)</f>
        <v>2010</v>
      </c>
      <c r="W502">
        <f>YEAR(S502)</f>
        <v>2010</v>
      </c>
      <c r="X502" s="14">
        <f>_xlfn.DAYS(Table1[[#This Row],[Date Ended Conversion]],Table1[[#This Row],[Date Created Conversion]])</f>
        <v>59</v>
      </c>
    </row>
    <row r="503" spans="1:2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8269</v>
      </c>
      <c r="P503" s="16">
        <f>ROUND(Table1[[#This Row],[pledged]]/Table1[[#This Row],[goal]]*100,0)</f>
        <v>0</v>
      </c>
      <c r="Q503">
        <f>IFERROR(ROUND(E503/L503,2),0)</f>
        <v>0</v>
      </c>
      <c r="R503" s="18">
        <f>(((J503/60)/60)/24)+DATE(1970,1,1)</f>
        <v>40703.234386574077</v>
      </c>
      <c r="S503" s="18">
        <f>(((I503/60)/60)/24)+DATE(1970,1,1)</f>
        <v>40733.234386574077</v>
      </c>
      <c r="T503" s="14">
        <f>MONTH(R503)</f>
        <v>6</v>
      </c>
      <c r="U503" s="14">
        <f>MONTH(S503)</f>
        <v>7</v>
      </c>
      <c r="V503">
        <f>YEAR(R503)</f>
        <v>2011</v>
      </c>
      <c r="W503">
        <f>YEAR(S503)</f>
        <v>2011</v>
      </c>
      <c r="X503" s="14">
        <f>_xlfn.DAYS(Table1[[#This Row],[Date Ended Conversion]],Table1[[#This Row],[Date Created Conversion]])</f>
        <v>30</v>
      </c>
    </row>
    <row r="504" spans="1:2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8269</v>
      </c>
      <c r="P504" s="16">
        <f>ROUND(Table1[[#This Row],[pledged]]/Table1[[#This Row],[goal]]*100,0)</f>
        <v>1</v>
      </c>
      <c r="Q504">
        <f>IFERROR(ROUND(E504/L504,2),0)</f>
        <v>57.5</v>
      </c>
      <c r="R504" s="18">
        <f>(((J504/60)/60)/24)+DATE(1970,1,1)</f>
        <v>40956.553530092591</v>
      </c>
      <c r="S504" s="18">
        <f>(((I504/60)/60)/24)+DATE(1970,1,1)</f>
        <v>40986.511863425927</v>
      </c>
      <c r="T504" s="14">
        <f>MONTH(R504)</f>
        <v>2</v>
      </c>
      <c r="U504" s="14">
        <f>MONTH(S504)</f>
        <v>3</v>
      </c>
      <c r="V504">
        <f>YEAR(R504)</f>
        <v>2012</v>
      </c>
      <c r="W504">
        <f>YEAR(S504)</f>
        <v>2012</v>
      </c>
      <c r="X504" s="14">
        <f>_xlfn.DAYS(Table1[[#This Row],[Date Ended Conversion]],Table1[[#This Row],[Date Created Conversion]])</f>
        <v>30</v>
      </c>
    </row>
    <row r="505" spans="1:2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8269</v>
      </c>
      <c r="P505" s="16">
        <f>ROUND(Table1[[#This Row],[pledged]]/Table1[[#This Row],[goal]]*100,0)</f>
        <v>2</v>
      </c>
      <c r="Q505">
        <f>IFERROR(ROUND(E505/L505,2),0)</f>
        <v>12.67</v>
      </c>
      <c r="R505" s="18">
        <f>(((J505/60)/60)/24)+DATE(1970,1,1)</f>
        <v>41991.526655092588</v>
      </c>
      <c r="S505" s="18">
        <f>(((I505/60)/60)/24)+DATE(1970,1,1)</f>
        <v>42021.526655092588</v>
      </c>
      <c r="T505" s="14">
        <f>MONTH(R505)</f>
        <v>12</v>
      </c>
      <c r="U505" s="14">
        <f>MONTH(S505)</f>
        <v>1</v>
      </c>
      <c r="V505">
        <f>YEAR(R505)</f>
        <v>2014</v>
      </c>
      <c r="W505">
        <f>YEAR(S505)</f>
        <v>2015</v>
      </c>
      <c r="X505" s="14">
        <f>_xlfn.DAYS(Table1[[#This Row],[Date Ended Conversion]],Table1[[#This Row],[Date Created Conversion]])</f>
        <v>30</v>
      </c>
    </row>
    <row r="506" spans="1:2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8269</v>
      </c>
      <c r="P506" s="16">
        <f>ROUND(Table1[[#This Row],[pledged]]/Table1[[#This Row],[goal]]*100,0)</f>
        <v>1</v>
      </c>
      <c r="Q506">
        <f>IFERROR(ROUND(E506/L506,2),0)</f>
        <v>67</v>
      </c>
      <c r="R506" s="18">
        <f>(((J506/60)/60)/24)+DATE(1970,1,1)</f>
        <v>40949.98364583333</v>
      </c>
      <c r="S506" s="18">
        <f>(((I506/60)/60)/24)+DATE(1970,1,1)</f>
        <v>41009.941979166666</v>
      </c>
      <c r="T506" s="14">
        <f>MONTH(R506)</f>
        <v>2</v>
      </c>
      <c r="U506" s="14">
        <f>MONTH(S506)</f>
        <v>4</v>
      </c>
      <c r="V506">
        <f>YEAR(R506)</f>
        <v>2012</v>
      </c>
      <c r="W506">
        <f>YEAR(S506)</f>
        <v>2012</v>
      </c>
      <c r="X506" s="14">
        <f>_xlfn.DAYS(Table1[[#This Row],[Date Ended Conversion]],Table1[[#This Row],[Date Created Conversion]])</f>
        <v>60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8269</v>
      </c>
      <c r="P507" s="16">
        <f>ROUND(Table1[[#This Row],[pledged]]/Table1[[#This Row],[goal]]*100,0)</f>
        <v>0</v>
      </c>
      <c r="Q507">
        <f>IFERROR(ROUND(E507/L507,2),0)</f>
        <v>3.71</v>
      </c>
      <c r="R507" s="18">
        <f>(((J507/60)/60)/24)+DATE(1970,1,1)</f>
        <v>42318.098217592589</v>
      </c>
      <c r="S507" s="18">
        <f>(((I507/60)/60)/24)+DATE(1970,1,1)</f>
        <v>42363.098217592589</v>
      </c>
      <c r="T507" s="14">
        <f>MONTH(R507)</f>
        <v>11</v>
      </c>
      <c r="U507" s="14">
        <f>MONTH(S507)</f>
        <v>12</v>
      </c>
      <c r="V507">
        <f>YEAR(R507)</f>
        <v>2015</v>
      </c>
      <c r="W507">
        <f>YEAR(S507)</f>
        <v>2015</v>
      </c>
      <c r="X507" s="14">
        <f>_xlfn.DAYS(Table1[[#This Row],[Date Ended Conversion]],Table1[[#This Row],[Date Created Conversion]])</f>
        <v>45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8269</v>
      </c>
      <c r="P508" s="16">
        <f>ROUND(Table1[[#This Row],[pledged]]/Table1[[#This Row],[goal]]*100,0)</f>
        <v>0</v>
      </c>
      <c r="Q508">
        <f>IFERROR(ROUND(E508/L508,2),0)</f>
        <v>250</v>
      </c>
      <c r="R508" s="18">
        <f>(((J508/60)/60)/24)+DATE(1970,1,1)</f>
        <v>41466.552314814813</v>
      </c>
      <c r="S508" s="18">
        <f>(((I508/60)/60)/24)+DATE(1970,1,1)</f>
        <v>41496.552314814813</v>
      </c>
      <c r="T508" s="14">
        <f>MONTH(R508)</f>
        <v>7</v>
      </c>
      <c r="U508" s="14">
        <f>MONTH(S508)</f>
        <v>8</v>
      </c>
      <c r="V508">
        <f>YEAR(R508)</f>
        <v>2013</v>
      </c>
      <c r="W508">
        <f>YEAR(S508)</f>
        <v>2013</v>
      </c>
      <c r="X508" s="14">
        <f>_xlfn.DAYS(Table1[[#This Row],[Date Ended Conversion]],Table1[[#This Row],[Date Created Conversion]])</f>
        <v>30</v>
      </c>
    </row>
    <row r="509" spans="1:2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8269</v>
      </c>
      <c r="P509" s="16">
        <f>ROUND(Table1[[#This Row],[pledged]]/Table1[[#This Row],[goal]]*100,0)</f>
        <v>3</v>
      </c>
      <c r="Q509">
        <f>IFERROR(ROUND(E509/L509,2),0)</f>
        <v>64</v>
      </c>
      <c r="R509" s="18">
        <f>(((J509/60)/60)/24)+DATE(1970,1,1)</f>
        <v>41156.958993055552</v>
      </c>
      <c r="S509" s="18">
        <f>(((I509/60)/60)/24)+DATE(1970,1,1)</f>
        <v>41201.958993055552</v>
      </c>
      <c r="T509" s="14">
        <f>MONTH(R509)</f>
        <v>9</v>
      </c>
      <c r="U509" s="14">
        <f>MONTH(S509)</f>
        <v>10</v>
      </c>
      <c r="V509">
        <f>YEAR(R509)</f>
        <v>2012</v>
      </c>
      <c r="W509">
        <f>YEAR(S509)</f>
        <v>2012</v>
      </c>
      <c r="X509" s="14">
        <f>_xlfn.DAYS(Table1[[#This Row],[Date Ended Conversion]],Table1[[#This Row],[Date Created Conversion]])</f>
        <v>45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8269</v>
      </c>
      <c r="P510" s="16">
        <f>ROUND(Table1[[#This Row],[pledged]]/Table1[[#This Row],[goal]]*100,0)</f>
        <v>1</v>
      </c>
      <c r="Q510">
        <f>IFERROR(ROUND(E510/L510,2),0)</f>
        <v>133.33000000000001</v>
      </c>
      <c r="R510" s="18">
        <f>(((J510/60)/60)/24)+DATE(1970,1,1)</f>
        <v>40995.024317129632</v>
      </c>
      <c r="S510" s="18">
        <f>(((I510/60)/60)/24)+DATE(1970,1,1)</f>
        <v>41054.593055555553</v>
      </c>
      <c r="T510" s="14">
        <f>MONTH(R510)</f>
        <v>3</v>
      </c>
      <c r="U510" s="14">
        <f>MONTH(S510)</f>
        <v>5</v>
      </c>
      <c r="V510">
        <f>YEAR(R510)</f>
        <v>2012</v>
      </c>
      <c r="W510">
        <f>YEAR(S510)</f>
        <v>2012</v>
      </c>
      <c r="X510" s="14">
        <f>_xlfn.DAYS(Table1[[#This Row],[Date Ended Conversion]],Table1[[#This Row],[Date Created Conversion]])</f>
        <v>59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8269</v>
      </c>
      <c r="P511" s="16">
        <f>ROUND(Table1[[#This Row],[pledged]]/Table1[[#This Row],[goal]]*100,0)</f>
        <v>0</v>
      </c>
      <c r="Q511">
        <f>IFERROR(ROUND(E511/L511,2),0)</f>
        <v>10</v>
      </c>
      <c r="R511" s="18">
        <f>(((J511/60)/60)/24)+DATE(1970,1,1)</f>
        <v>42153.631597222222</v>
      </c>
      <c r="S511" s="18">
        <f>(((I511/60)/60)/24)+DATE(1970,1,1)</f>
        <v>42183.631597222222</v>
      </c>
      <c r="T511" s="14">
        <f>MONTH(R511)</f>
        <v>5</v>
      </c>
      <c r="U511" s="14">
        <f>MONTH(S511)</f>
        <v>6</v>
      </c>
      <c r="V511">
        <f>YEAR(R511)</f>
        <v>2015</v>
      </c>
      <c r="W511">
        <f>YEAR(S511)</f>
        <v>2015</v>
      </c>
      <c r="X511" s="14">
        <f>_xlfn.DAYS(Table1[[#This Row],[Date Ended Conversion]],Table1[[#This Row],[Date Created Conversion]])</f>
        <v>30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8269</v>
      </c>
      <c r="P512" s="16">
        <f>ROUND(Table1[[#This Row],[pledged]]/Table1[[#This Row],[goal]]*100,0)</f>
        <v>0</v>
      </c>
      <c r="Q512">
        <f>IFERROR(ROUND(E512/L512,2),0)</f>
        <v>0</v>
      </c>
      <c r="R512" s="18">
        <f>(((J512/60)/60)/24)+DATE(1970,1,1)</f>
        <v>42400.176377314812</v>
      </c>
      <c r="S512" s="18">
        <f>(((I512/60)/60)/24)+DATE(1970,1,1)</f>
        <v>42430.176377314812</v>
      </c>
      <c r="T512" s="14">
        <f>MONTH(R512)</f>
        <v>1</v>
      </c>
      <c r="U512" s="14">
        <f>MONTH(S512)</f>
        <v>3</v>
      </c>
      <c r="V512">
        <f>YEAR(R512)</f>
        <v>2016</v>
      </c>
      <c r="W512">
        <f>YEAR(S512)</f>
        <v>2016</v>
      </c>
      <c r="X512" s="14">
        <f>_xlfn.DAYS(Table1[[#This Row],[Date Ended Conversion]],Table1[[#This Row],[Date Created Conversion]])</f>
        <v>30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8269</v>
      </c>
      <c r="P513" s="16">
        <f>ROUND(Table1[[#This Row],[pledged]]/Table1[[#This Row],[goal]]*100,0)</f>
        <v>3</v>
      </c>
      <c r="Q513">
        <f>IFERROR(ROUND(E513/L513,2),0)</f>
        <v>30</v>
      </c>
      <c r="R513" s="18">
        <f>(((J513/60)/60)/24)+DATE(1970,1,1)</f>
        <v>41340.303032407406</v>
      </c>
      <c r="S513" s="18">
        <f>(((I513/60)/60)/24)+DATE(1970,1,1)</f>
        <v>41370.261365740742</v>
      </c>
      <c r="T513" s="14">
        <f>MONTH(R513)</f>
        <v>3</v>
      </c>
      <c r="U513" s="14">
        <f>MONTH(S513)</f>
        <v>4</v>
      </c>
      <c r="V513">
        <f>YEAR(R513)</f>
        <v>2013</v>
      </c>
      <c r="W513">
        <f>YEAR(S513)</f>
        <v>2013</v>
      </c>
      <c r="X513" s="14">
        <f>_xlfn.DAYS(Table1[[#This Row],[Date Ended Conversion]],Table1[[#This Row],[Date Created Conversion]])</f>
        <v>30</v>
      </c>
    </row>
    <row r="514" spans="1:2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8269</v>
      </c>
      <c r="P514" s="16">
        <f>ROUND(Table1[[#This Row],[pledged]]/Table1[[#This Row],[goal]]*100,0)</f>
        <v>0</v>
      </c>
      <c r="Q514">
        <f>IFERROR(ROUND(E514/L514,2),0)</f>
        <v>5.5</v>
      </c>
      <c r="R514" s="18">
        <f>(((J514/60)/60)/24)+DATE(1970,1,1)</f>
        <v>42649.742210648154</v>
      </c>
      <c r="S514" s="18">
        <f>(((I514/60)/60)/24)+DATE(1970,1,1)</f>
        <v>42694.783877314811</v>
      </c>
      <c r="T514" s="14">
        <f>MONTH(R514)</f>
        <v>10</v>
      </c>
      <c r="U514" s="14">
        <f>MONTH(S514)</f>
        <v>11</v>
      </c>
      <c r="V514">
        <f>YEAR(R514)</f>
        <v>2016</v>
      </c>
      <c r="W514">
        <f>YEAR(S514)</f>
        <v>2016</v>
      </c>
      <c r="X514" s="14">
        <f>_xlfn.DAYS(Table1[[#This Row],[Date Ended Conversion]],Table1[[#This Row],[Date Created Conversion]])</f>
        <v>45</v>
      </c>
    </row>
    <row r="515" spans="1:2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8269</v>
      </c>
      <c r="P515" s="16">
        <f>ROUND(Table1[[#This Row],[pledged]]/Table1[[#This Row],[goal]]*100,0)</f>
        <v>14</v>
      </c>
      <c r="Q515">
        <f>IFERROR(ROUND(E515/L515,2),0)</f>
        <v>102.38</v>
      </c>
      <c r="R515" s="18">
        <f>(((J515/60)/60)/24)+DATE(1970,1,1)</f>
        <v>42552.653993055559</v>
      </c>
      <c r="S515" s="18">
        <f>(((I515/60)/60)/24)+DATE(1970,1,1)</f>
        <v>42597.291666666672</v>
      </c>
      <c r="T515" s="14">
        <f>MONTH(R515)</f>
        <v>7</v>
      </c>
      <c r="U515" s="14">
        <f>MONTH(S515)</f>
        <v>8</v>
      </c>
      <c r="V515">
        <f>YEAR(R515)</f>
        <v>2016</v>
      </c>
      <c r="W515">
        <f>YEAR(S515)</f>
        <v>2016</v>
      </c>
      <c r="X515" s="14">
        <f>_xlfn.DAYS(Table1[[#This Row],[Date Ended Conversion]],Table1[[#This Row],[Date Created Conversion]])</f>
        <v>45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8269</v>
      </c>
      <c r="P516" s="16">
        <f>ROUND(Table1[[#This Row],[pledged]]/Table1[[#This Row],[goal]]*100,0)</f>
        <v>3</v>
      </c>
      <c r="Q516">
        <f>IFERROR(ROUND(E516/L516,2),0)</f>
        <v>16.670000000000002</v>
      </c>
      <c r="R516" s="18">
        <f>(((J516/60)/60)/24)+DATE(1970,1,1)</f>
        <v>41830.613969907405</v>
      </c>
      <c r="S516" s="18">
        <f>(((I516/60)/60)/24)+DATE(1970,1,1)</f>
        <v>41860.613969907405</v>
      </c>
      <c r="T516" s="14">
        <f>MONTH(R516)</f>
        <v>7</v>
      </c>
      <c r="U516" s="14">
        <f>MONTH(S516)</f>
        <v>8</v>
      </c>
      <c r="V516">
        <f>YEAR(R516)</f>
        <v>2014</v>
      </c>
      <c r="W516">
        <f>YEAR(S516)</f>
        <v>2014</v>
      </c>
      <c r="X516" s="14">
        <f>_xlfn.DAYS(Table1[[#This Row],[Date Ended Conversion]],Table1[[#This Row],[Date Created Conversion]])</f>
        <v>30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8269</v>
      </c>
      <c r="P517" s="16">
        <f>ROUND(Table1[[#This Row],[pledged]]/Table1[[#This Row],[goal]]*100,0)</f>
        <v>25</v>
      </c>
      <c r="Q517">
        <f>IFERROR(ROUND(E517/L517,2),0)</f>
        <v>725.03</v>
      </c>
      <c r="R517" s="18">
        <f>(((J517/60)/60)/24)+DATE(1970,1,1)</f>
        <v>42327.490752314814</v>
      </c>
      <c r="S517" s="18">
        <f>(((I517/60)/60)/24)+DATE(1970,1,1)</f>
        <v>42367.490752314814</v>
      </c>
      <c r="T517" s="14">
        <f>MONTH(R517)</f>
        <v>11</v>
      </c>
      <c r="U517" s="14">
        <f>MONTH(S517)</f>
        <v>12</v>
      </c>
      <c r="V517">
        <f>YEAR(R517)</f>
        <v>2015</v>
      </c>
      <c r="W517">
        <f>YEAR(S517)</f>
        <v>2015</v>
      </c>
      <c r="X517" s="14">
        <f>_xlfn.DAYS(Table1[[#This Row],[Date Ended Conversion]],Table1[[#This Row],[Date Created Conversion]])</f>
        <v>40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8269</v>
      </c>
      <c r="P518" s="16">
        <f>ROUND(Table1[[#This Row],[pledged]]/Table1[[#This Row],[goal]]*100,0)</f>
        <v>0</v>
      </c>
      <c r="Q518">
        <f>IFERROR(ROUND(E518/L518,2),0)</f>
        <v>0</v>
      </c>
      <c r="R518" s="18">
        <f>(((J518/60)/60)/24)+DATE(1970,1,1)</f>
        <v>42091.778703703705</v>
      </c>
      <c r="S518" s="18">
        <f>(((I518/60)/60)/24)+DATE(1970,1,1)</f>
        <v>42151.778703703705</v>
      </c>
      <c r="T518" s="14">
        <f>MONTH(R518)</f>
        <v>3</v>
      </c>
      <c r="U518" s="14">
        <f>MONTH(S518)</f>
        <v>5</v>
      </c>
      <c r="V518">
        <f>YEAR(R518)</f>
        <v>2015</v>
      </c>
      <c r="W518">
        <f>YEAR(S518)</f>
        <v>2015</v>
      </c>
      <c r="X518" s="14">
        <f>_xlfn.DAYS(Table1[[#This Row],[Date Ended Conversion]],Table1[[#This Row],[Date Created Conversion]])</f>
        <v>60</v>
      </c>
    </row>
    <row r="519" spans="1:2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8269</v>
      </c>
      <c r="P519" s="16">
        <f>ROUND(Table1[[#This Row],[pledged]]/Table1[[#This Row],[goal]]*100,0)</f>
        <v>1</v>
      </c>
      <c r="Q519">
        <f>IFERROR(ROUND(E519/L519,2),0)</f>
        <v>68.33</v>
      </c>
      <c r="R519" s="18">
        <f>(((J519/60)/60)/24)+DATE(1970,1,1)</f>
        <v>42738.615289351852</v>
      </c>
      <c r="S519" s="18">
        <f>(((I519/60)/60)/24)+DATE(1970,1,1)</f>
        <v>42768.615289351852</v>
      </c>
      <c r="T519" s="14">
        <f>MONTH(R519)</f>
        <v>1</v>
      </c>
      <c r="U519" s="14">
        <f>MONTH(S519)</f>
        <v>2</v>
      </c>
      <c r="V519">
        <f>YEAR(R519)</f>
        <v>2017</v>
      </c>
      <c r="W519">
        <f>YEAR(S519)</f>
        <v>2017</v>
      </c>
      <c r="X519" s="14">
        <f>_xlfn.DAYS(Table1[[#This Row],[Date Ended Conversion]],Table1[[#This Row],[Date Created Conversion]])</f>
        <v>30</v>
      </c>
    </row>
    <row r="520" spans="1:2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8269</v>
      </c>
      <c r="P520" s="16">
        <f>ROUND(Table1[[#This Row],[pledged]]/Table1[[#This Row],[goal]]*100,0)</f>
        <v>0</v>
      </c>
      <c r="Q520">
        <f>IFERROR(ROUND(E520/L520,2),0)</f>
        <v>0</v>
      </c>
      <c r="R520" s="18">
        <f>(((J520/60)/60)/24)+DATE(1970,1,1)</f>
        <v>42223.616018518514</v>
      </c>
      <c r="S520" s="18">
        <f>(((I520/60)/60)/24)+DATE(1970,1,1)</f>
        <v>42253.615277777775</v>
      </c>
      <c r="T520" s="14">
        <f>MONTH(R520)</f>
        <v>8</v>
      </c>
      <c r="U520" s="14">
        <f>MONTH(S520)</f>
        <v>9</v>
      </c>
      <c r="V520">
        <f>YEAR(R520)</f>
        <v>2015</v>
      </c>
      <c r="W520">
        <f>YEAR(S520)</f>
        <v>2015</v>
      </c>
      <c r="X520" s="14">
        <f>_xlfn.DAYS(Table1[[#This Row],[Date Ended Conversion]],Table1[[#This Row],[Date Created Conversion]])</f>
        <v>30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8269</v>
      </c>
      <c r="P521" s="16">
        <f>ROUND(Table1[[#This Row],[pledged]]/Table1[[#This Row],[goal]]*100,0)</f>
        <v>23</v>
      </c>
      <c r="Q521">
        <f>IFERROR(ROUND(E521/L521,2),0)</f>
        <v>39.229999999999997</v>
      </c>
      <c r="R521" s="18">
        <f>(((J521/60)/60)/24)+DATE(1970,1,1)</f>
        <v>41218.391446759262</v>
      </c>
      <c r="S521" s="18">
        <f>(((I521/60)/60)/24)+DATE(1970,1,1)</f>
        <v>41248.391446759262</v>
      </c>
      <c r="T521" s="14">
        <f>MONTH(R521)</f>
        <v>11</v>
      </c>
      <c r="U521" s="14">
        <f>MONTH(S521)</f>
        <v>12</v>
      </c>
      <c r="V521">
        <f>YEAR(R521)</f>
        <v>2012</v>
      </c>
      <c r="W521">
        <f>YEAR(S521)</f>
        <v>2012</v>
      </c>
      <c r="X521" s="14">
        <f>_xlfn.DAYS(Table1[[#This Row],[Date Ended Conversion]],Table1[[#This Row],[Date Created Conversion]])</f>
        <v>30</v>
      </c>
    </row>
    <row r="522" spans="1:2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8297</v>
      </c>
      <c r="O522" t="s">
        <v>8298</v>
      </c>
      <c r="P522" s="16">
        <f>ROUND(Table1[[#This Row],[pledged]]/Table1[[#This Row],[goal]]*100,0)</f>
        <v>102</v>
      </c>
      <c r="Q522">
        <f>IFERROR(ROUND(E522/L522,2),0)</f>
        <v>150.15</v>
      </c>
      <c r="R522" s="18">
        <f>(((J522/60)/60)/24)+DATE(1970,1,1)</f>
        <v>42318.702094907407</v>
      </c>
      <c r="S522" s="18">
        <f>(((I522/60)/60)/24)+DATE(1970,1,1)</f>
        <v>42348.702094907407</v>
      </c>
      <c r="T522" s="14">
        <f>MONTH(R522)</f>
        <v>11</v>
      </c>
      <c r="U522" s="14">
        <f>MONTH(S522)</f>
        <v>12</v>
      </c>
      <c r="V522">
        <f>YEAR(R522)</f>
        <v>2015</v>
      </c>
      <c r="W522">
        <f>YEAR(S522)</f>
        <v>2015</v>
      </c>
      <c r="X522" s="14">
        <f>_xlfn.DAYS(Table1[[#This Row],[Date Ended Conversion]],Table1[[#This Row],[Date Created Conversion]])</f>
        <v>30</v>
      </c>
    </row>
    <row r="523" spans="1:2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8297</v>
      </c>
      <c r="O523" t="s">
        <v>8298</v>
      </c>
      <c r="P523" s="16">
        <f>ROUND(Table1[[#This Row],[pledged]]/Table1[[#This Row],[goal]]*100,0)</f>
        <v>105</v>
      </c>
      <c r="Q523">
        <f>IFERROR(ROUND(E523/L523,2),0)</f>
        <v>93.43</v>
      </c>
      <c r="R523" s="18">
        <f>(((J523/60)/60)/24)+DATE(1970,1,1)</f>
        <v>42646.092812499999</v>
      </c>
      <c r="S523" s="18">
        <f>(((I523/60)/60)/24)+DATE(1970,1,1)</f>
        <v>42675.207638888889</v>
      </c>
      <c r="T523" s="14">
        <f>MONTH(R523)</f>
        <v>10</v>
      </c>
      <c r="U523" s="14">
        <f>MONTH(S523)</f>
        <v>11</v>
      </c>
      <c r="V523">
        <f>YEAR(R523)</f>
        <v>2016</v>
      </c>
      <c r="W523">
        <f>YEAR(S523)</f>
        <v>2016</v>
      </c>
      <c r="X523" s="14">
        <f>_xlfn.DAYS(Table1[[#This Row],[Date Ended Conversion]],Table1[[#This Row],[Date Created Conversion]])</f>
        <v>29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8297</v>
      </c>
      <c r="O524" t="s">
        <v>8298</v>
      </c>
      <c r="P524" s="16">
        <f>ROUND(Table1[[#This Row],[pledged]]/Table1[[#This Row],[goal]]*100,0)</f>
        <v>115</v>
      </c>
      <c r="Q524">
        <f>IFERROR(ROUND(E524/L524,2),0)</f>
        <v>110.97</v>
      </c>
      <c r="R524" s="18">
        <f>(((J524/60)/60)/24)+DATE(1970,1,1)</f>
        <v>42430.040798611109</v>
      </c>
      <c r="S524" s="18">
        <f>(((I524/60)/60)/24)+DATE(1970,1,1)</f>
        <v>42449.999131944445</v>
      </c>
      <c r="T524" s="14">
        <f>MONTH(R524)</f>
        <v>3</v>
      </c>
      <c r="U524" s="14">
        <f>MONTH(S524)</f>
        <v>3</v>
      </c>
      <c r="V524">
        <f>YEAR(R524)</f>
        <v>2016</v>
      </c>
      <c r="W524">
        <f>YEAR(S524)</f>
        <v>2016</v>
      </c>
      <c r="X524" s="14">
        <f>_xlfn.DAYS(Table1[[#This Row],[Date Ended Conversion]],Table1[[#This Row],[Date Created Conversion]])</f>
        <v>19</v>
      </c>
    </row>
    <row r="525" spans="1:2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8297</v>
      </c>
      <c r="O525" t="s">
        <v>8298</v>
      </c>
      <c r="P525" s="16">
        <f>ROUND(Table1[[#This Row],[pledged]]/Table1[[#This Row],[goal]]*100,0)</f>
        <v>121</v>
      </c>
      <c r="Q525">
        <f>IFERROR(ROUND(E525/L525,2),0)</f>
        <v>71.790000000000006</v>
      </c>
      <c r="R525" s="18">
        <f>(((J525/60)/60)/24)+DATE(1970,1,1)</f>
        <v>42238.13282407407</v>
      </c>
      <c r="S525" s="18">
        <f>(((I525/60)/60)/24)+DATE(1970,1,1)</f>
        <v>42268.13282407407</v>
      </c>
      <c r="T525" s="14">
        <f>MONTH(R525)</f>
        <v>8</v>
      </c>
      <c r="U525" s="14">
        <f>MONTH(S525)</f>
        <v>9</v>
      </c>
      <c r="V525">
        <f>YEAR(R525)</f>
        <v>2015</v>
      </c>
      <c r="W525">
        <f>YEAR(S525)</f>
        <v>2015</v>
      </c>
      <c r="X525" s="14">
        <f>_xlfn.DAYS(Table1[[#This Row],[Date Ended Conversion]],Table1[[#This Row],[Date Created Conversion]])</f>
        <v>30</v>
      </c>
    </row>
    <row r="526" spans="1:2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8297</v>
      </c>
      <c r="O526" t="s">
        <v>8298</v>
      </c>
      <c r="P526" s="16">
        <f>ROUND(Table1[[#This Row],[pledged]]/Table1[[#This Row],[goal]]*100,0)</f>
        <v>109</v>
      </c>
      <c r="Q526">
        <f>IFERROR(ROUND(E526/L526,2),0)</f>
        <v>29.26</v>
      </c>
      <c r="R526" s="18">
        <f>(((J526/60)/60)/24)+DATE(1970,1,1)</f>
        <v>42492.717233796298</v>
      </c>
      <c r="S526" s="18">
        <f>(((I526/60)/60)/24)+DATE(1970,1,1)</f>
        <v>42522.717233796298</v>
      </c>
      <c r="T526" s="14">
        <f>MONTH(R526)</f>
        <v>5</v>
      </c>
      <c r="U526" s="14">
        <f>MONTH(S526)</f>
        <v>6</v>
      </c>
      <c r="V526">
        <f>YEAR(R526)</f>
        <v>2016</v>
      </c>
      <c r="W526">
        <f>YEAR(S526)</f>
        <v>2016</v>
      </c>
      <c r="X526" s="14">
        <f>_xlfn.DAYS(Table1[[#This Row],[Date Ended Conversion]],Table1[[#This Row],[Date Created Conversion]])</f>
        <v>30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8297</v>
      </c>
      <c r="O527" t="s">
        <v>8298</v>
      </c>
      <c r="P527" s="16">
        <f>ROUND(Table1[[#This Row],[pledged]]/Table1[[#This Row],[goal]]*100,0)</f>
        <v>100</v>
      </c>
      <c r="Q527">
        <f>IFERROR(ROUND(E527/L527,2),0)</f>
        <v>1000</v>
      </c>
      <c r="R527" s="18">
        <f>(((J527/60)/60)/24)+DATE(1970,1,1)</f>
        <v>41850.400937500002</v>
      </c>
      <c r="S527" s="18">
        <f>(((I527/60)/60)/24)+DATE(1970,1,1)</f>
        <v>41895.400937500002</v>
      </c>
      <c r="T527" s="14">
        <f>MONTH(R527)</f>
        <v>7</v>
      </c>
      <c r="U527" s="14">
        <f>MONTH(S527)</f>
        <v>9</v>
      </c>
      <c r="V527">
        <f>YEAR(R527)</f>
        <v>2014</v>
      </c>
      <c r="W527">
        <f>YEAR(S527)</f>
        <v>2014</v>
      </c>
      <c r="X527" s="14">
        <f>_xlfn.DAYS(Table1[[#This Row],[Date Ended Conversion]],Table1[[#This Row],[Date Created Conversion]])</f>
        <v>45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8297</v>
      </c>
      <c r="O528" t="s">
        <v>8298</v>
      </c>
      <c r="P528" s="16">
        <f>ROUND(Table1[[#This Row],[pledged]]/Table1[[#This Row],[goal]]*100,0)</f>
        <v>114</v>
      </c>
      <c r="Q528">
        <f>IFERROR(ROUND(E528/L528,2),0)</f>
        <v>74.349999999999994</v>
      </c>
      <c r="R528" s="18">
        <f>(((J528/60)/60)/24)+DATE(1970,1,1)</f>
        <v>42192.591944444444</v>
      </c>
      <c r="S528" s="18">
        <f>(((I528/60)/60)/24)+DATE(1970,1,1)</f>
        <v>42223.708333333328</v>
      </c>
      <c r="T528" s="14">
        <f>MONTH(R528)</f>
        <v>7</v>
      </c>
      <c r="U528" s="14">
        <f>MONTH(S528)</f>
        <v>8</v>
      </c>
      <c r="V528">
        <f>YEAR(R528)</f>
        <v>2015</v>
      </c>
      <c r="W528">
        <f>YEAR(S528)</f>
        <v>2015</v>
      </c>
      <c r="X528" s="14">
        <f>_xlfn.DAYS(Table1[[#This Row],[Date Ended Conversion]],Table1[[#This Row],[Date Created Conversion]])</f>
        <v>31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8297</v>
      </c>
      <c r="O529" t="s">
        <v>8298</v>
      </c>
      <c r="P529" s="16">
        <f>ROUND(Table1[[#This Row],[pledged]]/Table1[[#This Row],[goal]]*100,0)</f>
        <v>101</v>
      </c>
      <c r="Q529">
        <f>IFERROR(ROUND(E529/L529,2),0)</f>
        <v>63.83</v>
      </c>
      <c r="R529" s="18">
        <f>(((J529/60)/60)/24)+DATE(1970,1,1)</f>
        <v>42753.205625000002</v>
      </c>
      <c r="S529" s="18">
        <f>(((I529/60)/60)/24)+DATE(1970,1,1)</f>
        <v>42783.670138888891</v>
      </c>
      <c r="T529" s="14">
        <f>MONTH(R529)</f>
        <v>1</v>
      </c>
      <c r="U529" s="14">
        <f>MONTH(S529)</f>
        <v>2</v>
      </c>
      <c r="V529">
        <f>YEAR(R529)</f>
        <v>2017</v>
      </c>
      <c r="W529">
        <f>YEAR(S529)</f>
        <v>2017</v>
      </c>
      <c r="X529" s="14">
        <f>_xlfn.DAYS(Table1[[#This Row],[Date Ended Conversion]],Table1[[#This Row],[Date Created Conversion]])</f>
        <v>30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8297</v>
      </c>
      <c r="O530" t="s">
        <v>8298</v>
      </c>
      <c r="P530" s="16">
        <f>ROUND(Table1[[#This Row],[pledged]]/Table1[[#This Row],[goal]]*100,0)</f>
        <v>116</v>
      </c>
      <c r="Q530">
        <f>IFERROR(ROUND(E530/L530,2),0)</f>
        <v>44.33</v>
      </c>
      <c r="R530" s="18">
        <f>(((J530/60)/60)/24)+DATE(1970,1,1)</f>
        <v>42155.920219907406</v>
      </c>
      <c r="S530" s="18">
        <f>(((I530/60)/60)/24)+DATE(1970,1,1)</f>
        <v>42176.888888888891</v>
      </c>
      <c r="T530" s="14">
        <f>MONTH(R530)</f>
        <v>5</v>
      </c>
      <c r="U530" s="14">
        <f>MONTH(S530)</f>
        <v>6</v>
      </c>
      <c r="V530">
        <f>YEAR(R530)</f>
        <v>2015</v>
      </c>
      <c r="W530">
        <f>YEAR(S530)</f>
        <v>2015</v>
      </c>
      <c r="X530" s="14">
        <f>_xlfn.DAYS(Table1[[#This Row],[Date Ended Conversion]],Table1[[#This Row],[Date Created Conversion]])</f>
        <v>21</v>
      </c>
    </row>
    <row r="531" spans="1:2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8297</v>
      </c>
      <c r="O531" t="s">
        <v>8298</v>
      </c>
      <c r="P531" s="16">
        <f>ROUND(Table1[[#This Row],[pledged]]/Table1[[#This Row],[goal]]*100,0)</f>
        <v>130</v>
      </c>
      <c r="Q531">
        <f>IFERROR(ROUND(E531/L531,2),0)</f>
        <v>86.94</v>
      </c>
      <c r="R531" s="18">
        <f>(((J531/60)/60)/24)+DATE(1970,1,1)</f>
        <v>42725.031180555554</v>
      </c>
      <c r="S531" s="18">
        <f>(((I531/60)/60)/24)+DATE(1970,1,1)</f>
        <v>42746.208333333328</v>
      </c>
      <c r="T531" s="14">
        <f>MONTH(R531)</f>
        <v>12</v>
      </c>
      <c r="U531" s="14">
        <f>MONTH(S531)</f>
        <v>1</v>
      </c>
      <c r="V531">
        <f>YEAR(R531)</f>
        <v>2016</v>
      </c>
      <c r="W531">
        <f>YEAR(S531)</f>
        <v>2017</v>
      </c>
      <c r="X531" s="14">
        <f>_xlfn.DAYS(Table1[[#This Row],[Date Ended Conversion]],Table1[[#This Row],[Date Created Conversion]])</f>
        <v>21</v>
      </c>
    </row>
    <row r="532" spans="1:2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8297</v>
      </c>
      <c r="O532" t="s">
        <v>8298</v>
      </c>
      <c r="P532" s="16">
        <f>ROUND(Table1[[#This Row],[pledged]]/Table1[[#This Row],[goal]]*100,0)</f>
        <v>108</v>
      </c>
      <c r="Q532">
        <f>IFERROR(ROUND(E532/L532,2),0)</f>
        <v>126.55</v>
      </c>
      <c r="R532" s="18">
        <f>(((J532/60)/60)/24)+DATE(1970,1,1)</f>
        <v>42157.591064814813</v>
      </c>
      <c r="S532" s="18">
        <f>(((I532/60)/60)/24)+DATE(1970,1,1)</f>
        <v>42179.083333333328</v>
      </c>
      <c r="T532" s="14">
        <f>MONTH(R532)</f>
        <v>6</v>
      </c>
      <c r="U532" s="14">
        <f>MONTH(S532)</f>
        <v>6</v>
      </c>
      <c r="V532">
        <f>YEAR(R532)</f>
        <v>2015</v>
      </c>
      <c r="W532">
        <f>YEAR(S532)</f>
        <v>2015</v>
      </c>
      <c r="X532" s="14">
        <f>_xlfn.DAYS(Table1[[#This Row],[Date Ended Conversion]],Table1[[#This Row],[Date Created Conversion]])</f>
        <v>22</v>
      </c>
    </row>
    <row r="533" spans="1:2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8297</v>
      </c>
      <c r="O533" t="s">
        <v>8298</v>
      </c>
      <c r="P533" s="16">
        <f>ROUND(Table1[[#This Row],[pledged]]/Table1[[#This Row],[goal]]*100,0)</f>
        <v>100</v>
      </c>
      <c r="Q533">
        <f>IFERROR(ROUND(E533/L533,2),0)</f>
        <v>129.03</v>
      </c>
      <c r="R533" s="18">
        <f>(((J533/60)/60)/24)+DATE(1970,1,1)</f>
        <v>42676.065150462964</v>
      </c>
      <c r="S533" s="18">
        <f>(((I533/60)/60)/24)+DATE(1970,1,1)</f>
        <v>42721.290972222225</v>
      </c>
      <c r="T533" s="14">
        <f>MONTH(R533)</f>
        <v>11</v>
      </c>
      <c r="U533" s="14">
        <f>MONTH(S533)</f>
        <v>12</v>
      </c>
      <c r="V533">
        <f>YEAR(R533)</f>
        <v>2016</v>
      </c>
      <c r="W533">
        <f>YEAR(S533)</f>
        <v>2016</v>
      </c>
      <c r="X533" s="14">
        <f>_xlfn.DAYS(Table1[[#This Row],[Date Ended Conversion]],Table1[[#This Row],[Date Created Conversion]])</f>
        <v>45</v>
      </c>
    </row>
    <row r="534" spans="1:2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8297</v>
      </c>
      <c r="O534" t="s">
        <v>8298</v>
      </c>
      <c r="P534" s="16">
        <f>ROUND(Table1[[#This Row],[pledged]]/Table1[[#This Row],[goal]]*100,0)</f>
        <v>123</v>
      </c>
      <c r="Q534">
        <f>IFERROR(ROUND(E534/L534,2),0)</f>
        <v>71.239999999999995</v>
      </c>
      <c r="R534" s="18">
        <f>(((J534/60)/60)/24)+DATE(1970,1,1)</f>
        <v>42473.007037037038</v>
      </c>
      <c r="S534" s="18">
        <f>(((I534/60)/60)/24)+DATE(1970,1,1)</f>
        <v>42503.007037037038</v>
      </c>
      <c r="T534" s="14">
        <f>MONTH(R534)</f>
        <v>4</v>
      </c>
      <c r="U534" s="14">
        <f>MONTH(S534)</f>
        <v>5</v>
      </c>
      <c r="V534">
        <f>YEAR(R534)</f>
        <v>2016</v>
      </c>
      <c r="W534">
        <f>YEAR(S534)</f>
        <v>2016</v>
      </c>
      <c r="X534" s="14">
        <f>_xlfn.DAYS(Table1[[#This Row],[Date Ended Conversion]],Table1[[#This Row],[Date Created Conversion]])</f>
        <v>30</v>
      </c>
    </row>
    <row r="535" spans="1:2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8297</v>
      </c>
      <c r="O535" t="s">
        <v>8298</v>
      </c>
      <c r="P535" s="16">
        <f>ROUND(Table1[[#This Row],[pledged]]/Table1[[#This Row],[goal]]*100,0)</f>
        <v>100</v>
      </c>
      <c r="Q535">
        <f>IFERROR(ROUND(E535/L535,2),0)</f>
        <v>117.88</v>
      </c>
      <c r="R535" s="18">
        <f>(((J535/60)/60)/24)+DATE(1970,1,1)</f>
        <v>42482.43478009259</v>
      </c>
      <c r="S535" s="18">
        <f>(((I535/60)/60)/24)+DATE(1970,1,1)</f>
        <v>42506.43478009259</v>
      </c>
      <c r="T535" s="14">
        <f>MONTH(R535)</f>
        <v>4</v>
      </c>
      <c r="U535" s="14">
        <f>MONTH(S535)</f>
        <v>5</v>
      </c>
      <c r="V535">
        <f>YEAR(R535)</f>
        <v>2016</v>
      </c>
      <c r="W535">
        <f>YEAR(S535)</f>
        <v>2016</v>
      </c>
      <c r="X535" s="14">
        <f>_xlfn.DAYS(Table1[[#This Row],[Date Ended Conversion]],Table1[[#This Row],[Date Created Conversion]])</f>
        <v>24</v>
      </c>
    </row>
    <row r="536" spans="1:2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8297</v>
      </c>
      <c r="O536" t="s">
        <v>8298</v>
      </c>
      <c r="P536" s="16">
        <f>ROUND(Table1[[#This Row],[pledged]]/Table1[[#This Row],[goal]]*100,0)</f>
        <v>105</v>
      </c>
      <c r="Q536">
        <f>IFERROR(ROUND(E536/L536,2),0)</f>
        <v>327.08</v>
      </c>
      <c r="R536" s="18">
        <f>(((J536/60)/60)/24)+DATE(1970,1,1)</f>
        <v>42270.810995370368</v>
      </c>
      <c r="S536" s="18">
        <f>(((I536/60)/60)/24)+DATE(1970,1,1)</f>
        <v>42309.958333333328</v>
      </c>
      <c r="T536" s="14">
        <f>MONTH(R536)</f>
        <v>9</v>
      </c>
      <c r="U536" s="14">
        <f>MONTH(S536)</f>
        <v>11</v>
      </c>
      <c r="V536">
        <f>YEAR(R536)</f>
        <v>2015</v>
      </c>
      <c r="W536">
        <f>YEAR(S536)</f>
        <v>2015</v>
      </c>
      <c r="X536" s="14">
        <f>_xlfn.DAYS(Table1[[#This Row],[Date Ended Conversion]],Table1[[#This Row],[Date Created Conversion]])</f>
        <v>39</v>
      </c>
    </row>
    <row r="537" spans="1:2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8297</v>
      </c>
      <c r="O537" t="s">
        <v>8298</v>
      </c>
      <c r="P537" s="16">
        <f>ROUND(Table1[[#This Row],[pledged]]/Table1[[#This Row],[goal]]*100,0)</f>
        <v>103</v>
      </c>
      <c r="Q537">
        <f>IFERROR(ROUND(E537/L537,2),0)</f>
        <v>34.75</v>
      </c>
      <c r="R537" s="18">
        <f>(((J537/60)/60)/24)+DATE(1970,1,1)</f>
        <v>42711.545196759253</v>
      </c>
      <c r="S537" s="18">
        <f>(((I537/60)/60)/24)+DATE(1970,1,1)</f>
        <v>42741.545196759253</v>
      </c>
      <c r="T537" s="14">
        <f>MONTH(R537)</f>
        <v>12</v>
      </c>
      <c r="U537" s="14">
        <f>MONTH(S537)</f>
        <v>1</v>
      </c>
      <c r="V537">
        <f>YEAR(R537)</f>
        <v>2016</v>
      </c>
      <c r="W537">
        <f>YEAR(S537)</f>
        <v>2017</v>
      </c>
      <c r="X537" s="14">
        <f>_xlfn.DAYS(Table1[[#This Row],[Date Ended Conversion]],Table1[[#This Row],[Date Created Conversion]])</f>
        <v>30</v>
      </c>
    </row>
    <row r="538" spans="1:2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8297</v>
      </c>
      <c r="O538" t="s">
        <v>8298</v>
      </c>
      <c r="P538" s="16">
        <f>ROUND(Table1[[#This Row],[pledged]]/Table1[[#This Row],[goal]]*100,0)</f>
        <v>118</v>
      </c>
      <c r="Q538">
        <f>IFERROR(ROUND(E538/L538,2),0)</f>
        <v>100.06</v>
      </c>
      <c r="R538" s="18">
        <f>(((J538/60)/60)/24)+DATE(1970,1,1)</f>
        <v>42179.344988425932</v>
      </c>
      <c r="S538" s="18">
        <f>(((I538/60)/60)/24)+DATE(1970,1,1)</f>
        <v>42219.75</v>
      </c>
      <c r="T538" s="14">
        <f>MONTH(R538)</f>
        <v>6</v>
      </c>
      <c r="U538" s="14">
        <f>MONTH(S538)</f>
        <v>8</v>
      </c>
      <c r="V538">
        <f>YEAR(R538)</f>
        <v>2015</v>
      </c>
      <c r="W538">
        <f>YEAR(S538)</f>
        <v>2015</v>
      </c>
      <c r="X538" s="14">
        <f>_xlfn.DAYS(Table1[[#This Row],[Date Ended Conversion]],Table1[[#This Row],[Date Created Conversion]])</f>
        <v>40</v>
      </c>
    </row>
    <row r="539" spans="1:2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8297</v>
      </c>
      <c r="O539" t="s">
        <v>8298</v>
      </c>
      <c r="P539" s="16">
        <f>ROUND(Table1[[#This Row],[pledged]]/Table1[[#This Row],[goal]]*100,0)</f>
        <v>121</v>
      </c>
      <c r="Q539">
        <f>IFERROR(ROUND(E539/L539,2),0)</f>
        <v>40.85</v>
      </c>
      <c r="R539" s="18">
        <f>(((J539/60)/60)/24)+DATE(1970,1,1)</f>
        <v>42282.768414351856</v>
      </c>
      <c r="S539" s="18">
        <f>(((I539/60)/60)/24)+DATE(1970,1,1)</f>
        <v>42312.810081018513</v>
      </c>
      <c r="T539" s="14">
        <f>MONTH(R539)</f>
        <v>10</v>
      </c>
      <c r="U539" s="14">
        <f>MONTH(S539)</f>
        <v>11</v>
      </c>
      <c r="V539">
        <f>YEAR(R539)</f>
        <v>2015</v>
      </c>
      <c r="W539">
        <f>YEAR(S539)</f>
        <v>2015</v>
      </c>
      <c r="X539" s="14">
        <f>_xlfn.DAYS(Table1[[#This Row],[Date Ended Conversion]],Table1[[#This Row],[Date Created Conversion]])</f>
        <v>30</v>
      </c>
    </row>
    <row r="540" spans="1:2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8297</v>
      </c>
      <c r="O540" t="s">
        <v>8298</v>
      </c>
      <c r="P540" s="16">
        <f>ROUND(Table1[[#This Row],[pledged]]/Table1[[#This Row],[goal]]*100,0)</f>
        <v>302</v>
      </c>
      <c r="Q540">
        <f>IFERROR(ROUND(E540/L540,2),0)</f>
        <v>252.02</v>
      </c>
      <c r="R540" s="18">
        <f>(((J540/60)/60)/24)+DATE(1970,1,1)</f>
        <v>42473.794710648144</v>
      </c>
      <c r="S540" s="18">
        <f>(((I540/60)/60)/24)+DATE(1970,1,1)</f>
        <v>42503.794710648144</v>
      </c>
      <c r="T540" s="14">
        <f>MONTH(R540)</f>
        <v>4</v>
      </c>
      <c r="U540" s="14">
        <f>MONTH(S540)</f>
        <v>5</v>
      </c>
      <c r="V540">
        <f>YEAR(R540)</f>
        <v>2016</v>
      </c>
      <c r="W540">
        <f>YEAR(S540)</f>
        <v>2016</v>
      </c>
      <c r="X540" s="14">
        <f>_xlfn.DAYS(Table1[[#This Row],[Date Ended Conversion]],Table1[[#This Row],[Date Created Conversion]])</f>
        <v>30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8297</v>
      </c>
      <c r="O541" t="s">
        <v>8298</v>
      </c>
      <c r="P541" s="16">
        <f>ROUND(Table1[[#This Row],[pledged]]/Table1[[#This Row],[goal]]*100,0)</f>
        <v>101</v>
      </c>
      <c r="Q541">
        <f>IFERROR(ROUND(E541/L541,2),0)</f>
        <v>25.16</v>
      </c>
      <c r="R541" s="18">
        <f>(((J541/60)/60)/24)+DATE(1970,1,1)</f>
        <v>42535.049849537041</v>
      </c>
      <c r="S541" s="18">
        <f>(((I541/60)/60)/24)+DATE(1970,1,1)</f>
        <v>42556.049849537041</v>
      </c>
      <c r="T541" s="14">
        <f>MONTH(R541)</f>
        <v>6</v>
      </c>
      <c r="U541" s="14">
        <f>MONTH(S541)</f>
        <v>7</v>
      </c>
      <c r="V541">
        <f>YEAR(R541)</f>
        <v>2016</v>
      </c>
      <c r="W541">
        <f>YEAR(S541)</f>
        <v>2016</v>
      </c>
      <c r="X541" s="14">
        <f>_xlfn.DAYS(Table1[[#This Row],[Date Ended Conversion]],Table1[[#This Row],[Date Created Conversion]])</f>
        <v>21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8270</v>
      </c>
      <c r="O542" t="s">
        <v>8271</v>
      </c>
      <c r="P542" s="16">
        <f>ROUND(Table1[[#This Row],[pledged]]/Table1[[#This Row],[goal]]*100,0)</f>
        <v>0</v>
      </c>
      <c r="Q542">
        <f>IFERROR(ROUND(E542/L542,2),0)</f>
        <v>1</v>
      </c>
      <c r="R542" s="18">
        <f>(((J542/60)/60)/24)+DATE(1970,1,1)</f>
        <v>42009.817199074074</v>
      </c>
      <c r="S542" s="18">
        <f>(((I542/60)/60)/24)+DATE(1970,1,1)</f>
        <v>42039.817199074074</v>
      </c>
      <c r="T542" s="14">
        <f>MONTH(R542)</f>
        <v>1</v>
      </c>
      <c r="U542" s="14">
        <f>MONTH(S542)</f>
        <v>2</v>
      </c>
      <c r="V542">
        <f>YEAR(R542)</f>
        <v>2015</v>
      </c>
      <c r="W542">
        <f>YEAR(S542)</f>
        <v>2015</v>
      </c>
      <c r="X542" s="14">
        <f>_xlfn.DAYS(Table1[[#This Row],[Date Ended Conversion]],Table1[[#This Row],[Date Created Conversion]])</f>
        <v>30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8270</v>
      </c>
      <c r="O543" t="s">
        <v>8271</v>
      </c>
      <c r="P543" s="16">
        <f>ROUND(Table1[[#This Row],[pledged]]/Table1[[#This Row],[goal]]*100,0)</f>
        <v>1</v>
      </c>
      <c r="Q543">
        <f>IFERROR(ROUND(E543/L543,2),0)</f>
        <v>25</v>
      </c>
      <c r="R543" s="18">
        <f>(((J543/60)/60)/24)+DATE(1970,1,1)</f>
        <v>42276.046689814815</v>
      </c>
      <c r="S543" s="18">
        <f>(((I543/60)/60)/24)+DATE(1970,1,1)</f>
        <v>42306.046689814815</v>
      </c>
      <c r="T543" s="14">
        <f>MONTH(R543)</f>
        <v>9</v>
      </c>
      <c r="U543" s="14">
        <f>MONTH(S543)</f>
        <v>10</v>
      </c>
      <c r="V543">
        <f>YEAR(R543)</f>
        <v>2015</v>
      </c>
      <c r="W543">
        <f>YEAR(S543)</f>
        <v>2015</v>
      </c>
      <c r="X543" s="14">
        <f>_xlfn.DAYS(Table1[[#This Row],[Date Ended Conversion]],Table1[[#This Row],[Date Created Conversion]])</f>
        <v>30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8270</v>
      </c>
      <c r="O544" t="s">
        <v>8271</v>
      </c>
      <c r="P544" s="16">
        <f>ROUND(Table1[[#This Row],[pledged]]/Table1[[#This Row],[goal]]*100,0)</f>
        <v>0</v>
      </c>
      <c r="Q544">
        <f>IFERROR(ROUND(E544/L544,2),0)</f>
        <v>1</v>
      </c>
      <c r="R544" s="18">
        <f>(((J544/60)/60)/24)+DATE(1970,1,1)</f>
        <v>42433.737453703703</v>
      </c>
      <c r="S544" s="18">
        <f>(((I544/60)/60)/24)+DATE(1970,1,1)</f>
        <v>42493.695787037039</v>
      </c>
      <c r="T544" s="14">
        <f>MONTH(R544)</f>
        <v>3</v>
      </c>
      <c r="U544" s="14">
        <f>MONTH(S544)</f>
        <v>5</v>
      </c>
      <c r="V544">
        <f>YEAR(R544)</f>
        <v>2016</v>
      </c>
      <c r="W544">
        <f>YEAR(S544)</f>
        <v>2016</v>
      </c>
      <c r="X544" s="14">
        <f>_xlfn.DAYS(Table1[[#This Row],[Date Ended Conversion]],Table1[[#This Row],[Date Created Conversion]])</f>
        <v>60</v>
      </c>
    </row>
    <row r="545" spans="1:2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8270</v>
      </c>
      <c r="O545" t="s">
        <v>8271</v>
      </c>
      <c r="P545" s="16">
        <f>ROUND(Table1[[#This Row],[pledged]]/Table1[[#This Row],[goal]]*100,0)</f>
        <v>0</v>
      </c>
      <c r="Q545">
        <f>IFERROR(ROUND(E545/L545,2),0)</f>
        <v>35</v>
      </c>
      <c r="R545" s="18">
        <f>(((J545/60)/60)/24)+DATE(1970,1,1)</f>
        <v>41914.092152777775</v>
      </c>
      <c r="S545" s="18">
        <f>(((I545/60)/60)/24)+DATE(1970,1,1)</f>
        <v>41944.092152777775</v>
      </c>
      <c r="T545" s="14">
        <f>MONTH(R545)</f>
        <v>10</v>
      </c>
      <c r="U545" s="14">
        <f>MONTH(S545)</f>
        <v>11</v>
      </c>
      <c r="V545">
        <f>YEAR(R545)</f>
        <v>2014</v>
      </c>
      <c r="W545">
        <f>YEAR(S545)</f>
        <v>2014</v>
      </c>
      <c r="X545" s="14">
        <f>_xlfn.DAYS(Table1[[#This Row],[Date Ended Conversion]],Table1[[#This Row],[Date Created Conversion]])</f>
        <v>30</v>
      </c>
    </row>
    <row r="546" spans="1:2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8270</v>
      </c>
      <c r="O546" t="s">
        <v>8271</v>
      </c>
      <c r="P546" s="16">
        <f>ROUND(Table1[[#This Row],[pledged]]/Table1[[#This Row],[goal]]*100,0)</f>
        <v>1</v>
      </c>
      <c r="Q546">
        <f>IFERROR(ROUND(E546/L546,2),0)</f>
        <v>3</v>
      </c>
      <c r="R546" s="18">
        <f>(((J546/60)/60)/24)+DATE(1970,1,1)</f>
        <v>42525.656944444447</v>
      </c>
      <c r="S546" s="18">
        <f>(((I546/60)/60)/24)+DATE(1970,1,1)</f>
        <v>42555.656944444447</v>
      </c>
      <c r="T546" s="14">
        <f>MONTH(R546)</f>
        <v>6</v>
      </c>
      <c r="U546" s="14">
        <f>MONTH(S546)</f>
        <v>7</v>
      </c>
      <c r="V546">
        <f>YEAR(R546)</f>
        <v>2016</v>
      </c>
      <c r="W546">
        <f>YEAR(S546)</f>
        <v>2016</v>
      </c>
      <c r="X546" s="14">
        <f>_xlfn.DAYS(Table1[[#This Row],[Date Ended Conversion]],Table1[[#This Row],[Date Created Conversion]])</f>
        <v>30</v>
      </c>
    </row>
    <row r="547" spans="1:2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8270</v>
      </c>
      <c r="O547" t="s">
        <v>8271</v>
      </c>
      <c r="P547" s="16">
        <f>ROUND(Table1[[#This Row],[pledged]]/Table1[[#This Row],[goal]]*100,0)</f>
        <v>27</v>
      </c>
      <c r="Q547">
        <f>IFERROR(ROUND(E547/L547,2),0)</f>
        <v>402.71</v>
      </c>
      <c r="R547" s="18">
        <f>(((J547/60)/60)/24)+DATE(1970,1,1)</f>
        <v>42283.592465277776</v>
      </c>
      <c r="S547" s="18">
        <f>(((I547/60)/60)/24)+DATE(1970,1,1)</f>
        <v>42323.634131944447</v>
      </c>
      <c r="T547" s="14">
        <f>MONTH(R547)</f>
        <v>10</v>
      </c>
      <c r="U547" s="14">
        <f>MONTH(S547)</f>
        <v>11</v>
      </c>
      <c r="V547">
        <f>YEAR(R547)</f>
        <v>2015</v>
      </c>
      <c r="W547">
        <f>YEAR(S547)</f>
        <v>2015</v>
      </c>
      <c r="X547" s="14">
        <f>_xlfn.DAYS(Table1[[#This Row],[Date Ended Conversion]],Table1[[#This Row],[Date Created Conversion]])</f>
        <v>40</v>
      </c>
    </row>
    <row r="548" spans="1:2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8270</v>
      </c>
      <c r="O548" t="s">
        <v>8271</v>
      </c>
      <c r="P548" s="16">
        <f>ROUND(Table1[[#This Row],[pledged]]/Table1[[#This Row],[goal]]*100,0)</f>
        <v>0</v>
      </c>
      <c r="Q548">
        <f>IFERROR(ROUND(E548/L548,2),0)</f>
        <v>26</v>
      </c>
      <c r="R548" s="18">
        <f>(((J548/60)/60)/24)+DATE(1970,1,1)</f>
        <v>42249.667997685188</v>
      </c>
      <c r="S548" s="18">
        <f>(((I548/60)/60)/24)+DATE(1970,1,1)</f>
        <v>42294.667997685188</v>
      </c>
      <c r="T548" s="14">
        <f>MONTH(R548)</f>
        <v>9</v>
      </c>
      <c r="U548" s="14">
        <f>MONTH(S548)</f>
        <v>10</v>
      </c>
      <c r="V548">
        <f>YEAR(R548)</f>
        <v>2015</v>
      </c>
      <c r="W548">
        <f>YEAR(S548)</f>
        <v>2015</v>
      </c>
      <c r="X548" s="14">
        <f>_xlfn.DAYS(Table1[[#This Row],[Date Ended Conversion]],Table1[[#This Row],[Date Created Conversion]])</f>
        <v>45</v>
      </c>
    </row>
    <row r="549" spans="1:2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8270</v>
      </c>
      <c r="O549" t="s">
        <v>8271</v>
      </c>
      <c r="P549" s="16">
        <f>ROUND(Table1[[#This Row],[pledged]]/Table1[[#This Row],[goal]]*100,0)</f>
        <v>0</v>
      </c>
      <c r="Q549">
        <f>IFERROR(ROUND(E549/L549,2),0)</f>
        <v>0</v>
      </c>
      <c r="R549" s="18">
        <f>(((J549/60)/60)/24)+DATE(1970,1,1)</f>
        <v>42380.696342592593</v>
      </c>
      <c r="S549" s="18">
        <f>(((I549/60)/60)/24)+DATE(1970,1,1)</f>
        <v>42410.696342592593</v>
      </c>
      <c r="T549" s="14">
        <f>MONTH(R549)</f>
        <v>1</v>
      </c>
      <c r="U549" s="14">
        <f>MONTH(S549)</f>
        <v>2</v>
      </c>
      <c r="V549">
        <f>YEAR(R549)</f>
        <v>2016</v>
      </c>
      <c r="W549">
        <f>YEAR(S549)</f>
        <v>2016</v>
      </c>
      <c r="X549" s="14">
        <f>_xlfn.DAYS(Table1[[#This Row],[Date Ended Conversion]],Table1[[#This Row],[Date Created Conversion]])</f>
        <v>30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8270</v>
      </c>
      <c r="O550" t="s">
        <v>8271</v>
      </c>
      <c r="P550" s="16">
        <f>ROUND(Table1[[#This Row],[pledged]]/Table1[[#This Row],[goal]]*100,0)</f>
        <v>0</v>
      </c>
      <c r="Q550">
        <f>IFERROR(ROUND(E550/L550,2),0)</f>
        <v>9</v>
      </c>
      <c r="R550" s="18">
        <f>(((J550/60)/60)/24)+DATE(1970,1,1)</f>
        <v>42276.903333333335</v>
      </c>
      <c r="S550" s="18">
        <f>(((I550/60)/60)/24)+DATE(1970,1,1)</f>
        <v>42306.903333333335</v>
      </c>
      <c r="T550" s="14">
        <f>MONTH(R550)</f>
        <v>9</v>
      </c>
      <c r="U550" s="14">
        <f>MONTH(S550)</f>
        <v>10</v>
      </c>
      <c r="V550">
        <f>YEAR(R550)</f>
        <v>2015</v>
      </c>
      <c r="W550">
        <f>YEAR(S550)</f>
        <v>2015</v>
      </c>
      <c r="X550" s="14">
        <f>_xlfn.DAYS(Table1[[#This Row],[Date Ended Conversion]],Table1[[#This Row],[Date Created Conversion]])</f>
        <v>30</v>
      </c>
    </row>
    <row r="551" spans="1:2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8270</v>
      </c>
      <c r="O551" t="s">
        <v>8271</v>
      </c>
      <c r="P551" s="16">
        <f>ROUND(Table1[[#This Row],[pledged]]/Table1[[#This Row],[goal]]*100,0)</f>
        <v>3</v>
      </c>
      <c r="Q551">
        <f>IFERROR(ROUND(E551/L551,2),0)</f>
        <v>8.5</v>
      </c>
      <c r="R551" s="18">
        <f>(((J551/60)/60)/24)+DATE(1970,1,1)</f>
        <v>42163.636828703704</v>
      </c>
      <c r="S551" s="18">
        <f>(((I551/60)/60)/24)+DATE(1970,1,1)</f>
        <v>42193.636828703704</v>
      </c>
      <c r="T551" s="14">
        <f>MONTH(R551)</f>
        <v>6</v>
      </c>
      <c r="U551" s="14">
        <f>MONTH(S551)</f>
        <v>7</v>
      </c>
      <c r="V551">
        <f>YEAR(R551)</f>
        <v>2015</v>
      </c>
      <c r="W551">
        <f>YEAR(S551)</f>
        <v>2015</v>
      </c>
      <c r="X551" s="14">
        <f>_xlfn.DAYS(Table1[[#This Row],[Date Ended Conversion]],Table1[[#This Row],[Date Created Conversion]])</f>
        <v>30</v>
      </c>
    </row>
    <row r="552" spans="1:2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8270</v>
      </c>
      <c r="O552" t="s">
        <v>8271</v>
      </c>
      <c r="P552" s="16">
        <f>ROUND(Table1[[#This Row],[pledged]]/Table1[[#This Row],[goal]]*100,0)</f>
        <v>1</v>
      </c>
      <c r="Q552">
        <f>IFERROR(ROUND(E552/L552,2),0)</f>
        <v>8.75</v>
      </c>
      <c r="R552" s="18">
        <f>(((J552/60)/60)/24)+DATE(1970,1,1)</f>
        <v>42753.678761574076</v>
      </c>
      <c r="S552" s="18">
        <f>(((I552/60)/60)/24)+DATE(1970,1,1)</f>
        <v>42766.208333333328</v>
      </c>
      <c r="T552" s="14">
        <f>MONTH(R552)</f>
        <v>1</v>
      </c>
      <c r="U552" s="14">
        <f>MONTH(S552)</f>
        <v>1</v>
      </c>
      <c r="V552">
        <f>YEAR(R552)</f>
        <v>2017</v>
      </c>
      <c r="W552">
        <f>YEAR(S552)</f>
        <v>2017</v>
      </c>
      <c r="X552" s="14">
        <f>_xlfn.DAYS(Table1[[#This Row],[Date Ended Conversion]],Table1[[#This Row],[Date Created Conversion]])</f>
        <v>13</v>
      </c>
    </row>
    <row r="553" spans="1:2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8270</v>
      </c>
      <c r="O553" t="s">
        <v>8271</v>
      </c>
      <c r="P553" s="16">
        <f>ROUND(Table1[[#This Row],[pledged]]/Table1[[#This Row],[goal]]*100,0)</f>
        <v>5</v>
      </c>
      <c r="Q553">
        <f>IFERROR(ROUND(E553/L553,2),0)</f>
        <v>135.04</v>
      </c>
      <c r="R553" s="18">
        <f>(((J553/60)/60)/24)+DATE(1970,1,1)</f>
        <v>42173.275740740741</v>
      </c>
      <c r="S553" s="18">
        <f>(((I553/60)/60)/24)+DATE(1970,1,1)</f>
        <v>42217.745138888888</v>
      </c>
      <c r="T553" s="14">
        <f>MONTH(R553)</f>
        <v>6</v>
      </c>
      <c r="U553" s="14">
        <f>MONTH(S553)</f>
        <v>8</v>
      </c>
      <c r="V553">
        <f>YEAR(R553)</f>
        <v>2015</v>
      </c>
      <c r="W553">
        <f>YEAR(S553)</f>
        <v>2015</v>
      </c>
      <c r="X553" s="14">
        <f>_xlfn.DAYS(Table1[[#This Row],[Date Ended Conversion]],Table1[[#This Row],[Date Created Conversion]])</f>
        <v>44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8270</v>
      </c>
      <c r="O554" t="s">
        <v>8271</v>
      </c>
      <c r="P554" s="16">
        <f>ROUND(Table1[[#This Row],[pledged]]/Table1[[#This Row],[goal]]*100,0)</f>
        <v>0</v>
      </c>
      <c r="Q554">
        <f>IFERROR(ROUND(E554/L554,2),0)</f>
        <v>0</v>
      </c>
      <c r="R554" s="18">
        <f>(((J554/60)/60)/24)+DATE(1970,1,1)</f>
        <v>42318.616851851853</v>
      </c>
      <c r="S554" s="18">
        <f>(((I554/60)/60)/24)+DATE(1970,1,1)</f>
        <v>42378.616851851853</v>
      </c>
      <c r="T554" s="14">
        <f>MONTH(R554)</f>
        <v>11</v>
      </c>
      <c r="U554" s="14">
        <f>MONTH(S554)</f>
        <v>1</v>
      </c>
      <c r="V554">
        <f>YEAR(R554)</f>
        <v>2015</v>
      </c>
      <c r="W554">
        <f>YEAR(S554)</f>
        <v>2016</v>
      </c>
      <c r="X554" s="14">
        <f>_xlfn.DAYS(Table1[[#This Row],[Date Ended Conversion]],Table1[[#This Row],[Date Created Conversion]])</f>
        <v>60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8270</v>
      </c>
      <c r="O555" t="s">
        <v>8271</v>
      </c>
      <c r="P555" s="16">
        <f>ROUND(Table1[[#This Row],[pledged]]/Table1[[#This Row],[goal]]*100,0)</f>
        <v>0</v>
      </c>
      <c r="Q555">
        <f>IFERROR(ROUND(E555/L555,2),0)</f>
        <v>20.5</v>
      </c>
      <c r="R555" s="18">
        <f>(((J555/60)/60)/24)+DATE(1970,1,1)</f>
        <v>41927.71980324074</v>
      </c>
      <c r="S555" s="18">
        <f>(((I555/60)/60)/24)+DATE(1970,1,1)</f>
        <v>41957.761469907404</v>
      </c>
      <c r="T555" s="14">
        <f>MONTH(R555)</f>
        <v>10</v>
      </c>
      <c r="U555" s="14">
        <f>MONTH(S555)</f>
        <v>11</v>
      </c>
      <c r="V555">
        <f>YEAR(R555)</f>
        <v>2014</v>
      </c>
      <c r="W555">
        <f>YEAR(S555)</f>
        <v>2014</v>
      </c>
      <c r="X555" s="14">
        <f>_xlfn.DAYS(Table1[[#This Row],[Date Ended Conversion]],Table1[[#This Row],[Date Created Conversion]])</f>
        <v>30</v>
      </c>
    </row>
    <row r="556" spans="1:2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8270</v>
      </c>
      <c r="O556" t="s">
        <v>8271</v>
      </c>
      <c r="P556" s="16">
        <f>ROUND(Table1[[#This Row],[pledged]]/Table1[[#This Row],[goal]]*100,0)</f>
        <v>37</v>
      </c>
      <c r="Q556">
        <f>IFERROR(ROUND(E556/L556,2),0)</f>
        <v>64.36</v>
      </c>
      <c r="R556" s="18">
        <f>(((J556/60)/60)/24)+DATE(1970,1,1)</f>
        <v>41901.684861111113</v>
      </c>
      <c r="S556" s="18">
        <f>(((I556/60)/60)/24)+DATE(1970,1,1)</f>
        <v>41931.684861111113</v>
      </c>
      <c r="T556" s="14">
        <f>MONTH(R556)</f>
        <v>9</v>
      </c>
      <c r="U556" s="14">
        <f>MONTH(S556)</f>
        <v>10</v>
      </c>
      <c r="V556">
        <f>YEAR(R556)</f>
        <v>2014</v>
      </c>
      <c r="W556">
        <f>YEAR(S556)</f>
        <v>2014</v>
      </c>
      <c r="X556" s="14">
        <f>_xlfn.DAYS(Table1[[#This Row],[Date Ended Conversion]],Table1[[#This Row],[Date Created Conversion]])</f>
        <v>30</v>
      </c>
    </row>
    <row r="557" spans="1:2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8270</v>
      </c>
      <c r="O557" t="s">
        <v>8271</v>
      </c>
      <c r="P557" s="16">
        <f>ROUND(Table1[[#This Row],[pledged]]/Table1[[#This Row],[goal]]*100,0)</f>
        <v>0</v>
      </c>
      <c r="Q557">
        <f>IFERROR(ROUND(E557/L557,2),0)</f>
        <v>0</v>
      </c>
      <c r="R557" s="18">
        <f>(((J557/60)/60)/24)+DATE(1970,1,1)</f>
        <v>42503.353506944448</v>
      </c>
      <c r="S557" s="18">
        <f>(((I557/60)/60)/24)+DATE(1970,1,1)</f>
        <v>42533.353506944448</v>
      </c>
      <c r="T557" s="14">
        <f>MONTH(R557)</f>
        <v>5</v>
      </c>
      <c r="U557" s="14">
        <f>MONTH(S557)</f>
        <v>6</v>
      </c>
      <c r="V557">
        <f>YEAR(R557)</f>
        <v>2016</v>
      </c>
      <c r="W557">
        <f>YEAR(S557)</f>
        <v>2016</v>
      </c>
      <c r="X557" s="14">
        <f>_xlfn.DAYS(Table1[[#This Row],[Date Ended Conversion]],Table1[[#This Row],[Date Created Conversion]])</f>
        <v>30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8270</v>
      </c>
      <c r="O558" t="s">
        <v>8271</v>
      </c>
      <c r="P558" s="16">
        <f>ROUND(Table1[[#This Row],[pledged]]/Table1[[#This Row],[goal]]*100,0)</f>
        <v>3</v>
      </c>
      <c r="Q558">
        <f>IFERROR(ROUND(E558/L558,2),0)</f>
        <v>200</v>
      </c>
      <c r="R558" s="18">
        <f>(((J558/60)/60)/24)+DATE(1970,1,1)</f>
        <v>42345.860150462962</v>
      </c>
      <c r="S558" s="18">
        <f>(((I558/60)/60)/24)+DATE(1970,1,1)</f>
        <v>42375.860150462962</v>
      </c>
      <c r="T558" s="14">
        <f>MONTH(R558)</f>
        <v>12</v>
      </c>
      <c r="U558" s="14">
        <f>MONTH(S558)</f>
        <v>1</v>
      </c>
      <c r="V558">
        <f>YEAR(R558)</f>
        <v>2015</v>
      </c>
      <c r="W558">
        <f>YEAR(S558)</f>
        <v>2016</v>
      </c>
      <c r="X558" s="14">
        <f>_xlfn.DAYS(Table1[[#This Row],[Date Ended Conversion]],Table1[[#This Row],[Date Created Conversion]])</f>
        <v>30</v>
      </c>
    </row>
    <row r="559" spans="1:2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8270</v>
      </c>
      <c r="O559" t="s">
        <v>8271</v>
      </c>
      <c r="P559" s="16">
        <f>ROUND(Table1[[#This Row],[pledged]]/Table1[[#This Row],[goal]]*100,0)</f>
        <v>1</v>
      </c>
      <c r="Q559">
        <f>IFERROR(ROUND(E559/L559,2),0)</f>
        <v>68.3</v>
      </c>
      <c r="R559" s="18">
        <f>(((J559/60)/60)/24)+DATE(1970,1,1)</f>
        <v>42676.942164351851</v>
      </c>
      <c r="S559" s="18">
        <f>(((I559/60)/60)/24)+DATE(1970,1,1)</f>
        <v>42706.983831018515</v>
      </c>
      <c r="T559" s="14">
        <f>MONTH(R559)</f>
        <v>11</v>
      </c>
      <c r="U559" s="14">
        <f>MONTH(S559)</f>
        <v>12</v>
      </c>
      <c r="V559">
        <f>YEAR(R559)</f>
        <v>2016</v>
      </c>
      <c r="W559">
        <f>YEAR(S559)</f>
        <v>2016</v>
      </c>
      <c r="X559" s="14">
        <f>_xlfn.DAYS(Table1[[#This Row],[Date Ended Conversion]],Table1[[#This Row],[Date Created Conversion]])</f>
        <v>30</v>
      </c>
    </row>
    <row r="560" spans="1:2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8270</v>
      </c>
      <c r="O560" t="s">
        <v>8271</v>
      </c>
      <c r="P560" s="16">
        <f>ROUND(Table1[[#This Row],[pledged]]/Table1[[#This Row],[goal]]*100,0)</f>
        <v>0</v>
      </c>
      <c r="Q560">
        <f>IFERROR(ROUND(E560/L560,2),0)</f>
        <v>0</v>
      </c>
      <c r="R560" s="18">
        <f>(((J560/60)/60)/24)+DATE(1970,1,1)</f>
        <v>42057.883159722223</v>
      </c>
      <c r="S560" s="18">
        <f>(((I560/60)/60)/24)+DATE(1970,1,1)</f>
        <v>42087.841493055559</v>
      </c>
      <c r="T560" s="14">
        <f>MONTH(R560)</f>
        <v>2</v>
      </c>
      <c r="U560" s="14">
        <f>MONTH(S560)</f>
        <v>3</v>
      </c>
      <c r="V560">
        <f>YEAR(R560)</f>
        <v>2015</v>
      </c>
      <c r="W560">
        <f>YEAR(S560)</f>
        <v>2015</v>
      </c>
      <c r="X560" s="14">
        <f>_xlfn.DAYS(Table1[[#This Row],[Date Ended Conversion]],Table1[[#This Row],[Date Created Conversion]])</f>
        <v>30</v>
      </c>
    </row>
    <row r="561" spans="1:2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8270</v>
      </c>
      <c r="O561" t="s">
        <v>8271</v>
      </c>
      <c r="P561" s="16">
        <f>ROUND(Table1[[#This Row],[pledged]]/Table1[[#This Row],[goal]]*100,0)</f>
        <v>0</v>
      </c>
      <c r="Q561">
        <f>IFERROR(ROUND(E561/L561,2),0)</f>
        <v>50</v>
      </c>
      <c r="R561" s="18">
        <f>(((J561/60)/60)/24)+DATE(1970,1,1)</f>
        <v>42321.283101851848</v>
      </c>
      <c r="S561" s="18">
        <f>(((I561/60)/60)/24)+DATE(1970,1,1)</f>
        <v>42351.283101851848</v>
      </c>
      <c r="T561" s="14">
        <f>MONTH(R561)</f>
        <v>11</v>
      </c>
      <c r="U561" s="14">
        <f>MONTH(S561)</f>
        <v>12</v>
      </c>
      <c r="V561">
        <f>YEAR(R561)</f>
        <v>2015</v>
      </c>
      <c r="W561">
        <f>YEAR(S561)</f>
        <v>2015</v>
      </c>
      <c r="X561" s="14">
        <f>_xlfn.DAYS(Table1[[#This Row],[Date Ended Conversion]],Table1[[#This Row],[Date Created Conversion]])</f>
        <v>30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8270</v>
      </c>
      <c r="O562" t="s">
        <v>8271</v>
      </c>
      <c r="P562" s="16">
        <f>ROUND(Table1[[#This Row],[pledged]]/Table1[[#This Row],[goal]]*100,0)</f>
        <v>0</v>
      </c>
      <c r="Q562">
        <f>IFERROR(ROUND(E562/L562,2),0)</f>
        <v>4</v>
      </c>
      <c r="R562" s="18">
        <f>(((J562/60)/60)/24)+DATE(1970,1,1)</f>
        <v>41960.771354166667</v>
      </c>
      <c r="S562" s="18">
        <f>(((I562/60)/60)/24)+DATE(1970,1,1)</f>
        <v>41990.771354166667</v>
      </c>
      <c r="T562" s="14">
        <f>MONTH(R562)</f>
        <v>11</v>
      </c>
      <c r="U562" s="14">
        <f>MONTH(S562)</f>
        <v>12</v>
      </c>
      <c r="V562">
        <f>YEAR(R562)</f>
        <v>2014</v>
      </c>
      <c r="W562">
        <f>YEAR(S562)</f>
        <v>2014</v>
      </c>
      <c r="X562" s="14">
        <f>_xlfn.DAYS(Table1[[#This Row],[Date Ended Conversion]],Table1[[#This Row],[Date Created Conversion]])</f>
        <v>30</v>
      </c>
    </row>
    <row r="563" spans="1:2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8270</v>
      </c>
      <c r="O563" t="s">
        <v>8271</v>
      </c>
      <c r="P563" s="16">
        <f>ROUND(Table1[[#This Row],[pledged]]/Table1[[#This Row],[goal]]*100,0)</f>
        <v>0</v>
      </c>
      <c r="Q563">
        <f>IFERROR(ROUND(E563/L563,2),0)</f>
        <v>27.5</v>
      </c>
      <c r="R563" s="18">
        <f>(((J563/60)/60)/24)+DATE(1970,1,1)</f>
        <v>42268.658715277779</v>
      </c>
      <c r="S563" s="18">
        <f>(((I563/60)/60)/24)+DATE(1970,1,1)</f>
        <v>42303.658715277779</v>
      </c>
      <c r="T563" s="14">
        <f>MONTH(R563)</f>
        <v>9</v>
      </c>
      <c r="U563" s="14">
        <f>MONTH(S563)</f>
        <v>10</v>
      </c>
      <c r="V563">
        <f>YEAR(R563)</f>
        <v>2015</v>
      </c>
      <c r="W563">
        <f>YEAR(S563)</f>
        <v>2015</v>
      </c>
      <c r="X563" s="14">
        <f>_xlfn.DAYS(Table1[[#This Row],[Date Ended Conversion]],Table1[[#This Row],[Date Created Conversion]])</f>
        <v>35</v>
      </c>
    </row>
    <row r="564" spans="1:2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8270</v>
      </c>
      <c r="O564" t="s">
        <v>8271</v>
      </c>
      <c r="P564" s="16">
        <f>ROUND(Table1[[#This Row],[pledged]]/Table1[[#This Row],[goal]]*100,0)</f>
        <v>0</v>
      </c>
      <c r="Q564">
        <f>IFERROR(ROUND(E564/L564,2),0)</f>
        <v>0</v>
      </c>
      <c r="R564" s="18">
        <f>(((J564/60)/60)/24)+DATE(1970,1,1)</f>
        <v>42692.389062500006</v>
      </c>
      <c r="S564" s="18">
        <f>(((I564/60)/60)/24)+DATE(1970,1,1)</f>
        <v>42722.389062500006</v>
      </c>
      <c r="T564" s="14">
        <f>MONTH(R564)</f>
        <v>11</v>
      </c>
      <c r="U564" s="14">
        <f>MONTH(S564)</f>
        <v>12</v>
      </c>
      <c r="V564">
        <f>YEAR(R564)</f>
        <v>2016</v>
      </c>
      <c r="W564">
        <f>YEAR(S564)</f>
        <v>2016</v>
      </c>
      <c r="X564" s="14">
        <f>_xlfn.DAYS(Table1[[#This Row],[Date Ended Conversion]],Table1[[#This Row],[Date Created Conversion]])</f>
        <v>30</v>
      </c>
    </row>
    <row r="565" spans="1:2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8270</v>
      </c>
      <c r="O565" t="s">
        <v>8271</v>
      </c>
      <c r="P565" s="16">
        <f>ROUND(Table1[[#This Row],[pledged]]/Table1[[#This Row],[goal]]*100,0)</f>
        <v>0</v>
      </c>
      <c r="Q565">
        <f>IFERROR(ROUND(E565/L565,2),0)</f>
        <v>34</v>
      </c>
      <c r="R565" s="18">
        <f>(((J565/60)/60)/24)+DATE(1970,1,1)</f>
        <v>42022.069988425923</v>
      </c>
      <c r="S565" s="18">
        <f>(((I565/60)/60)/24)+DATE(1970,1,1)</f>
        <v>42052.069988425923</v>
      </c>
      <c r="T565" s="14">
        <f>MONTH(R565)</f>
        <v>1</v>
      </c>
      <c r="U565" s="14">
        <f>MONTH(S565)</f>
        <v>2</v>
      </c>
      <c r="V565">
        <f>YEAR(R565)</f>
        <v>2015</v>
      </c>
      <c r="W565">
        <f>YEAR(S565)</f>
        <v>2015</v>
      </c>
      <c r="X565" s="14">
        <f>_xlfn.DAYS(Table1[[#This Row],[Date Ended Conversion]],Table1[[#This Row],[Date Created Conversion]])</f>
        <v>30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8270</v>
      </c>
      <c r="O566" t="s">
        <v>8271</v>
      </c>
      <c r="P566" s="16">
        <f>ROUND(Table1[[#This Row],[pledged]]/Table1[[#This Row],[goal]]*100,0)</f>
        <v>0</v>
      </c>
      <c r="Q566">
        <f>IFERROR(ROUND(E566/L566,2),0)</f>
        <v>1</v>
      </c>
      <c r="R566" s="18">
        <f>(((J566/60)/60)/24)+DATE(1970,1,1)</f>
        <v>42411.942997685182</v>
      </c>
      <c r="S566" s="18">
        <f>(((I566/60)/60)/24)+DATE(1970,1,1)</f>
        <v>42441.942997685182</v>
      </c>
      <c r="T566" s="14">
        <f>MONTH(R566)</f>
        <v>2</v>
      </c>
      <c r="U566" s="14">
        <f>MONTH(S566)</f>
        <v>3</v>
      </c>
      <c r="V566">
        <f>YEAR(R566)</f>
        <v>2016</v>
      </c>
      <c r="W566">
        <f>YEAR(S566)</f>
        <v>2016</v>
      </c>
      <c r="X566" s="14">
        <f>_xlfn.DAYS(Table1[[#This Row],[Date Ended Conversion]],Table1[[#This Row],[Date Created Conversion]])</f>
        <v>30</v>
      </c>
    </row>
    <row r="567" spans="1:2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8270</v>
      </c>
      <c r="O567" t="s">
        <v>8271</v>
      </c>
      <c r="P567" s="16">
        <f>ROUND(Table1[[#This Row],[pledged]]/Table1[[#This Row],[goal]]*100,0)</f>
        <v>0</v>
      </c>
      <c r="Q567">
        <f>IFERROR(ROUND(E567/L567,2),0)</f>
        <v>0</v>
      </c>
      <c r="R567" s="18">
        <f>(((J567/60)/60)/24)+DATE(1970,1,1)</f>
        <v>42165.785289351858</v>
      </c>
      <c r="S567" s="18">
        <f>(((I567/60)/60)/24)+DATE(1970,1,1)</f>
        <v>42195.785289351858</v>
      </c>
      <c r="T567" s="14">
        <f>MONTH(R567)</f>
        <v>6</v>
      </c>
      <c r="U567" s="14">
        <f>MONTH(S567)</f>
        <v>7</v>
      </c>
      <c r="V567">
        <f>YEAR(R567)</f>
        <v>2015</v>
      </c>
      <c r="W567">
        <f>YEAR(S567)</f>
        <v>2015</v>
      </c>
      <c r="X567" s="14">
        <f>_xlfn.DAYS(Table1[[#This Row],[Date Ended Conversion]],Table1[[#This Row],[Date Created Conversion]])</f>
        <v>30</v>
      </c>
    </row>
    <row r="568" spans="1:2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8270</v>
      </c>
      <c r="O568" t="s">
        <v>8271</v>
      </c>
      <c r="P568" s="16">
        <f>ROUND(Table1[[#This Row],[pledged]]/Table1[[#This Row],[goal]]*100,0)</f>
        <v>0</v>
      </c>
      <c r="Q568">
        <f>IFERROR(ROUND(E568/L568,2),0)</f>
        <v>1</v>
      </c>
      <c r="R568" s="18">
        <f>(((J568/60)/60)/24)+DATE(1970,1,1)</f>
        <v>42535.68440972222</v>
      </c>
      <c r="S568" s="18">
        <f>(((I568/60)/60)/24)+DATE(1970,1,1)</f>
        <v>42565.68440972222</v>
      </c>
      <c r="T568" s="14">
        <f>MONTH(R568)</f>
        <v>6</v>
      </c>
      <c r="U568" s="14">
        <f>MONTH(S568)</f>
        <v>7</v>
      </c>
      <c r="V568">
        <f>YEAR(R568)</f>
        <v>2016</v>
      </c>
      <c r="W568">
        <f>YEAR(S568)</f>
        <v>2016</v>
      </c>
      <c r="X568" s="14">
        <f>_xlfn.DAYS(Table1[[#This Row],[Date Ended Conversion]],Table1[[#This Row],[Date Created Conversion]])</f>
        <v>30</v>
      </c>
    </row>
    <row r="569" spans="1:2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8270</v>
      </c>
      <c r="O569" t="s">
        <v>8271</v>
      </c>
      <c r="P569" s="16">
        <f>ROUND(Table1[[#This Row],[pledged]]/Table1[[#This Row],[goal]]*100,0)</f>
        <v>0</v>
      </c>
      <c r="Q569">
        <f>IFERROR(ROUND(E569/L569,2),0)</f>
        <v>0</v>
      </c>
      <c r="R569" s="18">
        <f>(((J569/60)/60)/24)+DATE(1970,1,1)</f>
        <v>41975.842523148152</v>
      </c>
      <c r="S569" s="18">
        <f>(((I569/60)/60)/24)+DATE(1970,1,1)</f>
        <v>42005.842523148152</v>
      </c>
      <c r="T569" s="14">
        <f>MONTH(R569)</f>
        <v>12</v>
      </c>
      <c r="U569" s="14">
        <f>MONTH(S569)</f>
        <v>1</v>
      </c>
      <c r="V569">
        <f>YEAR(R569)</f>
        <v>2014</v>
      </c>
      <c r="W569">
        <f>YEAR(S569)</f>
        <v>2015</v>
      </c>
      <c r="X569" s="14">
        <f>_xlfn.DAYS(Table1[[#This Row],[Date Ended Conversion]],Table1[[#This Row],[Date Created Conversion]])</f>
        <v>30</v>
      </c>
    </row>
    <row r="570" spans="1:2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8270</v>
      </c>
      <c r="O570" t="s">
        <v>8271</v>
      </c>
      <c r="P570" s="16">
        <f>ROUND(Table1[[#This Row],[pledged]]/Table1[[#This Row],[goal]]*100,0)</f>
        <v>1</v>
      </c>
      <c r="Q570">
        <f>IFERROR(ROUND(E570/L570,2),0)</f>
        <v>49</v>
      </c>
      <c r="R570" s="18">
        <f>(((J570/60)/60)/24)+DATE(1970,1,1)</f>
        <v>42348.9215625</v>
      </c>
      <c r="S570" s="18">
        <f>(((I570/60)/60)/24)+DATE(1970,1,1)</f>
        <v>42385.458333333328</v>
      </c>
      <c r="T570" s="14">
        <f>MONTH(R570)</f>
        <v>12</v>
      </c>
      <c r="U570" s="14">
        <f>MONTH(S570)</f>
        <v>1</v>
      </c>
      <c r="V570">
        <f>YEAR(R570)</f>
        <v>2015</v>
      </c>
      <c r="W570">
        <f>YEAR(S570)</f>
        <v>2016</v>
      </c>
      <c r="X570" s="14">
        <f>_xlfn.DAYS(Table1[[#This Row],[Date Ended Conversion]],Table1[[#This Row],[Date Created Conversion]])</f>
        <v>37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8270</v>
      </c>
      <c r="O571" t="s">
        <v>8271</v>
      </c>
      <c r="P571" s="16">
        <f>ROUND(Table1[[#This Row],[pledged]]/Table1[[#This Row],[goal]]*100,0)</f>
        <v>1</v>
      </c>
      <c r="Q571">
        <f>IFERROR(ROUND(E571/L571,2),0)</f>
        <v>20</v>
      </c>
      <c r="R571" s="18">
        <f>(((J571/60)/60)/24)+DATE(1970,1,1)</f>
        <v>42340.847361111111</v>
      </c>
      <c r="S571" s="18">
        <f>(((I571/60)/60)/24)+DATE(1970,1,1)</f>
        <v>42370.847361111111</v>
      </c>
      <c r="T571" s="14">
        <f>MONTH(R571)</f>
        <v>12</v>
      </c>
      <c r="U571" s="14">
        <f>MONTH(S571)</f>
        <v>1</v>
      </c>
      <c r="V571">
        <f>YEAR(R571)</f>
        <v>2015</v>
      </c>
      <c r="W571">
        <f>YEAR(S571)</f>
        <v>2016</v>
      </c>
      <c r="X571" s="14">
        <f>_xlfn.DAYS(Table1[[#This Row],[Date Ended Conversion]],Table1[[#This Row],[Date Created Conversion]])</f>
        <v>30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8270</v>
      </c>
      <c r="O572" t="s">
        <v>8271</v>
      </c>
      <c r="P572" s="16">
        <f>ROUND(Table1[[#This Row],[pledged]]/Table1[[#This Row],[goal]]*100,0)</f>
        <v>0</v>
      </c>
      <c r="Q572">
        <f>IFERROR(ROUND(E572/L572,2),0)</f>
        <v>142</v>
      </c>
      <c r="R572" s="18">
        <f>(((J572/60)/60)/24)+DATE(1970,1,1)</f>
        <v>42388.798252314817</v>
      </c>
      <c r="S572" s="18">
        <f>(((I572/60)/60)/24)+DATE(1970,1,1)</f>
        <v>42418.798252314817</v>
      </c>
      <c r="T572" s="14">
        <f>MONTH(R572)</f>
        <v>1</v>
      </c>
      <c r="U572" s="14">
        <f>MONTH(S572)</f>
        <v>2</v>
      </c>
      <c r="V572">
        <f>YEAR(R572)</f>
        <v>2016</v>
      </c>
      <c r="W572">
        <f>YEAR(S572)</f>
        <v>2016</v>
      </c>
      <c r="X572" s="14">
        <f>_xlfn.DAYS(Table1[[#This Row],[Date Ended Conversion]],Table1[[#This Row],[Date Created Conversion]])</f>
        <v>30</v>
      </c>
    </row>
    <row r="573" spans="1:2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8270</v>
      </c>
      <c r="O573" t="s">
        <v>8271</v>
      </c>
      <c r="P573" s="16">
        <f>ROUND(Table1[[#This Row],[pledged]]/Table1[[#This Row],[goal]]*100,0)</f>
        <v>0</v>
      </c>
      <c r="Q573">
        <f>IFERROR(ROUND(E573/L573,2),0)</f>
        <v>53</v>
      </c>
      <c r="R573" s="18">
        <f>(((J573/60)/60)/24)+DATE(1970,1,1)</f>
        <v>42192.816238425927</v>
      </c>
      <c r="S573" s="18">
        <f>(((I573/60)/60)/24)+DATE(1970,1,1)</f>
        <v>42212.165972222225</v>
      </c>
      <c r="T573" s="14">
        <f>MONTH(R573)</f>
        <v>7</v>
      </c>
      <c r="U573" s="14">
        <f>MONTH(S573)</f>
        <v>7</v>
      </c>
      <c r="V573">
        <f>YEAR(R573)</f>
        <v>2015</v>
      </c>
      <c r="W573">
        <f>YEAR(S573)</f>
        <v>2015</v>
      </c>
      <c r="X573" s="14">
        <f>_xlfn.DAYS(Table1[[#This Row],[Date Ended Conversion]],Table1[[#This Row],[Date Created Conversion]])</f>
        <v>20</v>
      </c>
    </row>
    <row r="574" spans="1:2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8270</v>
      </c>
      <c r="O574" t="s">
        <v>8271</v>
      </c>
      <c r="P574" s="16">
        <f>ROUND(Table1[[#This Row],[pledged]]/Table1[[#This Row],[goal]]*100,0)</f>
        <v>0</v>
      </c>
      <c r="Q574">
        <f>IFERROR(ROUND(E574/L574,2),0)</f>
        <v>0</v>
      </c>
      <c r="R574" s="18">
        <f>(((J574/60)/60)/24)+DATE(1970,1,1)</f>
        <v>42282.71629629629</v>
      </c>
      <c r="S574" s="18">
        <f>(((I574/60)/60)/24)+DATE(1970,1,1)</f>
        <v>42312.757962962962</v>
      </c>
      <c r="T574" s="14">
        <f>MONTH(R574)</f>
        <v>10</v>
      </c>
      <c r="U574" s="14">
        <f>MONTH(S574)</f>
        <v>11</v>
      </c>
      <c r="V574">
        <f>YEAR(R574)</f>
        <v>2015</v>
      </c>
      <c r="W574">
        <f>YEAR(S574)</f>
        <v>2015</v>
      </c>
      <c r="X574" s="14">
        <f>_xlfn.DAYS(Table1[[#This Row],[Date Ended Conversion]],Table1[[#This Row],[Date Created Conversion]])</f>
        <v>30</v>
      </c>
    </row>
    <row r="575" spans="1:2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8270</v>
      </c>
      <c r="O575" t="s">
        <v>8271</v>
      </c>
      <c r="P575" s="16">
        <f>ROUND(Table1[[#This Row],[pledged]]/Table1[[#This Row],[goal]]*100,0)</f>
        <v>0</v>
      </c>
      <c r="Q575">
        <f>IFERROR(ROUND(E575/L575,2),0)</f>
        <v>38.44</v>
      </c>
      <c r="R575" s="18">
        <f>(((J575/60)/60)/24)+DATE(1970,1,1)</f>
        <v>41963.050127314811</v>
      </c>
      <c r="S575" s="18">
        <f>(((I575/60)/60)/24)+DATE(1970,1,1)</f>
        <v>42022.05</v>
      </c>
      <c r="T575" s="14">
        <f>MONTH(R575)</f>
        <v>11</v>
      </c>
      <c r="U575" s="14">
        <f>MONTH(S575)</f>
        <v>1</v>
      </c>
      <c r="V575">
        <f>YEAR(R575)</f>
        <v>2014</v>
      </c>
      <c r="W575">
        <f>YEAR(S575)</f>
        <v>2015</v>
      </c>
      <c r="X575" s="14">
        <f>_xlfn.DAYS(Table1[[#This Row],[Date Ended Conversion]],Table1[[#This Row],[Date Created Conversion]])</f>
        <v>59</v>
      </c>
    </row>
    <row r="576" spans="1:2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8270</v>
      </c>
      <c r="O576" t="s">
        <v>8271</v>
      </c>
      <c r="P576" s="16">
        <f>ROUND(Table1[[#This Row],[pledged]]/Table1[[#This Row],[goal]]*100,0)</f>
        <v>1</v>
      </c>
      <c r="Q576">
        <f>IFERROR(ROUND(E576/L576,2),0)</f>
        <v>20</v>
      </c>
      <c r="R576" s="18">
        <f>(((J576/60)/60)/24)+DATE(1970,1,1)</f>
        <v>42632.443368055552</v>
      </c>
      <c r="S576" s="18">
        <f>(((I576/60)/60)/24)+DATE(1970,1,1)</f>
        <v>42662.443368055552</v>
      </c>
      <c r="T576" s="14">
        <f>MONTH(R576)</f>
        <v>9</v>
      </c>
      <c r="U576" s="14">
        <f>MONTH(S576)</f>
        <v>10</v>
      </c>
      <c r="V576">
        <f>YEAR(R576)</f>
        <v>2016</v>
      </c>
      <c r="W576">
        <f>YEAR(S576)</f>
        <v>2016</v>
      </c>
      <c r="X576" s="14">
        <f>_xlfn.DAYS(Table1[[#This Row],[Date Ended Conversion]],Table1[[#This Row],[Date Created Conversion]])</f>
        <v>30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8270</v>
      </c>
      <c r="O577" t="s">
        <v>8271</v>
      </c>
      <c r="P577" s="16">
        <f>ROUND(Table1[[#This Row],[pledged]]/Table1[[#This Row],[goal]]*100,0)</f>
        <v>0</v>
      </c>
      <c r="Q577">
        <f>IFERROR(ROUND(E577/L577,2),0)</f>
        <v>64.75</v>
      </c>
      <c r="R577" s="18">
        <f>(((J577/60)/60)/24)+DATE(1970,1,1)</f>
        <v>42138.692627314813</v>
      </c>
      <c r="S577" s="18">
        <f>(((I577/60)/60)/24)+DATE(1970,1,1)</f>
        <v>42168.692627314813</v>
      </c>
      <c r="T577" s="14">
        <f>MONTH(R577)</f>
        <v>5</v>
      </c>
      <c r="U577" s="14">
        <f>MONTH(S577)</f>
        <v>6</v>
      </c>
      <c r="V577">
        <f>YEAR(R577)</f>
        <v>2015</v>
      </c>
      <c r="W577">
        <f>YEAR(S577)</f>
        <v>2015</v>
      </c>
      <c r="X577" s="14">
        <f>_xlfn.DAYS(Table1[[#This Row],[Date Ended Conversion]],Table1[[#This Row],[Date Created Conversion]])</f>
        <v>30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8270</v>
      </c>
      <c r="O578" t="s">
        <v>8271</v>
      </c>
      <c r="P578" s="16">
        <f>ROUND(Table1[[#This Row],[pledged]]/Table1[[#This Row],[goal]]*100,0)</f>
        <v>0</v>
      </c>
      <c r="Q578">
        <f>IFERROR(ROUND(E578/L578,2),0)</f>
        <v>1</v>
      </c>
      <c r="R578" s="18">
        <f>(((J578/60)/60)/24)+DATE(1970,1,1)</f>
        <v>42031.471666666665</v>
      </c>
      <c r="S578" s="18">
        <f>(((I578/60)/60)/24)+DATE(1970,1,1)</f>
        <v>42091.43</v>
      </c>
      <c r="T578" s="14">
        <f>MONTH(R578)</f>
        <v>1</v>
      </c>
      <c r="U578" s="14">
        <f>MONTH(S578)</f>
        <v>3</v>
      </c>
      <c r="V578">
        <f>YEAR(R578)</f>
        <v>2015</v>
      </c>
      <c r="W578">
        <f>YEAR(S578)</f>
        <v>2015</v>
      </c>
      <c r="X578" s="14">
        <f>_xlfn.DAYS(Table1[[#This Row],[Date Ended Conversion]],Table1[[#This Row],[Date Created Conversion]])</f>
        <v>60</v>
      </c>
    </row>
    <row r="579" spans="1:2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8270</v>
      </c>
      <c r="O579" t="s">
        <v>8271</v>
      </c>
      <c r="P579" s="16">
        <f>ROUND(Table1[[#This Row],[pledged]]/Table1[[#This Row],[goal]]*100,0)</f>
        <v>0</v>
      </c>
      <c r="Q579">
        <f>IFERROR(ROUND(E579/L579,2),0)</f>
        <v>10</v>
      </c>
      <c r="R579" s="18">
        <f>(((J579/60)/60)/24)+DATE(1970,1,1)</f>
        <v>42450.589143518519</v>
      </c>
      <c r="S579" s="18">
        <f>(((I579/60)/60)/24)+DATE(1970,1,1)</f>
        <v>42510.589143518519</v>
      </c>
      <c r="T579" s="14">
        <f>MONTH(R579)</f>
        <v>3</v>
      </c>
      <c r="U579" s="14">
        <f>MONTH(S579)</f>
        <v>5</v>
      </c>
      <c r="V579">
        <f>YEAR(R579)</f>
        <v>2016</v>
      </c>
      <c r="W579">
        <f>YEAR(S579)</f>
        <v>2016</v>
      </c>
      <c r="X579" s="14">
        <f>_xlfn.DAYS(Table1[[#This Row],[Date Ended Conversion]],Table1[[#This Row],[Date Created Conversion]])</f>
        <v>60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8270</v>
      </c>
      <c r="O580" t="s">
        <v>8271</v>
      </c>
      <c r="P580" s="16">
        <f>ROUND(Table1[[#This Row],[pledged]]/Table1[[#This Row],[goal]]*100,0)</f>
        <v>0</v>
      </c>
      <c r="Q580">
        <f>IFERROR(ROUND(E580/L580,2),0)</f>
        <v>2</v>
      </c>
      <c r="R580" s="18">
        <f>(((J580/60)/60)/24)+DATE(1970,1,1)</f>
        <v>42230.578622685185</v>
      </c>
      <c r="S580" s="18">
        <f>(((I580/60)/60)/24)+DATE(1970,1,1)</f>
        <v>42254.578622685185</v>
      </c>
      <c r="T580" s="14">
        <f>MONTH(R580)</f>
        <v>8</v>
      </c>
      <c r="U580" s="14">
        <f>MONTH(S580)</f>
        <v>9</v>
      </c>
      <c r="V580">
        <f>YEAR(R580)</f>
        <v>2015</v>
      </c>
      <c r="W580">
        <f>YEAR(S580)</f>
        <v>2015</v>
      </c>
      <c r="X580" s="14">
        <f>_xlfn.DAYS(Table1[[#This Row],[Date Ended Conversion]],Table1[[#This Row],[Date Created Conversion]])</f>
        <v>24</v>
      </c>
    </row>
    <row r="581" spans="1:2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8270</v>
      </c>
      <c r="O581" t="s">
        <v>8271</v>
      </c>
      <c r="P581" s="16">
        <f>ROUND(Table1[[#This Row],[pledged]]/Table1[[#This Row],[goal]]*100,0)</f>
        <v>1</v>
      </c>
      <c r="Q581">
        <f>IFERROR(ROUND(E581/L581,2),0)</f>
        <v>35</v>
      </c>
      <c r="R581" s="18">
        <f>(((J581/60)/60)/24)+DATE(1970,1,1)</f>
        <v>41968.852118055554</v>
      </c>
      <c r="S581" s="18">
        <f>(((I581/60)/60)/24)+DATE(1970,1,1)</f>
        <v>41998.852118055554</v>
      </c>
      <c r="T581" s="14">
        <f>MONTH(R581)</f>
        <v>11</v>
      </c>
      <c r="U581" s="14">
        <f>MONTH(S581)</f>
        <v>12</v>
      </c>
      <c r="V581">
        <f>YEAR(R581)</f>
        <v>2014</v>
      </c>
      <c r="W581">
        <f>YEAR(S581)</f>
        <v>2014</v>
      </c>
      <c r="X581" s="14">
        <f>_xlfn.DAYS(Table1[[#This Row],[Date Ended Conversion]],Table1[[#This Row],[Date Created Conversion]])</f>
        <v>30</v>
      </c>
    </row>
    <row r="582" spans="1:2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8270</v>
      </c>
      <c r="O582" t="s">
        <v>8271</v>
      </c>
      <c r="P582" s="16">
        <f>ROUND(Table1[[#This Row],[pledged]]/Table1[[#This Row],[goal]]*100,0)</f>
        <v>0</v>
      </c>
      <c r="Q582">
        <f>IFERROR(ROUND(E582/L582,2),0)</f>
        <v>1</v>
      </c>
      <c r="R582" s="18">
        <f>(((J582/60)/60)/24)+DATE(1970,1,1)</f>
        <v>42605.908182870371</v>
      </c>
      <c r="S582" s="18">
        <f>(((I582/60)/60)/24)+DATE(1970,1,1)</f>
        <v>42635.908182870371</v>
      </c>
      <c r="T582" s="14">
        <f>MONTH(R582)</f>
        <v>8</v>
      </c>
      <c r="U582" s="14">
        <f>MONTH(S582)</f>
        <v>9</v>
      </c>
      <c r="V582">
        <f>YEAR(R582)</f>
        <v>2016</v>
      </c>
      <c r="W582">
        <f>YEAR(S582)</f>
        <v>2016</v>
      </c>
      <c r="X582" s="14">
        <f>_xlfn.DAYS(Table1[[#This Row],[Date Ended Conversion]],Table1[[#This Row],[Date Created Conversion]])</f>
        <v>30</v>
      </c>
    </row>
    <row r="583" spans="1:2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8270</v>
      </c>
      <c r="O583" t="s">
        <v>8271</v>
      </c>
      <c r="P583" s="16">
        <f>ROUND(Table1[[#This Row],[pledged]]/Table1[[#This Row],[goal]]*100,0)</f>
        <v>0</v>
      </c>
      <c r="Q583">
        <f>IFERROR(ROUND(E583/L583,2),0)</f>
        <v>0</v>
      </c>
      <c r="R583" s="18">
        <f>(((J583/60)/60)/24)+DATE(1970,1,1)</f>
        <v>42188.012777777782</v>
      </c>
      <c r="S583" s="18">
        <f>(((I583/60)/60)/24)+DATE(1970,1,1)</f>
        <v>42218.012777777782</v>
      </c>
      <c r="T583" s="14">
        <f>MONTH(R583)</f>
        <v>7</v>
      </c>
      <c r="U583" s="14">
        <f>MONTH(S583)</f>
        <v>8</v>
      </c>
      <c r="V583">
        <f>YEAR(R583)</f>
        <v>2015</v>
      </c>
      <c r="W583">
        <f>YEAR(S583)</f>
        <v>2015</v>
      </c>
      <c r="X583" s="14">
        <f>_xlfn.DAYS(Table1[[#This Row],[Date Ended Conversion]],Table1[[#This Row],[Date Created Conversion]])</f>
        <v>30</v>
      </c>
    </row>
    <row r="584" spans="1:2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8270</v>
      </c>
      <c r="O584" t="s">
        <v>8271</v>
      </c>
      <c r="P584" s="16">
        <f>ROUND(Table1[[#This Row],[pledged]]/Table1[[#This Row],[goal]]*100,0)</f>
        <v>0</v>
      </c>
      <c r="Q584">
        <f>IFERROR(ROUND(E584/L584,2),0)</f>
        <v>0</v>
      </c>
      <c r="R584" s="18">
        <f>(((J584/60)/60)/24)+DATE(1970,1,1)</f>
        <v>42055.739803240736</v>
      </c>
      <c r="S584" s="18">
        <f>(((I584/60)/60)/24)+DATE(1970,1,1)</f>
        <v>42078.75</v>
      </c>
      <c r="T584" s="14">
        <f>MONTH(R584)</f>
        <v>2</v>
      </c>
      <c r="U584" s="14">
        <f>MONTH(S584)</f>
        <v>3</v>
      </c>
      <c r="V584">
        <f>YEAR(R584)</f>
        <v>2015</v>
      </c>
      <c r="W584">
        <f>YEAR(S584)</f>
        <v>2015</v>
      </c>
      <c r="X584" s="14">
        <f>_xlfn.DAYS(Table1[[#This Row],[Date Ended Conversion]],Table1[[#This Row],[Date Created Conversion]])</f>
        <v>23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8270</v>
      </c>
      <c r="O585" t="s">
        <v>8271</v>
      </c>
      <c r="P585" s="16">
        <f>ROUND(Table1[[#This Row],[pledged]]/Table1[[#This Row],[goal]]*100,0)</f>
        <v>0</v>
      </c>
      <c r="Q585">
        <f>IFERROR(ROUND(E585/L585,2),0)</f>
        <v>1</v>
      </c>
      <c r="R585" s="18">
        <f>(((J585/60)/60)/24)+DATE(1970,1,1)</f>
        <v>42052.93850694444</v>
      </c>
      <c r="S585" s="18">
        <f>(((I585/60)/60)/24)+DATE(1970,1,1)</f>
        <v>42082.896840277783</v>
      </c>
      <c r="T585" s="14">
        <f>MONTH(R585)</f>
        <v>2</v>
      </c>
      <c r="U585" s="14">
        <f>MONTH(S585)</f>
        <v>3</v>
      </c>
      <c r="V585">
        <f>YEAR(R585)</f>
        <v>2015</v>
      </c>
      <c r="W585">
        <f>YEAR(S585)</f>
        <v>2015</v>
      </c>
      <c r="X585" s="14">
        <f>_xlfn.DAYS(Table1[[#This Row],[Date Ended Conversion]],Table1[[#This Row],[Date Created Conversion]])</f>
        <v>30</v>
      </c>
    </row>
    <row r="586" spans="1:2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8270</v>
      </c>
      <c r="O586" t="s">
        <v>8271</v>
      </c>
      <c r="P586" s="16">
        <f>ROUND(Table1[[#This Row],[pledged]]/Table1[[#This Row],[goal]]*100,0)</f>
        <v>1</v>
      </c>
      <c r="Q586">
        <f>IFERROR(ROUND(E586/L586,2),0)</f>
        <v>5</v>
      </c>
      <c r="R586" s="18">
        <f>(((J586/60)/60)/24)+DATE(1970,1,1)</f>
        <v>42049.716620370367</v>
      </c>
      <c r="S586" s="18">
        <f>(((I586/60)/60)/24)+DATE(1970,1,1)</f>
        <v>42079.674953703703</v>
      </c>
      <c r="T586" s="14">
        <f>MONTH(R586)</f>
        <v>2</v>
      </c>
      <c r="U586" s="14">
        <f>MONTH(S586)</f>
        <v>3</v>
      </c>
      <c r="V586">
        <f>YEAR(R586)</f>
        <v>2015</v>
      </c>
      <c r="W586">
        <f>YEAR(S586)</f>
        <v>2015</v>
      </c>
      <c r="X586" s="14">
        <f>_xlfn.DAYS(Table1[[#This Row],[Date Ended Conversion]],Table1[[#This Row],[Date Created Conversion]])</f>
        <v>30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8270</v>
      </c>
      <c r="O587" t="s">
        <v>8271</v>
      </c>
      <c r="P587" s="16">
        <f>ROUND(Table1[[#This Row],[pledged]]/Table1[[#This Row],[goal]]*100,0)</f>
        <v>0</v>
      </c>
      <c r="Q587">
        <f>IFERROR(ROUND(E587/L587,2),0)</f>
        <v>0</v>
      </c>
      <c r="R587" s="18">
        <f>(((J587/60)/60)/24)+DATE(1970,1,1)</f>
        <v>42283.3909375</v>
      </c>
      <c r="S587" s="18">
        <f>(((I587/60)/60)/24)+DATE(1970,1,1)</f>
        <v>42339</v>
      </c>
      <c r="T587" s="14">
        <f>MONTH(R587)</f>
        <v>10</v>
      </c>
      <c r="U587" s="14">
        <f>MONTH(S587)</f>
        <v>12</v>
      </c>
      <c r="V587">
        <f>YEAR(R587)</f>
        <v>2015</v>
      </c>
      <c r="W587">
        <f>YEAR(S587)</f>
        <v>2015</v>
      </c>
      <c r="X587" s="14">
        <f>_xlfn.DAYS(Table1[[#This Row],[Date Ended Conversion]],Table1[[#This Row],[Date Created Conversion]])</f>
        <v>56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8270</v>
      </c>
      <c r="O588" t="s">
        <v>8271</v>
      </c>
      <c r="P588" s="16">
        <f>ROUND(Table1[[#This Row],[pledged]]/Table1[[#This Row],[goal]]*100,0)</f>
        <v>1</v>
      </c>
      <c r="Q588">
        <f>IFERROR(ROUND(E588/L588,2),0)</f>
        <v>14</v>
      </c>
      <c r="R588" s="18">
        <f>(((J588/60)/60)/24)+DATE(1970,1,1)</f>
        <v>42020.854247685187</v>
      </c>
      <c r="S588" s="18">
        <f>(((I588/60)/60)/24)+DATE(1970,1,1)</f>
        <v>42050.854247685187</v>
      </c>
      <c r="T588" s="14">
        <f>MONTH(R588)</f>
        <v>1</v>
      </c>
      <c r="U588" s="14">
        <f>MONTH(S588)</f>
        <v>2</v>
      </c>
      <c r="V588">
        <f>YEAR(R588)</f>
        <v>2015</v>
      </c>
      <c r="W588">
        <f>YEAR(S588)</f>
        <v>2015</v>
      </c>
      <c r="X588" s="14">
        <f>_xlfn.DAYS(Table1[[#This Row],[Date Ended Conversion]],Table1[[#This Row],[Date Created Conversion]])</f>
        <v>30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8270</v>
      </c>
      <c r="O589" t="s">
        <v>8271</v>
      </c>
      <c r="P589" s="16">
        <f>ROUND(Table1[[#This Row],[pledged]]/Table1[[#This Row],[goal]]*100,0)</f>
        <v>9</v>
      </c>
      <c r="Q589">
        <f>IFERROR(ROUND(E589/L589,2),0)</f>
        <v>389.29</v>
      </c>
      <c r="R589" s="18">
        <f>(((J589/60)/60)/24)+DATE(1970,1,1)</f>
        <v>42080.757326388892</v>
      </c>
      <c r="S589" s="18">
        <f>(((I589/60)/60)/24)+DATE(1970,1,1)</f>
        <v>42110.757326388892</v>
      </c>
      <c r="T589" s="14">
        <f>MONTH(R589)</f>
        <v>3</v>
      </c>
      <c r="U589" s="14">
        <f>MONTH(S589)</f>
        <v>4</v>
      </c>
      <c r="V589">
        <f>YEAR(R589)</f>
        <v>2015</v>
      </c>
      <c r="W589">
        <f>YEAR(S589)</f>
        <v>2015</v>
      </c>
      <c r="X589" s="14">
        <f>_xlfn.DAYS(Table1[[#This Row],[Date Ended Conversion]],Table1[[#This Row],[Date Created Conversion]])</f>
        <v>30</v>
      </c>
    </row>
    <row r="590" spans="1:2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8270</v>
      </c>
      <c r="O590" t="s">
        <v>8271</v>
      </c>
      <c r="P590" s="16">
        <f>ROUND(Table1[[#This Row],[pledged]]/Table1[[#This Row],[goal]]*100,0)</f>
        <v>3</v>
      </c>
      <c r="Q590">
        <f>IFERROR(ROUND(E590/L590,2),0)</f>
        <v>150.5</v>
      </c>
      <c r="R590" s="18">
        <f>(((J590/60)/60)/24)+DATE(1970,1,1)</f>
        <v>42631.769513888896</v>
      </c>
      <c r="S590" s="18">
        <f>(((I590/60)/60)/24)+DATE(1970,1,1)</f>
        <v>42691.811180555553</v>
      </c>
      <c r="T590" s="14">
        <f>MONTH(R590)</f>
        <v>9</v>
      </c>
      <c r="U590" s="14">
        <f>MONTH(S590)</f>
        <v>11</v>
      </c>
      <c r="V590">
        <f>YEAR(R590)</f>
        <v>2016</v>
      </c>
      <c r="W590">
        <f>YEAR(S590)</f>
        <v>2016</v>
      </c>
      <c r="X590" s="14">
        <f>_xlfn.DAYS(Table1[[#This Row],[Date Ended Conversion]],Table1[[#This Row],[Date Created Conversion]])</f>
        <v>60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8270</v>
      </c>
      <c r="O591" t="s">
        <v>8271</v>
      </c>
      <c r="P591" s="16">
        <f>ROUND(Table1[[#This Row],[pledged]]/Table1[[#This Row],[goal]]*100,0)</f>
        <v>0</v>
      </c>
      <c r="Q591">
        <f>IFERROR(ROUND(E591/L591,2),0)</f>
        <v>1</v>
      </c>
      <c r="R591" s="18">
        <f>(((J591/60)/60)/24)+DATE(1970,1,1)</f>
        <v>42178.614571759259</v>
      </c>
      <c r="S591" s="18">
        <f>(((I591/60)/60)/24)+DATE(1970,1,1)</f>
        <v>42193.614571759259</v>
      </c>
      <c r="T591" s="14">
        <f>MONTH(R591)</f>
        <v>6</v>
      </c>
      <c r="U591" s="14">
        <f>MONTH(S591)</f>
        <v>7</v>
      </c>
      <c r="V591">
        <f>YEAR(R591)</f>
        <v>2015</v>
      </c>
      <c r="W591">
        <f>YEAR(S591)</f>
        <v>2015</v>
      </c>
      <c r="X591" s="14">
        <f>_xlfn.DAYS(Table1[[#This Row],[Date Ended Conversion]],Table1[[#This Row],[Date Created Conversion]])</f>
        <v>15</v>
      </c>
    </row>
    <row r="592" spans="1:2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8270</v>
      </c>
      <c r="O592" t="s">
        <v>8271</v>
      </c>
      <c r="P592" s="16">
        <f>ROUND(Table1[[#This Row],[pledged]]/Table1[[#This Row],[goal]]*100,0)</f>
        <v>4</v>
      </c>
      <c r="Q592">
        <f>IFERROR(ROUND(E592/L592,2),0)</f>
        <v>24.78</v>
      </c>
      <c r="R592" s="18">
        <f>(((J592/60)/60)/24)+DATE(1970,1,1)</f>
        <v>42377.554756944446</v>
      </c>
      <c r="S592" s="18">
        <f>(((I592/60)/60)/24)+DATE(1970,1,1)</f>
        <v>42408.542361111111</v>
      </c>
      <c r="T592" s="14">
        <f>MONTH(R592)</f>
        <v>1</v>
      </c>
      <c r="U592" s="14">
        <f>MONTH(S592)</f>
        <v>2</v>
      </c>
      <c r="V592">
        <f>YEAR(R592)</f>
        <v>2016</v>
      </c>
      <c r="W592">
        <f>YEAR(S592)</f>
        <v>2016</v>
      </c>
      <c r="X592" s="14">
        <f>_xlfn.DAYS(Table1[[#This Row],[Date Ended Conversion]],Table1[[#This Row],[Date Created Conversion]])</f>
        <v>31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8270</v>
      </c>
      <c r="O593" t="s">
        <v>8271</v>
      </c>
      <c r="P593" s="16">
        <f>ROUND(Table1[[#This Row],[pledged]]/Table1[[#This Row],[goal]]*100,0)</f>
        <v>0</v>
      </c>
      <c r="Q593">
        <f>IFERROR(ROUND(E593/L593,2),0)</f>
        <v>30.5</v>
      </c>
      <c r="R593" s="18">
        <f>(((J593/60)/60)/24)+DATE(1970,1,1)</f>
        <v>42177.543171296296</v>
      </c>
      <c r="S593" s="18">
        <f>(((I593/60)/60)/24)+DATE(1970,1,1)</f>
        <v>42207.543171296296</v>
      </c>
      <c r="T593" s="14">
        <f>MONTH(R593)</f>
        <v>6</v>
      </c>
      <c r="U593" s="14">
        <f>MONTH(S593)</f>
        <v>7</v>
      </c>
      <c r="V593">
        <f>YEAR(R593)</f>
        <v>2015</v>
      </c>
      <c r="W593">
        <f>YEAR(S593)</f>
        <v>2015</v>
      </c>
      <c r="X593" s="14">
        <f>_xlfn.DAYS(Table1[[#This Row],[Date Ended Conversion]],Table1[[#This Row],[Date Created Conversion]])</f>
        <v>30</v>
      </c>
    </row>
    <row r="594" spans="1:2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8270</v>
      </c>
      <c r="O594" t="s">
        <v>8271</v>
      </c>
      <c r="P594" s="16">
        <f>ROUND(Table1[[#This Row],[pledged]]/Table1[[#This Row],[goal]]*100,0)</f>
        <v>3</v>
      </c>
      <c r="Q594">
        <f>IFERROR(ROUND(E594/L594,2),0)</f>
        <v>250</v>
      </c>
      <c r="R594" s="18">
        <f>(((J594/60)/60)/24)+DATE(1970,1,1)</f>
        <v>41946.232175925928</v>
      </c>
      <c r="S594" s="18">
        <f>(((I594/60)/60)/24)+DATE(1970,1,1)</f>
        <v>41976.232175925921</v>
      </c>
      <c r="T594" s="14">
        <f>MONTH(R594)</f>
        <v>11</v>
      </c>
      <c r="U594" s="14">
        <f>MONTH(S594)</f>
        <v>12</v>
      </c>
      <c r="V594">
        <f>YEAR(R594)</f>
        <v>2014</v>
      </c>
      <c r="W594">
        <f>YEAR(S594)</f>
        <v>2014</v>
      </c>
      <c r="X594" s="14">
        <f>_xlfn.DAYS(Table1[[#This Row],[Date Ended Conversion]],Table1[[#This Row],[Date Created Conversion]])</f>
        <v>30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8270</v>
      </c>
      <c r="O595" t="s">
        <v>8271</v>
      </c>
      <c r="P595" s="16">
        <f>ROUND(Table1[[#This Row],[pledged]]/Table1[[#This Row],[goal]]*100,0)</f>
        <v>23</v>
      </c>
      <c r="Q595">
        <f>IFERROR(ROUND(E595/L595,2),0)</f>
        <v>16.43</v>
      </c>
      <c r="R595" s="18">
        <f>(((J595/60)/60)/24)+DATE(1970,1,1)</f>
        <v>42070.677604166667</v>
      </c>
      <c r="S595" s="18">
        <f>(((I595/60)/60)/24)+DATE(1970,1,1)</f>
        <v>42100.635937500003</v>
      </c>
      <c r="T595" s="14">
        <f>MONTH(R595)</f>
        <v>3</v>
      </c>
      <c r="U595" s="14">
        <f>MONTH(S595)</f>
        <v>4</v>
      </c>
      <c r="V595">
        <f>YEAR(R595)</f>
        <v>2015</v>
      </c>
      <c r="W595">
        <f>YEAR(S595)</f>
        <v>2015</v>
      </c>
      <c r="X595" s="14">
        <f>_xlfn.DAYS(Table1[[#This Row],[Date Ended Conversion]],Table1[[#This Row],[Date Created Conversion]])</f>
        <v>30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8270</v>
      </c>
      <c r="O596" t="s">
        <v>8271</v>
      </c>
      <c r="P596" s="16">
        <f>ROUND(Table1[[#This Row],[pledged]]/Table1[[#This Row],[goal]]*100,0)</f>
        <v>0</v>
      </c>
      <c r="Q596">
        <f>IFERROR(ROUND(E596/L596,2),0)</f>
        <v>13</v>
      </c>
      <c r="R596" s="18">
        <f>(((J596/60)/60)/24)+DATE(1970,1,1)</f>
        <v>42446.780162037037</v>
      </c>
      <c r="S596" s="18">
        <f>(((I596/60)/60)/24)+DATE(1970,1,1)</f>
        <v>42476.780162037037</v>
      </c>
      <c r="T596" s="14">
        <f>MONTH(R596)</f>
        <v>3</v>
      </c>
      <c r="U596" s="14">
        <f>MONTH(S596)</f>
        <v>4</v>
      </c>
      <c r="V596">
        <f>YEAR(R596)</f>
        <v>2016</v>
      </c>
      <c r="W596">
        <f>YEAR(S596)</f>
        <v>2016</v>
      </c>
      <c r="X596" s="14">
        <f>_xlfn.DAYS(Table1[[#This Row],[Date Ended Conversion]],Table1[[#This Row],[Date Created Conversion]])</f>
        <v>30</v>
      </c>
    </row>
    <row r="597" spans="1:2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8270</v>
      </c>
      <c r="O597" t="s">
        <v>8271</v>
      </c>
      <c r="P597" s="16">
        <f>ROUND(Table1[[#This Row],[pledged]]/Table1[[#This Row],[goal]]*100,0)</f>
        <v>0</v>
      </c>
      <c r="Q597">
        <f>IFERROR(ROUND(E597/L597,2),0)</f>
        <v>53.25</v>
      </c>
      <c r="R597" s="18">
        <f>(((J597/60)/60)/24)+DATE(1970,1,1)</f>
        <v>42083.069884259254</v>
      </c>
      <c r="S597" s="18">
        <f>(((I597/60)/60)/24)+DATE(1970,1,1)</f>
        <v>42128.069884259254</v>
      </c>
      <c r="T597" s="14">
        <f>MONTH(R597)</f>
        <v>3</v>
      </c>
      <c r="U597" s="14">
        <f>MONTH(S597)</f>
        <v>5</v>
      </c>
      <c r="V597">
        <f>YEAR(R597)</f>
        <v>2015</v>
      </c>
      <c r="W597">
        <f>YEAR(S597)</f>
        <v>2015</v>
      </c>
      <c r="X597" s="14">
        <f>_xlfn.DAYS(Table1[[#This Row],[Date Ended Conversion]],Table1[[#This Row],[Date Created Conversion]])</f>
        <v>45</v>
      </c>
    </row>
    <row r="598" spans="1:2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8270</v>
      </c>
      <c r="O598" t="s">
        <v>8271</v>
      </c>
      <c r="P598" s="16">
        <f>ROUND(Table1[[#This Row],[pledged]]/Table1[[#This Row],[goal]]*100,0)</f>
        <v>0</v>
      </c>
      <c r="Q598">
        <f>IFERROR(ROUND(E598/L598,2),0)</f>
        <v>3</v>
      </c>
      <c r="R598" s="18">
        <f>(((J598/60)/60)/24)+DATE(1970,1,1)</f>
        <v>42646.896898148145</v>
      </c>
      <c r="S598" s="18">
        <f>(((I598/60)/60)/24)+DATE(1970,1,1)</f>
        <v>42676.896898148145</v>
      </c>
      <c r="T598" s="14">
        <f>MONTH(R598)</f>
        <v>10</v>
      </c>
      <c r="U598" s="14">
        <f>MONTH(S598)</f>
        <v>11</v>
      </c>
      <c r="V598">
        <f>YEAR(R598)</f>
        <v>2016</v>
      </c>
      <c r="W598">
        <f>YEAR(S598)</f>
        <v>2016</v>
      </c>
      <c r="X598" s="14">
        <f>_xlfn.DAYS(Table1[[#This Row],[Date Ended Conversion]],Table1[[#This Row],[Date Created Conversion]])</f>
        <v>30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8270</v>
      </c>
      <c r="O599" t="s">
        <v>8271</v>
      </c>
      <c r="P599" s="16">
        <f>ROUND(Table1[[#This Row],[pledged]]/Table1[[#This Row],[goal]]*100,0)</f>
        <v>0</v>
      </c>
      <c r="Q599">
        <f>IFERROR(ROUND(E599/L599,2),0)</f>
        <v>10</v>
      </c>
      <c r="R599" s="18">
        <f>(((J599/60)/60)/24)+DATE(1970,1,1)</f>
        <v>42545.705266203702</v>
      </c>
      <c r="S599" s="18">
        <f>(((I599/60)/60)/24)+DATE(1970,1,1)</f>
        <v>42582.666666666672</v>
      </c>
      <c r="T599" s="14">
        <f>MONTH(R599)</f>
        <v>6</v>
      </c>
      <c r="U599" s="14">
        <f>MONTH(S599)</f>
        <v>7</v>
      </c>
      <c r="V599">
        <f>YEAR(R599)</f>
        <v>2016</v>
      </c>
      <c r="W599">
        <f>YEAR(S599)</f>
        <v>2016</v>
      </c>
      <c r="X599" s="14">
        <f>_xlfn.DAYS(Table1[[#This Row],[Date Ended Conversion]],Table1[[#This Row],[Date Created Conversion]])</f>
        <v>37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8270</v>
      </c>
      <c r="O600" t="s">
        <v>8271</v>
      </c>
      <c r="P600" s="16">
        <f>ROUND(Table1[[#This Row],[pledged]]/Table1[[#This Row],[goal]]*100,0)</f>
        <v>34</v>
      </c>
      <c r="Q600">
        <f>IFERROR(ROUND(E600/L600,2),0)</f>
        <v>121.43</v>
      </c>
      <c r="R600" s="18">
        <f>(((J600/60)/60)/24)+DATE(1970,1,1)</f>
        <v>41948.00209490741</v>
      </c>
      <c r="S600" s="18">
        <f>(((I600/60)/60)/24)+DATE(1970,1,1)</f>
        <v>41978.00209490741</v>
      </c>
      <c r="T600" s="14">
        <f>MONTH(R600)</f>
        <v>11</v>
      </c>
      <c r="U600" s="14">
        <f>MONTH(S600)</f>
        <v>12</v>
      </c>
      <c r="V600">
        <f>YEAR(R600)</f>
        <v>2014</v>
      </c>
      <c r="W600">
        <f>YEAR(S600)</f>
        <v>2014</v>
      </c>
      <c r="X600" s="14">
        <f>_xlfn.DAYS(Table1[[#This Row],[Date Ended Conversion]],Table1[[#This Row],[Date Created Conversion]])</f>
        <v>30</v>
      </c>
    </row>
    <row r="601" spans="1:2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8270</v>
      </c>
      <c r="O601" t="s">
        <v>8271</v>
      </c>
      <c r="P601" s="16">
        <f>ROUND(Table1[[#This Row],[pledged]]/Table1[[#This Row],[goal]]*100,0)</f>
        <v>0</v>
      </c>
      <c r="Q601">
        <f>IFERROR(ROUND(E601/L601,2),0)</f>
        <v>15.5</v>
      </c>
      <c r="R601" s="18">
        <f>(((J601/60)/60)/24)+DATE(1970,1,1)</f>
        <v>42047.812523148154</v>
      </c>
      <c r="S601" s="18">
        <f>(((I601/60)/60)/24)+DATE(1970,1,1)</f>
        <v>42071.636111111111</v>
      </c>
      <c r="T601" s="14">
        <f>MONTH(R601)</f>
        <v>2</v>
      </c>
      <c r="U601" s="14">
        <f>MONTH(S601)</f>
        <v>3</v>
      </c>
      <c r="V601">
        <f>YEAR(R601)</f>
        <v>2015</v>
      </c>
      <c r="W601">
        <f>YEAR(S601)</f>
        <v>2015</v>
      </c>
      <c r="X601" s="14">
        <f>_xlfn.DAYS(Table1[[#This Row],[Date Ended Conversion]],Table1[[#This Row],[Date Created Conversion]])</f>
        <v>24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8270</v>
      </c>
      <c r="O602" t="s">
        <v>8271</v>
      </c>
      <c r="P602" s="16">
        <f>ROUND(Table1[[#This Row],[pledged]]/Table1[[#This Row],[goal]]*100,0)</f>
        <v>2</v>
      </c>
      <c r="Q602">
        <f>IFERROR(ROUND(E602/L602,2),0)</f>
        <v>100</v>
      </c>
      <c r="R602" s="18">
        <f>(((J602/60)/60)/24)+DATE(1970,1,1)</f>
        <v>42073.798171296294</v>
      </c>
      <c r="S602" s="18">
        <f>(((I602/60)/60)/24)+DATE(1970,1,1)</f>
        <v>42133.798171296294</v>
      </c>
      <c r="T602" s="14">
        <f>MONTH(R602)</f>
        <v>3</v>
      </c>
      <c r="U602" s="14">
        <f>MONTH(S602)</f>
        <v>5</v>
      </c>
      <c r="V602">
        <f>YEAR(R602)</f>
        <v>2015</v>
      </c>
      <c r="W602">
        <f>YEAR(S602)</f>
        <v>2015</v>
      </c>
      <c r="X602" s="14">
        <f>_xlfn.DAYS(Table1[[#This Row],[Date Ended Conversion]],Table1[[#This Row],[Date Created Conversion]])</f>
        <v>60</v>
      </c>
    </row>
    <row r="603" spans="1:2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8270</v>
      </c>
      <c r="O603" t="s">
        <v>8271</v>
      </c>
      <c r="P603" s="16">
        <f>ROUND(Table1[[#This Row],[pledged]]/Table1[[#This Row],[goal]]*100,0)</f>
        <v>1</v>
      </c>
      <c r="Q603">
        <f>IFERROR(ROUND(E603/L603,2),0)</f>
        <v>23.33</v>
      </c>
      <c r="R603" s="18">
        <f>(((J603/60)/60)/24)+DATE(1970,1,1)</f>
        <v>41969.858090277776</v>
      </c>
      <c r="S603" s="18">
        <f>(((I603/60)/60)/24)+DATE(1970,1,1)</f>
        <v>41999.858090277776</v>
      </c>
      <c r="T603" s="14">
        <f>MONTH(R603)</f>
        <v>11</v>
      </c>
      <c r="U603" s="14">
        <f>MONTH(S603)</f>
        <v>12</v>
      </c>
      <c r="V603">
        <f>YEAR(R603)</f>
        <v>2014</v>
      </c>
      <c r="W603">
        <f>YEAR(S603)</f>
        <v>2014</v>
      </c>
      <c r="X603" s="14">
        <f>_xlfn.DAYS(Table1[[#This Row],[Date Ended Conversion]],Table1[[#This Row],[Date Created Conversion]])</f>
        <v>30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8270</v>
      </c>
      <c r="O604" t="s">
        <v>8271</v>
      </c>
      <c r="P604" s="16">
        <f>ROUND(Table1[[#This Row],[pledged]]/Table1[[#This Row],[goal]]*100,0)</f>
        <v>0</v>
      </c>
      <c r="Q604">
        <f>IFERROR(ROUND(E604/L604,2),0)</f>
        <v>0</v>
      </c>
      <c r="R604" s="18">
        <f>(((J604/60)/60)/24)+DATE(1970,1,1)</f>
        <v>42143.79415509259</v>
      </c>
      <c r="S604" s="18">
        <f>(((I604/60)/60)/24)+DATE(1970,1,1)</f>
        <v>42173.79415509259</v>
      </c>
      <c r="T604" s="14">
        <f>MONTH(R604)</f>
        <v>5</v>
      </c>
      <c r="U604" s="14">
        <f>MONTH(S604)</f>
        <v>6</v>
      </c>
      <c r="V604">
        <f>YEAR(R604)</f>
        <v>2015</v>
      </c>
      <c r="W604">
        <f>YEAR(S604)</f>
        <v>2015</v>
      </c>
      <c r="X604" s="14">
        <f>_xlfn.DAYS(Table1[[#This Row],[Date Ended Conversion]],Table1[[#This Row],[Date Created Conversion]])</f>
        <v>30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8270</v>
      </c>
      <c r="O605" t="s">
        <v>8271</v>
      </c>
      <c r="P605" s="16">
        <f>ROUND(Table1[[#This Row],[pledged]]/Table1[[#This Row],[goal]]*100,0)</f>
        <v>4</v>
      </c>
      <c r="Q605">
        <f>IFERROR(ROUND(E605/L605,2),0)</f>
        <v>45.39</v>
      </c>
      <c r="R605" s="18">
        <f>(((J605/60)/60)/24)+DATE(1970,1,1)</f>
        <v>41835.639155092591</v>
      </c>
      <c r="S605" s="18">
        <f>(((I605/60)/60)/24)+DATE(1970,1,1)</f>
        <v>41865.639155092591</v>
      </c>
      <c r="T605" s="14">
        <f>MONTH(R605)</f>
        <v>7</v>
      </c>
      <c r="U605" s="14">
        <f>MONTH(S605)</f>
        <v>8</v>
      </c>
      <c r="V605">
        <f>YEAR(R605)</f>
        <v>2014</v>
      </c>
      <c r="W605">
        <f>YEAR(S605)</f>
        <v>2014</v>
      </c>
      <c r="X605" s="14">
        <f>_xlfn.DAYS(Table1[[#This Row],[Date Ended Conversion]],Table1[[#This Row],[Date Created Conversion]])</f>
        <v>30</v>
      </c>
    </row>
    <row r="606" spans="1:2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8270</v>
      </c>
      <c r="O606" t="s">
        <v>8271</v>
      </c>
      <c r="P606" s="16">
        <f>ROUND(Table1[[#This Row],[pledged]]/Table1[[#This Row],[goal]]*100,0)</f>
        <v>0</v>
      </c>
      <c r="Q606">
        <f>IFERROR(ROUND(E606/L606,2),0)</f>
        <v>0</v>
      </c>
      <c r="R606" s="18">
        <f>(((J606/60)/60)/24)+DATE(1970,1,1)</f>
        <v>41849.035370370373</v>
      </c>
      <c r="S606" s="18">
        <f>(((I606/60)/60)/24)+DATE(1970,1,1)</f>
        <v>41879.035370370373</v>
      </c>
      <c r="T606" s="14">
        <f>MONTH(R606)</f>
        <v>7</v>
      </c>
      <c r="U606" s="14">
        <f>MONTH(S606)</f>
        <v>8</v>
      </c>
      <c r="V606">
        <f>YEAR(R606)</f>
        <v>2014</v>
      </c>
      <c r="W606">
        <f>YEAR(S606)</f>
        <v>2014</v>
      </c>
      <c r="X606" s="14">
        <f>_xlfn.DAYS(Table1[[#This Row],[Date Ended Conversion]],Table1[[#This Row],[Date Created Conversion]])</f>
        <v>30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8270</v>
      </c>
      <c r="O607" t="s">
        <v>8271</v>
      </c>
      <c r="P607" s="16">
        <f>ROUND(Table1[[#This Row],[pledged]]/Table1[[#This Row],[goal]]*100,0)</f>
        <v>3</v>
      </c>
      <c r="Q607">
        <f>IFERROR(ROUND(E607/L607,2),0)</f>
        <v>16.38</v>
      </c>
      <c r="R607" s="18">
        <f>(((J607/60)/60)/24)+DATE(1970,1,1)</f>
        <v>42194.357731481476</v>
      </c>
      <c r="S607" s="18">
        <f>(((I607/60)/60)/24)+DATE(1970,1,1)</f>
        <v>42239.357731481476</v>
      </c>
      <c r="T607" s="14">
        <f>MONTH(R607)</f>
        <v>7</v>
      </c>
      <c r="U607" s="14">
        <f>MONTH(S607)</f>
        <v>8</v>
      </c>
      <c r="V607">
        <f>YEAR(R607)</f>
        <v>2015</v>
      </c>
      <c r="W607">
        <f>YEAR(S607)</f>
        <v>2015</v>
      </c>
      <c r="X607" s="14">
        <f>_xlfn.DAYS(Table1[[#This Row],[Date Ended Conversion]],Table1[[#This Row],[Date Created Conversion]])</f>
        <v>45</v>
      </c>
    </row>
    <row r="608" spans="1:2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8270</v>
      </c>
      <c r="O608" t="s">
        <v>8271</v>
      </c>
      <c r="P608" s="16">
        <f>ROUND(Table1[[#This Row],[pledged]]/Table1[[#This Row],[goal]]*100,0)</f>
        <v>0</v>
      </c>
      <c r="Q608">
        <f>IFERROR(ROUND(E608/L608,2),0)</f>
        <v>10</v>
      </c>
      <c r="R608" s="18">
        <f>(((J608/60)/60)/24)+DATE(1970,1,1)</f>
        <v>42102.650567129633</v>
      </c>
      <c r="S608" s="18">
        <f>(((I608/60)/60)/24)+DATE(1970,1,1)</f>
        <v>42148.625</v>
      </c>
      <c r="T608" s="14">
        <f>MONTH(R608)</f>
        <v>4</v>
      </c>
      <c r="U608" s="14">
        <f>MONTH(S608)</f>
        <v>5</v>
      </c>
      <c r="V608">
        <f>YEAR(R608)</f>
        <v>2015</v>
      </c>
      <c r="W608">
        <f>YEAR(S608)</f>
        <v>2015</v>
      </c>
      <c r="X608" s="14">
        <f>_xlfn.DAYS(Table1[[#This Row],[Date Ended Conversion]],Table1[[#This Row],[Date Created Conversion]])</f>
        <v>46</v>
      </c>
    </row>
    <row r="609" spans="1:2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8270</v>
      </c>
      <c r="O609" t="s">
        <v>8271</v>
      </c>
      <c r="P609" s="16">
        <f>ROUND(Table1[[#This Row],[pledged]]/Table1[[#This Row],[goal]]*100,0)</f>
        <v>0</v>
      </c>
      <c r="Q609">
        <f>IFERROR(ROUND(E609/L609,2),0)</f>
        <v>0</v>
      </c>
      <c r="R609" s="18">
        <f>(((J609/60)/60)/24)+DATE(1970,1,1)</f>
        <v>42300.825648148151</v>
      </c>
      <c r="S609" s="18">
        <f>(((I609/60)/60)/24)+DATE(1970,1,1)</f>
        <v>42330.867314814815</v>
      </c>
      <c r="T609" s="14">
        <f>MONTH(R609)</f>
        <v>10</v>
      </c>
      <c r="U609" s="14">
        <f>MONTH(S609)</f>
        <v>11</v>
      </c>
      <c r="V609">
        <f>YEAR(R609)</f>
        <v>2015</v>
      </c>
      <c r="W609">
        <f>YEAR(S609)</f>
        <v>2015</v>
      </c>
      <c r="X609" s="14">
        <f>_xlfn.DAYS(Table1[[#This Row],[Date Ended Conversion]],Table1[[#This Row],[Date Created Conversion]])</f>
        <v>30</v>
      </c>
    </row>
    <row r="610" spans="1:2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8270</v>
      </c>
      <c r="O610" t="s">
        <v>8271</v>
      </c>
      <c r="P610" s="16">
        <f>ROUND(Table1[[#This Row],[pledged]]/Table1[[#This Row],[goal]]*100,0)</f>
        <v>1</v>
      </c>
      <c r="Q610">
        <f>IFERROR(ROUND(E610/L610,2),0)</f>
        <v>292.2</v>
      </c>
      <c r="R610" s="18">
        <f>(((J610/60)/60)/24)+DATE(1970,1,1)</f>
        <v>42140.921064814815</v>
      </c>
      <c r="S610" s="18">
        <f>(((I610/60)/60)/24)+DATE(1970,1,1)</f>
        <v>42170.921064814815</v>
      </c>
      <c r="T610" s="14">
        <f>MONTH(R610)</f>
        <v>5</v>
      </c>
      <c r="U610" s="14">
        <f>MONTH(S610)</f>
        <v>6</v>
      </c>
      <c r="V610">
        <f>YEAR(R610)</f>
        <v>2015</v>
      </c>
      <c r="W610">
        <f>YEAR(S610)</f>
        <v>2015</v>
      </c>
      <c r="X610" s="14">
        <f>_xlfn.DAYS(Table1[[#This Row],[Date Ended Conversion]],Table1[[#This Row],[Date Created Conversion]])</f>
        <v>30</v>
      </c>
    </row>
    <row r="611" spans="1:2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8270</v>
      </c>
      <c r="O611" t="s">
        <v>8271</v>
      </c>
      <c r="P611" s="16">
        <f>ROUND(Table1[[#This Row],[pledged]]/Table1[[#This Row],[goal]]*100,0)</f>
        <v>1</v>
      </c>
      <c r="Q611">
        <f>IFERROR(ROUND(E611/L611,2),0)</f>
        <v>5</v>
      </c>
      <c r="R611" s="18">
        <f>(((J611/60)/60)/24)+DATE(1970,1,1)</f>
        <v>42307.034074074079</v>
      </c>
      <c r="S611" s="18">
        <f>(((I611/60)/60)/24)+DATE(1970,1,1)</f>
        <v>42337.075740740736</v>
      </c>
      <c r="T611" s="14">
        <f>MONTH(R611)</f>
        <v>10</v>
      </c>
      <c r="U611" s="14">
        <f>MONTH(S611)</f>
        <v>11</v>
      </c>
      <c r="V611">
        <f>YEAR(R611)</f>
        <v>2015</v>
      </c>
      <c r="W611">
        <f>YEAR(S611)</f>
        <v>2015</v>
      </c>
      <c r="X611" s="14">
        <f>_xlfn.DAYS(Table1[[#This Row],[Date Ended Conversion]],Table1[[#This Row],[Date Created Conversion]])</f>
        <v>30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8270</v>
      </c>
      <c r="O612" t="s">
        <v>8271</v>
      </c>
      <c r="P612" s="16">
        <f>ROUND(Table1[[#This Row],[pledged]]/Table1[[#This Row],[goal]]*100,0)</f>
        <v>0</v>
      </c>
      <c r="Q612">
        <f>IFERROR(ROUND(E612/L612,2),0)</f>
        <v>0</v>
      </c>
      <c r="R612" s="18">
        <f>(((J612/60)/60)/24)+DATE(1970,1,1)</f>
        <v>42086.83085648148</v>
      </c>
      <c r="S612" s="18">
        <f>(((I612/60)/60)/24)+DATE(1970,1,1)</f>
        <v>42116.83085648148</v>
      </c>
      <c r="T612" s="14">
        <f>MONTH(R612)</f>
        <v>3</v>
      </c>
      <c r="U612" s="14">
        <f>MONTH(S612)</f>
        <v>4</v>
      </c>
      <c r="V612">
        <f>YEAR(R612)</f>
        <v>2015</v>
      </c>
      <c r="W612">
        <f>YEAR(S612)</f>
        <v>2015</v>
      </c>
      <c r="X612" s="14">
        <f>_xlfn.DAYS(Table1[[#This Row],[Date Ended Conversion]],Table1[[#This Row],[Date Created Conversion]])</f>
        <v>30</v>
      </c>
    </row>
    <row r="613" spans="1:2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8270</v>
      </c>
      <c r="O613" t="s">
        <v>8271</v>
      </c>
      <c r="P613" s="16">
        <f>ROUND(Table1[[#This Row],[pledged]]/Table1[[#This Row],[goal]]*100,0)</f>
        <v>0</v>
      </c>
      <c r="Q613">
        <f>IFERROR(ROUND(E613/L613,2),0)</f>
        <v>0</v>
      </c>
      <c r="R613" s="18">
        <f>(((J613/60)/60)/24)+DATE(1970,1,1)</f>
        <v>42328.560613425929</v>
      </c>
      <c r="S613" s="18">
        <f>(((I613/60)/60)/24)+DATE(1970,1,1)</f>
        <v>42388.560613425929</v>
      </c>
      <c r="T613" s="14">
        <f>MONTH(R613)</f>
        <v>11</v>
      </c>
      <c r="U613" s="14">
        <f>MONTH(S613)</f>
        <v>1</v>
      </c>
      <c r="V613">
        <f>YEAR(R613)</f>
        <v>2015</v>
      </c>
      <c r="W613">
        <f>YEAR(S613)</f>
        <v>2016</v>
      </c>
      <c r="X613" s="14">
        <f>_xlfn.DAYS(Table1[[#This Row],[Date Ended Conversion]],Table1[[#This Row],[Date Created Conversion]])</f>
        <v>60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8270</v>
      </c>
      <c r="O614" t="s">
        <v>8271</v>
      </c>
      <c r="P614" s="16">
        <f>ROUND(Table1[[#This Row],[pledged]]/Table1[[#This Row],[goal]]*100,0)</f>
        <v>0</v>
      </c>
      <c r="Q614">
        <f>IFERROR(ROUND(E614/L614,2),0)</f>
        <v>0</v>
      </c>
      <c r="R614" s="18">
        <f>(((J614/60)/60)/24)+DATE(1970,1,1)</f>
        <v>42585.031782407401</v>
      </c>
      <c r="S614" s="18">
        <f>(((I614/60)/60)/24)+DATE(1970,1,1)</f>
        <v>42615.031782407401</v>
      </c>
      <c r="T614" s="14">
        <f>MONTH(R614)</f>
        <v>8</v>
      </c>
      <c r="U614" s="14">
        <f>MONTH(S614)</f>
        <v>9</v>
      </c>
      <c r="V614">
        <f>YEAR(R614)</f>
        <v>2016</v>
      </c>
      <c r="W614">
        <f>YEAR(S614)</f>
        <v>2016</v>
      </c>
      <c r="X614" s="14">
        <f>_xlfn.DAYS(Table1[[#This Row],[Date Ended Conversion]],Table1[[#This Row],[Date Created Conversion]])</f>
        <v>30</v>
      </c>
    </row>
    <row r="615" spans="1:2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8270</v>
      </c>
      <c r="O615" t="s">
        <v>8271</v>
      </c>
      <c r="P615" s="16">
        <f>ROUND(Table1[[#This Row],[pledged]]/Table1[[#This Row],[goal]]*100,0)</f>
        <v>21</v>
      </c>
      <c r="Q615">
        <f>IFERROR(ROUND(E615/L615,2),0)</f>
        <v>105.93</v>
      </c>
      <c r="R615" s="18">
        <f>(((J615/60)/60)/24)+DATE(1970,1,1)</f>
        <v>42247.496759259258</v>
      </c>
      <c r="S615" s="18">
        <f>(((I615/60)/60)/24)+DATE(1970,1,1)</f>
        <v>42278.207638888889</v>
      </c>
      <c r="T615" s="14">
        <f>MONTH(R615)</f>
        <v>8</v>
      </c>
      <c r="U615" s="14">
        <f>MONTH(S615)</f>
        <v>10</v>
      </c>
      <c r="V615">
        <f>YEAR(R615)</f>
        <v>2015</v>
      </c>
      <c r="W615">
        <f>YEAR(S615)</f>
        <v>2015</v>
      </c>
      <c r="X615" s="14">
        <f>_xlfn.DAYS(Table1[[#This Row],[Date Ended Conversion]],Table1[[#This Row],[Date Created Conversion]])</f>
        <v>31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8270</v>
      </c>
      <c r="O616" t="s">
        <v>8271</v>
      </c>
      <c r="P616" s="16">
        <f>ROUND(Table1[[#This Row],[pledged]]/Table1[[#This Row],[goal]]*100,0)</f>
        <v>0</v>
      </c>
      <c r="Q616">
        <f>IFERROR(ROUND(E616/L616,2),0)</f>
        <v>0</v>
      </c>
      <c r="R616" s="18">
        <f>(((J616/60)/60)/24)+DATE(1970,1,1)</f>
        <v>42515.061805555553</v>
      </c>
      <c r="S616" s="18">
        <f>(((I616/60)/60)/24)+DATE(1970,1,1)</f>
        <v>42545.061805555553</v>
      </c>
      <c r="T616" s="14">
        <f>MONTH(R616)</f>
        <v>5</v>
      </c>
      <c r="U616" s="14">
        <f>MONTH(S616)</f>
        <v>6</v>
      </c>
      <c r="V616">
        <f>YEAR(R616)</f>
        <v>2016</v>
      </c>
      <c r="W616">
        <f>YEAR(S616)</f>
        <v>2016</v>
      </c>
      <c r="X616" s="14">
        <f>_xlfn.DAYS(Table1[[#This Row],[Date Ended Conversion]],Table1[[#This Row],[Date Created Conversion]])</f>
        <v>30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8270</v>
      </c>
      <c r="O617" t="s">
        <v>8271</v>
      </c>
      <c r="P617" s="16">
        <f>ROUND(Table1[[#This Row],[pledged]]/Table1[[#This Row],[goal]]*100,0)</f>
        <v>0</v>
      </c>
      <c r="Q617">
        <f>IFERROR(ROUND(E617/L617,2),0)</f>
        <v>0</v>
      </c>
      <c r="R617" s="18">
        <f>(((J617/60)/60)/24)+DATE(1970,1,1)</f>
        <v>42242.122210648144</v>
      </c>
      <c r="S617" s="18">
        <f>(((I617/60)/60)/24)+DATE(1970,1,1)</f>
        <v>42272.122210648144</v>
      </c>
      <c r="T617" s="14">
        <f>MONTH(R617)</f>
        <v>8</v>
      </c>
      <c r="U617" s="14">
        <f>MONTH(S617)</f>
        <v>9</v>
      </c>
      <c r="V617">
        <f>YEAR(R617)</f>
        <v>2015</v>
      </c>
      <c r="W617">
        <f>YEAR(S617)</f>
        <v>2015</v>
      </c>
      <c r="X617" s="14">
        <f>_xlfn.DAYS(Table1[[#This Row],[Date Ended Conversion]],Table1[[#This Row],[Date Created Conversion]])</f>
        <v>30</v>
      </c>
    </row>
    <row r="618" spans="1:2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8270</v>
      </c>
      <c r="O618" t="s">
        <v>8271</v>
      </c>
      <c r="P618" s="16">
        <f>ROUND(Table1[[#This Row],[pledged]]/Table1[[#This Row],[goal]]*100,0)</f>
        <v>0</v>
      </c>
      <c r="Q618">
        <f>IFERROR(ROUND(E618/L618,2),0)</f>
        <v>0</v>
      </c>
      <c r="R618" s="18">
        <f>(((J618/60)/60)/24)+DATE(1970,1,1)</f>
        <v>42761.376238425932</v>
      </c>
      <c r="S618" s="18">
        <f>(((I618/60)/60)/24)+DATE(1970,1,1)</f>
        <v>42791.376238425932</v>
      </c>
      <c r="T618" s="14">
        <f>MONTH(R618)</f>
        <v>1</v>
      </c>
      <c r="U618" s="14">
        <f>MONTH(S618)</f>
        <v>2</v>
      </c>
      <c r="V618">
        <f>YEAR(R618)</f>
        <v>2017</v>
      </c>
      <c r="W618">
        <f>YEAR(S618)</f>
        <v>2017</v>
      </c>
      <c r="X618" s="14">
        <f>_xlfn.DAYS(Table1[[#This Row],[Date Ended Conversion]],Table1[[#This Row],[Date Created Conversion]])</f>
        <v>30</v>
      </c>
    </row>
    <row r="619" spans="1:2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8270</v>
      </c>
      <c r="O619" t="s">
        <v>8271</v>
      </c>
      <c r="P619" s="16">
        <f>ROUND(Table1[[#This Row],[pledged]]/Table1[[#This Row],[goal]]*100,0)</f>
        <v>3</v>
      </c>
      <c r="Q619">
        <f>IFERROR(ROUND(E619/L619,2),0)</f>
        <v>20</v>
      </c>
      <c r="R619" s="18">
        <f>(((J619/60)/60)/24)+DATE(1970,1,1)</f>
        <v>42087.343090277776</v>
      </c>
      <c r="S619" s="18">
        <f>(((I619/60)/60)/24)+DATE(1970,1,1)</f>
        <v>42132.343090277776</v>
      </c>
      <c r="T619" s="14">
        <f>MONTH(R619)</f>
        <v>3</v>
      </c>
      <c r="U619" s="14">
        <f>MONTH(S619)</f>
        <v>5</v>
      </c>
      <c r="V619">
        <f>YEAR(R619)</f>
        <v>2015</v>
      </c>
      <c r="W619">
        <f>YEAR(S619)</f>
        <v>2015</v>
      </c>
      <c r="X619" s="14">
        <f>_xlfn.DAYS(Table1[[#This Row],[Date Ended Conversion]],Table1[[#This Row],[Date Created Conversion]])</f>
        <v>45</v>
      </c>
    </row>
    <row r="620" spans="1:2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8270</v>
      </c>
      <c r="O620" t="s">
        <v>8271</v>
      </c>
      <c r="P620" s="16">
        <f>ROUND(Table1[[#This Row],[pledged]]/Table1[[#This Row],[goal]]*100,0)</f>
        <v>0</v>
      </c>
      <c r="Q620">
        <f>IFERROR(ROUND(E620/L620,2),0)</f>
        <v>0</v>
      </c>
      <c r="R620" s="18">
        <f>(((J620/60)/60)/24)+DATE(1970,1,1)</f>
        <v>42317.810219907406</v>
      </c>
      <c r="S620" s="18">
        <f>(((I620/60)/60)/24)+DATE(1970,1,1)</f>
        <v>42347.810219907406</v>
      </c>
      <c r="T620" s="14">
        <f>MONTH(R620)</f>
        <v>11</v>
      </c>
      <c r="U620" s="14">
        <f>MONTH(S620)</f>
        <v>12</v>
      </c>
      <c r="V620">
        <f>YEAR(R620)</f>
        <v>2015</v>
      </c>
      <c r="W620">
        <f>YEAR(S620)</f>
        <v>2015</v>
      </c>
      <c r="X620" s="14">
        <f>_xlfn.DAYS(Table1[[#This Row],[Date Ended Conversion]],Table1[[#This Row],[Date Created Conversion]])</f>
        <v>30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8270</v>
      </c>
      <c r="O621" t="s">
        <v>8271</v>
      </c>
      <c r="P621" s="16">
        <f>ROUND(Table1[[#This Row],[pledged]]/Table1[[#This Row],[goal]]*100,0)</f>
        <v>0</v>
      </c>
      <c r="Q621">
        <f>IFERROR(ROUND(E621/L621,2),0)</f>
        <v>1</v>
      </c>
      <c r="R621" s="18">
        <f>(((J621/60)/60)/24)+DATE(1970,1,1)</f>
        <v>41908.650347222225</v>
      </c>
      <c r="S621" s="18">
        <f>(((I621/60)/60)/24)+DATE(1970,1,1)</f>
        <v>41968.692013888889</v>
      </c>
      <c r="T621" s="14">
        <f>MONTH(R621)</f>
        <v>9</v>
      </c>
      <c r="U621" s="14">
        <f>MONTH(S621)</f>
        <v>11</v>
      </c>
      <c r="V621">
        <f>YEAR(R621)</f>
        <v>2014</v>
      </c>
      <c r="W621">
        <f>YEAR(S621)</f>
        <v>2014</v>
      </c>
      <c r="X621" s="14">
        <f>_xlfn.DAYS(Table1[[#This Row],[Date Ended Conversion]],Table1[[#This Row],[Date Created Conversion]])</f>
        <v>60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8270</v>
      </c>
      <c r="O622" t="s">
        <v>8271</v>
      </c>
      <c r="P622" s="16">
        <f>ROUND(Table1[[#This Row],[pledged]]/Table1[[#This Row],[goal]]*100,0)</f>
        <v>1</v>
      </c>
      <c r="Q622">
        <f>IFERROR(ROUND(E622/L622,2),0)</f>
        <v>300</v>
      </c>
      <c r="R622" s="18">
        <f>(((J622/60)/60)/24)+DATE(1970,1,1)</f>
        <v>41831.716874999998</v>
      </c>
      <c r="S622" s="18">
        <f>(((I622/60)/60)/24)+DATE(1970,1,1)</f>
        <v>41876.716874999998</v>
      </c>
      <c r="T622" s="14">
        <f>MONTH(R622)</f>
        <v>7</v>
      </c>
      <c r="U622" s="14">
        <f>MONTH(S622)</f>
        <v>8</v>
      </c>
      <c r="V622">
        <f>YEAR(R622)</f>
        <v>2014</v>
      </c>
      <c r="W622">
        <f>YEAR(S622)</f>
        <v>2014</v>
      </c>
      <c r="X622" s="14">
        <f>_xlfn.DAYS(Table1[[#This Row],[Date Ended Conversion]],Table1[[#This Row],[Date Created Conversion]])</f>
        <v>45</v>
      </c>
    </row>
    <row r="623" spans="1:2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8270</v>
      </c>
      <c r="O623" t="s">
        <v>8271</v>
      </c>
      <c r="P623" s="16">
        <f>ROUND(Table1[[#This Row],[pledged]]/Table1[[#This Row],[goal]]*100,0)</f>
        <v>1</v>
      </c>
      <c r="Q623">
        <f>IFERROR(ROUND(E623/L623,2),0)</f>
        <v>87</v>
      </c>
      <c r="R623" s="18">
        <f>(((J623/60)/60)/24)+DATE(1970,1,1)</f>
        <v>42528.987696759257</v>
      </c>
      <c r="S623" s="18">
        <f>(((I623/60)/60)/24)+DATE(1970,1,1)</f>
        <v>42558.987696759257</v>
      </c>
      <c r="T623" s="14">
        <f>MONTH(R623)</f>
        <v>6</v>
      </c>
      <c r="U623" s="14">
        <f>MONTH(S623)</f>
        <v>7</v>
      </c>
      <c r="V623">
        <f>YEAR(R623)</f>
        <v>2016</v>
      </c>
      <c r="W623">
        <f>YEAR(S623)</f>
        <v>2016</v>
      </c>
      <c r="X623" s="14">
        <f>_xlfn.DAYS(Table1[[#This Row],[Date Ended Conversion]],Table1[[#This Row],[Date Created Conversion]])</f>
        <v>30</v>
      </c>
    </row>
    <row r="624" spans="1:2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8270</v>
      </c>
      <c r="O624" t="s">
        <v>8271</v>
      </c>
      <c r="P624" s="16">
        <f>ROUND(Table1[[#This Row],[pledged]]/Table1[[#This Row],[goal]]*100,0)</f>
        <v>6</v>
      </c>
      <c r="Q624">
        <f>IFERROR(ROUND(E624/L624,2),0)</f>
        <v>37.89</v>
      </c>
      <c r="R624" s="18">
        <f>(((J624/60)/60)/24)+DATE(1970,1,1)</f>
        <v>42532.774745370371</v>
      </c>
      <c r="S624" s="18">
        <f>(((I624/60)/60)/24)+DATE(1970,1,1)</f>
        <v>42552.774745370371</v>
      </c>
      <c r="T624" s="14">
        <f>MONTH(R624)</f>
        <v>6</v>
      </c>
      <c r="U624" s="14">
        <f>MONTH(S624)</f>
        <v>7</v>
      </c>
      <c r="V624">
        <f>YEAR(R624)</f>
        <v>2016</v>
      </c>
      <c r="W624">
        <f>YEAR(S624)</f>
        <v>2016</v>
      </c>
      <c r="X624" s="14">
        <f>_xlfn.DAYS(Table1[[#This Row],[Date Ended Conversion]],Table1[[#This Row],[Date Created Conversion]])</f>
        <v>20</v>
      </c>
    </row>
    <row r="625" spans="1:2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8270</v>
      </c>
      <c r="O625" t="s">
        <v>8271</v>
      </c>
      <c r="P625" s="16">
        <f>ROUND(Table1[[#This Row],[pledged]]/Table1[[#This Row],[goal]]*100,0)</f>
        <v>0</v>
      </c>
      <c r="Q625">
        <f>IFERROR(ROUND(E625/L625,2),0)</f>
        <v>0</v>
      </c>
      <c r="R625" s="18">
        <f>(((J625/60)/60)/24)+DATE(1970,1,1)</f>
        <v>42122.009224537032</v>
      </c>
      <c r="S625" s="18">
        <f>(((I625/60)/60)/24)+DATE(1970,1,1)</f>
        <v>42152.009224537032</v>
      </c>
      <c r="T625" s="14">
        <f>MONTH(R625)</f>
        <v>4</v>
      </c>
      <c r="U625" s="14">
        <f>MONTH(S625)</f>
        <v>5</v>
      </c>
      <c r="V625">
        <f>YEAR(R625)</f>
        <v>2015</v>
      </c>
      <c r="W625">
        <f>YEAR(S625)</f>
        <v>2015</v>
      </c>
      <c r="X625" s="14">
        <f>_xlfn.DAYS(Table1[[#This Row],[Date Ended Conversion]],Table1[[#This Row],[Date Created Conversion]])</f>
        <v>30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8270</v>
      </c>
      <c r="O626" t="s">
        <v>8271</v>
      </c>
      <c r="P626" s="16">
        <f>ROUND(Table1[[#This Row],[pledged]]/Table1[[#This Row],[goal]]*100,0)</f>
        <v>0</v>
      </c>
      <c r="Q626">
        <f>IFERROR(ROUND(E626/L626,2),0)</f>
        <v>0</v>
      </c>
      <c r="R626" s="18">
        <f>(((J626/60)/60)/24)+DATE(1970,1,1)</f>
        <v>42108.988900462966</v>
      </c>
      <c r="S626" s="18">
        <f>(((I626/60)/60)/24)+DATE(1970,1,1)</f>
        <v>42138.988900462966</v>
      </c>
      <c r="T626" s="14">
        <f>MONTH(R626)</f>
        <v>4</v>
      </c>
      <c r="U626" s="14">
        <f>MONTH(S626)</f>
        <v>5</v>
      </c>
      <c r="V626">
        <f>YEAR(R626)</f>
        <v>2015</v>
      </c>
      <c r="W626">
        <f>YEAR(S626)</f>
        <v>2015</v>
      </c>
      <c r="X626" s="14">
        <f>_xlfn.DAYS(Table1[[#This Row],[Date Ended Conversion]],Table1[[#This Row],[Date Created Conversion]])</f>
        <v>30</v>
      </c>
    </row>
    <row r="627" spans="1:2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8270</v>
      </c>
      <c r="O627" t="s">
        <v>8271</v>
      </c>
      <c r="P627" s="16">
        <f>ROUND(Table1[[#This Row],[pledged]]/Table1[[#This Row],[goal]]*100,0)</f>
        <v>0</v>
      </c>
      <c r="Q627">
        <f>IFERROR(ROUND(E627/L627,2),0)</f>
        <v>0</v>
      </c>
      <c r="R627" s="18">
        <f>(((J627/60)/60)/24)+DATE(1970,1,1)</f>
        <v>42790.895567129628</v>
      </c>
      <c r="S627" s="18">
        <f>(((I627/60)/60)/24)+DATE(1970,1,1)</f>
        <v>42820.853900462964</v>
      </c>
      <c r="T627" s="14">
        <f>MONTH(R627)</f>
        <v>2</v>
      </c>
      <c r="U627" s="14">
        <f>MONTH(S627)</f>
        <v>3</v>
      </c>
      <c r="V627">
        <f>YEAR(R627)</f>
        <v>2017</v>
      </c>
      <c r="W627">
        <f>YEAR(S627)</f>
        <v>2017</v>
      </c>
      <c r="X627" s="14">
        <f>_xlfn.DAYS(Table1[[#This Row],[Date Ended Conversion]],Table1[[#This Row],[Date Created Conversion]])</f>
        <v>30</v>
      </c>
    </row>
    <row r="628" spans="1:2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8270</v>
      </c>
      <c r="O628" t="s">
        <v>8271</v>
      </c>
      <c r="P628" s="16">
        <f>ROUND(Table1[[#This Row],[pledged]]/Table1[[#This Row],[goal]]*100,0)</f>
        <v>17</v>
      </c>
      <c r="Q628">
        <f>IFERROR(ROUND(E628/L628,2),0)</f>
        <v>111.41</v>
      </c>
      <c r="R628" s="18">
        <f>(((J628/60)/60)/24)+DATE(1970,1,1)</f>
        <v>42198.559479166666</v>
      </c>
      <c r="S628" s="18">
        <f>(((I628/60)/60)/24)+DATE(1970,1,1)</f>
        <v>42231.556944444441</v>
      </c>
      <c r="T628" s="14">
        <f>MONTH(R628)</f>
        <v>7</v>
      </c>
      <c r="U628" s="14">
        <f>MONTH(S628)</f>
        <v>8</v>
      </c>
      <c r="V628">
        <f>YEAR(R628)</f>
        <v>2015</v>
      </c>
      <c r="W628">
        <f>YEAR(S628)</f>
        <v>2015</v>
      </c>
      <c r="X628" s="14">
        <f>_xlfn.DAYS(Table1[[#This Row],[Date Ended Conversion]],Table1[[#This Row],[Date Created Conversion]])</f>
        <v>33</v>
      </c>
    </row>
    <row r="629" spans="1:2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8270</v>
      </c>
      <c r="O629" t="s">
        <v>8271</v>
      </c>
      <c r="P629" s="16">
        <f>ROUND(Table1[[#This Row],[pledged]]/Table1[[#This Row],[goal]]*100,0)</f>
        <v>0</v>
      </c>
      <c r="Q629">
        <f>IFERROR(ROUND(E629/L629,2),0)</f>
        <v>90</v>
      </c>
      <c r="R629" s="18">
        <f>(((J629/60)/60)/24)+DATE(1970,1,1)</f>
        <v>42384.306840277779</v>
      </c>
      <c r="S629" s="18">
        <f>(((I629/60)/60)/24)+DATE(1970,1,1)</f>
        <v>42443.958333333328</v>
      </c>
      <c r="T629" s="14">
        <f>MONTH(R629)</f>
        <v>1</v>
      </c>
      <c r="U629" s="14">
        <f>MONTH(S629)</f>
        <v>3</v>
      </c>
      <c r="V629">
        <f>YEAR(R629)</f>
        <v>2016</v>
      </c>
      <c r="W629">
        <f>YEAR(S629)</f>
        <v>2016</v>
      </c>
      <c r="X629" s="14">
        <f>_xlfn.DAYS(Table1[[#This Row],[Date Ended Conversion]],Table1[[#This Row],[Date Created Conversion]])</f>
        <v>59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8270</v>
      </c>
      <c r="O630" t="s">
        <v>8271</v>
      </c>
      <c r="P630" s="16">
        <f>ROUND(Table1[[#This Row],[pledged]]/Table1[[#This Row],[goal]]*100,0)</f>
        <v>0</v>
      </c>
      <c r="Q630">
        <f>IFERROR(ROUND(E630/L630,2),0)</f>
        <v>0</v>
      </c>
      <c r="R630" s="18">
        <f>(((J630/60)/60)/24)+DATE(1970,1,1)</f>
        <v>41803.692789351851</v>
      </c>
      <c r="S630" s="18">
        <f>(((I630/60)/60)/24)+DATE(1970,1,1)</f>
        <v>41833.692789351851</v>
      </c>
      <c r="T630" s="14">
        <f>MONTH(R630)</f>
        <v>6</v>
      </c>
      <c r="U630" s="14">
        <f>MONTH(S630)</f>
        <v>7</v>
      </c>
      <c r="V630">
        <f>YEAR(R630)</f>
        <v>2014</v>
      </c>
      <c r="W630">
        <f>YEAR(S630)</f>
        <v>2014</v>
      </c>
      <c r="X630" s="14">
        <f>_xlfn.DAYS(Table1[[#This Row],[Date Ended Conversion]],Table1[[#This Row],[Date Created Conversion]])</f>
        <v>30</v>
      </c>
    </row>
    <row r="631" spans="1:2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8270</v>
      </c>
      <c r="O631" t="s">
        <v>8271</v>
      </c>
      <c r="P631" s="16">
        <f>ROUND(Table1[[#This Row],[pledged]]/Table1[[#This Row],[goal]]*100,0)</f>
        <v>0</v>
      </c>
      <c r="Q631">
        <f>IFERROR(ROUND(E631/L631,2),0)</f>
        <v>116.67</v>
      </c>
      <c r="R631" s="18">
        <f>(((J631/60)/60)/24)+DATE(1970,1,1)</f>
        <v>42474.637824074074</v>
      </c>
      <c r="S631" s="18">
        <f>(((I631/60)/60)/24)+DATE(1970,1,1)</f>
        <v>42504.637824074074</v>
      </c>
      <c r="T631" s="14">
        <f>MONTH(R631)</f>
        <v>4</v>
      </c>
      <c r="U631" s="14">
        <f>MONTH(S631)</f>
        <v>5</v>
      </c>
      <c r="V631">
        <f>YEAR(R631)</f>
        <v>2016</v>
      </c>
      <c r="W631">
        <f>YEAR(S631)</f>
        <v>2016</v>
      </c>
      <c r="X631" s="14">
        <f>_xlfn.DAYS(Table1[[#This Row],[Date Ended Conversion]],Table1[[#This Row],[Date Created Conversion]])</f>
        <v>30</v>
      </c>
    </row>
    <row r="632" spans="1:2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8270</v>
      </c>
      <c r="O632" t="s">
        <v>8271</v>
      </c>
      <c r="P632" s="16">
        <f>ROUND(Table1[[#This Row],[pledged]]/Table1[[#This Row],[goal]]*100,0)</f>
        <v>0</v>
      </c>
      <c r="Q632">
        <f>IFERROR(ROUND(E632/L632,2),0)</f>
        <v>10</v>
      </c>
      <c r="R632" s="18">
        <f>(((J632/60)/60)/24)+DATE(1970,1,1)</f>
        <v>42223.619456018518</v>
      </c>
      <c r="S632" s="18">
        <f>(((I632/60)/60)/24)+DATE(1970,1,1)</f>
        <v>42253.215277777781</v>
      </c>
      <c r="T632" s="14">
        <f>MONTH(R632)</f>
        <v>8</v>
      </c>
      <c r="U632" s="14">
        <f>MONTH(S632)</f>
        <v>9</v>
      </c>
      <c r="V632">
        <f>YEAR(R632)</f>
        <v>2015</v>
      </c>
      <c r="W632">
        <f>YEAR(S632)</f>
        <v>2015</v>
      </c>
      <c r="X632" s="14">
        <f>_xlfn.DAYS(Table1[[#This Row],[Date Ended Conversion]],Table1[[#This Row],[Date Created Conversion]])</f>
        <v>30</v>
      </c>
    </row>
    <row r="633" spans="1:2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8270</v>
      </c>
      <c r="O633" t="s">
        <v>8271</v>
      </c>
      <c r="P633" s="16">
        <f>ROUND(Table1[[#This Row],[pledged]]/Table1[[#This Row],[goal]]*100,0)</f>
        <v>1</v>
      </c>
      <c r="Q633">
        <f>IFERROR(ROUND(E633/L633,2),0)</f>
        <v>76.67</v>
      </c>
      <c r="R633" s="18">
        <f>(((J633/60)/60)/24)+DATE(1970,1,1)</f>
        <v>42489.772326388891</v>
      </c>
      <c r="S633" s="18">
        <f>(((I633/60)/60)/24)+DATE(1970,1,1)</f>
        <v>42518.772326388891</v>
      </c>
      <c r="T633" s="14">
        <f>MONTH(R633)</f>
        <v>4</v>
      </c>
      <c r="U633" s="14">
        <f>MONTH(S633)</f>
        <v>5</v>
      </c>
      <c r="V633">
        <f>YEAR(R633)</f>
        <v>2016</v>
      </c>
      <c r="W633">
        <f>YEAR(S633)</f>
        <v>2016</v>
      </c>
      <c r="X633" s="14">
        <f>_xlfn.DAYS(Table1[[#This Row],[Date Ended Conversion]],Table1[[#This Row],[Date Created Conversion]])</f>
        <v>29</v>
      </c>
    </row>
    <row r="634" spans="1:2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8270</v>
      </c>
      <c r="O634" t="s">
        <v>8271</v>
      </c>
      <c r="P634" s="16">
        <f>ROUND(Table1[[#This Row],[pledged]]/Table1[[#This Row],[goal]]*100,0)</f>
        <v>0</v>
      </c>
      <c r="Q634">
        <f>IFERROR(ROUND(E634/L634,2),0)</f>
        <v>0</v>
      </c>
      <c r="R634" s="18">
        <f>(((J634/60)/60)/24)+DATE(1970,1,1)</f>
        <v>42303.659317129626</v>
      </c>
      <c r="S634" s="18">
        <f>(((I634/60)/60)/24)+DATE(1970,1,1)</f>
        <v>42333.700983796298</v>
      </c>
      <c r="T634" s="14">
        <f>MONTH(R634)</f>
        <v>10</v>
      </c>
      <c r="U634" s="14">
        <f>MONTH(S634)</f>
        <v>11</v>
      </c>
      <c r="V634">
        <f>YEAR(R634)</f>
        <v>2015</v>
      </c>
      <c r="W634">
        <f>YEAR(S634)</f>
        <v>2015</v>
      </c>
      <c r="X634" s="14">
        <f>_xlfn.DAYS(Table1[[#This Row],[Date Ended Conversion]],Table1[[#This Row],[Date Created Conversion]])</f>
        <v>30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8270</v>
      </c>
      <c r="O635" t="s">
        <v>8271</v>
      </c>
      <c r="P635" s="16">
        <f>ROUND(Table1[[#This Row],[pledged]]/Table1[[#This Row],[goal]]*100,0)</f>
        <v>12</v>
      </c>
      <c r="Q635">
        <f>IFERROR(ROUND(E635/L635,2),0)</f>
        <v>49.8</v>
      </c>
      <c r="R635" s="18">
        <f>(((J635/60)/60)/24)+DATE(1970,1,1)</f>
        <v>42507.29932870371</v>
      </c>
      <c r="S635" s="18">
        <f>(((I635/60)/60)/24)+DATE(1970,1,1)</f>
        <v>42538.958333333328</v>
      </c>
      <c r="T635" s="14">
        <f>MONTH(R635)</f>
        <v>5</v>
      </c>
      <c r="U635" s="14">
        <f>MONTH(S635)</f>
        <v>6</v>
      </c>
      <c r="V635">
        <f>YEAR(R635)</f>
        <v>2016</v>
      </c>
      <c r="W635">
        <f>YEAR(S635)</f>
        <v>2016</v>
      </c>
      <c r="X635" s="14">
        <f>_xlfn.DAYS(Table1[[#This Row],[Date Ended Conversion]],Table1[[#This Row],[Date Created Conversion]])</f>
        <v>31</v>
      </c>
    </row>
    <row r="636" spans="1:2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8270</v>
      </c>
      <c r="O636" t="s">
        <v>8271</v>
      </c>
      <c r="P636" s="16">
        <f>ROUND(Table1[[#This Row],[pledged]]/Table1[[#This Row],[goal]]*100,0)</f>
        <v>0</v>
      </c>
      <c r="Q636">
        <f>IFERROR(ROUND(E636/L636,2),0)</f>
        <v>1</v>
      </c>
      <c r="R636" s="18">
        <f>(((J636/60)/60)/24)+DATE(1970,1,1)</f>
        <v>42031.928576388891</v>
      </c>
      <c r="S636" s="18">
        <f>(((I636/60)/60)/24)+DATE(1970,1,1)</f>
        <v>42061.928576388891</v>
      </c>
      <c r="T636" s="14">
        <f>MONTH(R636)</f>
        <v>1</v>
      </c>
      <c r="U636" s="14">
        <f>MONTH(S636)</f>
        <v>2</v>
      </c>
      <c r="V636">
        <f>YEAR(R636)</f>
        <v>2015</v>
      </c>
      <c r="W636">
        <f>YEAR(S636)</f>
        <v>2015</v>
      </c>
      <c r="X636" s="14">
        <f>_xlfn.DAYS(Table1[[#This Row],[Date Ended Conversion]],Table1[[#This Row],[Date Created Conversion]])</f>
        <v>30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8270</v>
      </c>
      <c r="O637" t="s">
        <v>8271</v>
      </c>
      <c r="P637" s="16">
        <f>ROUND(Table1[[#This Row],[pledged]]/Table1[[#This Row],[goal]]*100,0)</f>
        <v>0</v>
      </c>
      <c r="Q637">
        <f>IFERROR(ROUND(E637/L637,2),0)</f>
        <v>2</v>
      </c>
      <c r="R637" s="18">
        <f>(((J637/60)/60)/24)+DATE(1970,1,1)</f>
        <v>42076.092152777783</v>
      </c>
      <c r="S637" s="18">
        <f>(((I637/60)/60)/24)+DATE(1970,1,1)</f>
        <v>42106.092152777783</v>
      </c>
      <c r="T637" s="14">
        <f>MONTH(R637)</f>
        <v>3</v>
      </c>
      <c r="U637" s="14">
        <f>MONTH(S637)</f>
        <v>4</v>
      </c>
      <c r="V637">
        <f>YEAR(R637)</f>
        <v>2015</v>
      </c>
      <c r="W637">
        <f>YEAR(S637)</f>
        <v>2015</v>
      </c>
      <c r="X637" s="14">
        <f>_xlfn.DAYS(Table1[[#This Row],[Date Ended Conversion]],Table1[[#This Row],[Date Created Conversion]])</f>
        <v>30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8270</v>
      </c>
      <c r="O638" t="s">
        <v>8271</v>
      </c>
      <c r="P638" s="16">
        <f>ROUND(Table1[[#This Row],[pledged]]/Table1[[#This Row],[goal]]*100,0)</f>
        <v>0</v>
      </c>
      <c r="Q638">
        <f>IFERROR(ROUND(E638/L638,2),0)</f>
        <v>4</v>
      </c>
      <c r="R638" s="18">
        <f>(((J638/60)/60)/24)+DATE(1970,1,1)</f>
        <v>42131.455439814818</v>
      </c>
      <c r="S638" s="18">
        <f>(((I638/60)/60)/24)+DATE(1970,1,1)</f>
        <v>42161.44930555555</v>
      </c>
      <c r="T638" s="14">
        <f>MONTH(R638)</f>
        <v>5</v>
      </c>
      <c r="U638" s="14">
        <f>MONTH(S638)</f>
        <v>6</v>
      </c>
      <c r="V638">
        <f>YEAR(R638)</f>
        <v>2015</v>
      </c>
      <c r="W638">
        <f>YEAR(S638)</f>
        <v>2015</v>
      </c>
      <c r="X638" s="14">
        <f>_xlfn.DAYS(Table1[[#This Row],[Date Ended Conversion]],Table1[[#This Row],[Date Created Conversion]])</f>
        <v>30</v>
      </c>
    </row>
    <row r="639" spans="1:2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8270</v>
      </c>
      <c r="O639" t="s">
        <v>8271</v>
      </c>
      <c r="P639" s="16">
        <f>ROUND(Table1[[#This Row],[pledged]]/Table1[[#This Row],[goal]]*100,0)</f>
        <v>0</v>
      </c>
      <c r="Q639">
        <f>IFERROR(ROUND(E639/L639,2),0)</f>
        <v>0</v>
      </c>
      <c r="R639" s="18">
        <f>(((J639/60)/60)/24)+DATE(1970,1,1)</f>
        <v>42762.962013888886</v>
      </c>
      <c r="S639" s="18">
        <f>(((I639/60)/60)/24)+DATE(1970,1,1)</f>
        <v>42791.961111111115</v>
      </c>
      <c r="T639" s="14">
        <f>MONTH(R639)</f>
        <v>1</v>
      </c>
      <c r="U639" s="14">
        <f>MONTH(S639)</f>
        <v>2</v>
      </c>
      <c r="V639">
        <f>YEAR(R639)</f>
        <v>2017</v>
      </c>
      <c r="W639">
        <f>YEAR(S639)</f>
        <v>2017</v>
      </c>
      <c r="X639" s="14">
        <f>_xlfn.DAYS(Table1[[#This Row],[Date Ended Conversion]],Table1[[#This Row],[Date Created Conversion]])</f>
        <v>29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8270</v>
      </c>
      <c r="O640" t="s">
        <v>8271</v>
      </c>
      <c r="P640" s="16">
        <f>ROUND(Table1[[#This Row],[pledged]]/Table1[[#This Row],[goal]]*100,0)</f>
        <v>0</v>
      </c>
      <c r="Q640">
        <f>IFERROR(ROUND(E640/L640,2),0)</f>
        <v>3</v>
      </c>
      <c r="R640" s="18">
        <f>(((J640/60)/60)/24)+DATE(1970,1,1)</f>
        <v>42759.593310185184</v>
      </c>
      <c r="S640" s="18">
        <f>(((I640/60)/60)/24)+DATE(1970,1,1)</f>
        <v>42819.55164351852</v>
      </c>
      <c r="T640" s="14">
        <f>MONTH(R640)</f>
        <v>1</v>
      </c>
      <c r="U640" s="14">
        <f>MONTH(S640)</f>
        <v>3</v>
      </c>
      <c r="V640">
        <f>YEAR(R640)</f>
        <v>2017</v>
      </c>
      <c r="W640">
        <f>YEAR(S640)</f>
        <v>2017</v>
      </c>
      <c r="X640" s="14">
        <f>_xlfn.DAYS(Table1[[#This Row],[Date Ended Conversion]],Table1[[#This Row],[Date Created Conversion]])</f>
        <v>60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8270</v>
      </c>
      <c r="O641" t="s">
        <v>8271</v>
      </c>
      <c r="P641" s="16">
        <f>ROUND(Table1[[#This Row],[pledged]]/Table1[[#This Row],[goal]]*100,0)</f>
        <v>0</v>
      </c>
      <c r="Q641">
        <f>IFERROR(ROUND(E641/L641,2),0)</f>
        <v>1</v>
      </c>
      <c r="R641" s="18">
        <f>(((J641/60)/60)/24)+DATE(1970,1,1)</f>
        <v>41865.583275462966</v>
      </c>
      <c r="S641" s="18">
        <f>(((I641/60)/60)/24)+DATE(1970,1,1)</f>
        <v>41925.583275462966</v>
      </c>
      <c r="T641" s="14">
        <f>MONTH(R641)</f>
        <v>8</v>
      </c>
      <c r="U641" s="14">
        <f>MONTH(S641)</f>
        <v>10</v>
      </c>
      <c r="V641">
        <f>YEAR(R641)</f>
        <v>2014</v>
      </c>
      <c r="W641">
        <f>YEAR(S641)</f>
        <v>2014</v>
      </c>
      <c r="X641" s="14">
        <f>_xlfn.DAYS(Table1[[#This Row],[Date Ended Conversion]],Table1[[#This Row],[Date Created Conversion]])</f>
        <v>60</v>
      </c>
    </row>
    <row r="642" spans="1:2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8270</v>
      </c>
      <c r="O642" t="s">
        <v>8272</v>
      </c>
      <c r="P642" s="16">
        <f>ROUND(Table1[[#This Row],[pledged]]/Table1[[#This Row],[goal]]*100,0)</f>
        <v>144</v>
      </c>
      <c r="Q642">
        <f>IFERROR(ROUND(E642/L642,2),0)</f>
        <v>50.5</v>
      </c>
      <c r="R642" s="18">
        <f>(((J642/60)/60)/24)+DATE(1970,1,1)</f>
        <v>42683.420312500006</v>
      </c>
      <c r="S642" s="18">
        <f>(((I642/60)/60)/24)+DATE(1970,1,1)</f>
        <v>42698.958333333328</v>
      </c>
      <c r="T642" s="14">
        <f>MONTH(R642)</f>
        <v>11</v>
      </c>
      <c r="U642" s="14">
        <f>MONTH(S642)</f>
        <v>11</v>
      </c>
      <c r="V642">
        <f>YEAR(R642)</f>
        <v>2016</v>
      </c>
      <c r="W642">
        <f>YEAR(S642)</f>
        <v>2016</v>
      </c>
      <c r="X642" s="14">
        <f>_xlfn.DAYS(Table1[[#This Row],[Date Ended Conversion]],Table1[[#This Row],[Date Created Conversion]])</f>
        <v>15</v>
      </c>
    </row>
    <row r="643" spans="1:2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8270</v>
      </c>
      <c r="O643" t="s">
        <v>8272</v>
      </c>
      <c r="P643" s="16">
        <f>ROUND(Table1[[#This Row],[pledged]]/Table1[[#This Row],[goal]]*100,0)</f>
        <v>119</v>
      </c>
      <c r="Q643">
        <f>IFERROR(ROUND(E643/L643,2),0)</f>
        <v>151.32</v>
      </c>
      <c r="R643" s="18">
        <f>(((J643/60)/60)/24)+DATE(1970,1,1)</f>
        <v>42199.57</v>
      </c>
      <c r="S643" s="18">
        <f>(((I643/60)/60)/24)+DATE(1970,1,1)</f>
        <v>42229.57</v>
      </c>
      <c r="T643" s="14">
        <f>MONTH(R643)</f>
        <v>7</v>
      </c>
      <c r="U643" s="14">
        <f>MONTH(S643)</f>
        <v>8</v>
      </c>
      <c r="V643">
        <f>YEAR(R643)</f>
        <v>2015</v>
      </c>
      <c r="W643">
        <f>YEAR(S643)</f>
        <v>2015</v>
      </c>
      <c r="X643" s="14">
        <f>_xlfn.DAYS(Table1[[#This Row],[Date Ended Conversion]],Table1[[#This Row],[Date Created Conversion]])</f>
        <v>30</v>
      </c>
    </row>
    <row r="644" spans="1:2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8270</v>
      </c>
      <c r="O644" t="s">
        <v>8272</v>
      </c>
      <c r="P644" s="16">
        <f>ROUND(Table1[[#This Row],[pledged]]/Table1[[#This Row],[goal]]*100,0)</f>
        <v>1460</v>
      </c>
      <c r="Q644">
        <f>IFERROR(ROUND(E644/L644,2),0)</f>
        <v>134.36000000000001</v>
      </c>
      <c r="R644" s="18">
        <f>(((J644/60)/60)/24)+DATE(1970,1,1)</f>
        <v>42199.651319444441</v>
      </c>
      <c r="S644" s="18">
        <f>(((I644/60)/60)/24)+DATE(1970,1,1)</f>
        <v>42235.651319444441</v>
      </c>
      <c r="T644" s="14">
        <f>MONTH(R644)</f>
        <v>7</v>
      </c>
      <c r="U644" s="14">
        <f>MONTH(S644)</f>
        <v>8</v>
      </c>
      <c r="V644">
        <f>YEAR(R644)</f>
        <v>2015</v>
      </c>
      <c r="W644">
        <f>YEAR(S644)</f>
        <v>2015</v>
      </c>
      <c r="X644" s="14">
        <f>_xlfn.DAYS(Table1[[#This Row],[Date Ended Conversion]],Table1[[#This Row],[Date Created Conversion]])</f>
        <v>36</v>
      </c>
    </row>
    <row r="645" spans="1:2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8270</v>
      </c>
      <c r="O645" t="s">
        <v>8272</v>
      </c>
      <c r="P645" s="16">
        <f>ROUND(Table1[[#This Row],[pledged]]/Table1[[#This Row],[goal]]*100,0)</f>
        <v>106</v>
      </c>
      <c r="Q645">
        <f>IFERROR(ROUND(E645/L645,2),0)</f>
        <v>174.03</v>
      </c>
      <c r="R645" s="18">
        <f>(((J645/60)/60)/24)+DATE(1970,1,1)</f>
        <v>42100.642071759255</v>
      </c>
      <c r="S645" s="18">
        <f>(((I645/60)/60)/24)+DATE(1970,1,1)</f>
        <v>42155.642071759255</v>
      </c>
      <c r="T645" s="14">
        <f>MONTH(R645)</f>
        <v>4</v>
      </c>
      <c r="U645" s="14">
        <f>MONTH(S645)</f>
        <v>5</v>
      </c>
      <c r="V645">
        <f>YEAR(R645)</f>
        <v>2015</v>
      </c>
      <c r="W645">
        <f>YEAR(S645)</f>
        <v>2015</v>
      </c>
      <c r="X645" s="14">
        <f>_xlfn.DAYS(Table1[[#This Row],[Date Ended Conversion]],Table1[[#This Row],[Date Created Conversion]])</f>
        <v>55</v>
      </c>
    </row>
    <row r="646" spans="1:2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8270</v>
      </c>
      <c r="O646" t="s">
        <v>8272</v>
      </c>
      <c r="P646" s="16">
        <f>ROUND(Table1[[#This Row],[pledged]]/Table1[[#This Row],[goal]]*100,0)</f>
        <v>300</v>
      </c>
      <c r="Q646">
        <f>IFERROR(ROUND(E646/L646,2),0)</f>
        <v>73.489999999999995</v>
      </c>
      <c r="R646" s="18">
        <f>(((J646/60)/60)/24)+DATE(1970,1,1)</f>
        <v>41898.665960648148</v>
      </c>
      <c r="S646" s="18">
        <f>(((I646/60)/60)/24)+DATE(1970,1,1)</f>
        <v>41941.041666666664</v>
      </c>
      <c r="T646" s="14">
        <f>MONTH(R646)</f>
        <v>9</v>
      </c>
      <c r="U646" s="14">
        <f>MONTH(S646)</f>
        <v>10</v>
      </c>
      <c r="V646">
        <f>YEAR(R646)</f>
        <v>2014</v>
      </c>
      <c r="W646">
        <f>YEAR(S646)</f>
        <v>2014</v>
      </c>
      <c r="X646" s="14">
        <f>_xlfn.DAYS(Table1[[#This Row],[Date Ended Conversion]],Table1[[#This Row],[Date Created Conversion]])</f>
        <v>43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8270</v>
      </c>
      <c r="O647" t="s">
        <v>8272</v>
      </c>
      <c r="P647" s="16">
        <f>ROUND(Table1[[#This Row],[pledged]]/Table1[[#This Row],[goal]]*100,0)</f>
        <v>279</v>
      </c>
      <c r="Q647">
        <f>IFERROR(ROUND(E647/L647,2),0)</f>
        <v>23.52</v>
      </c>
      <c r="R647" s="18">
        <f>(((J647/60)/60)/24)+DATE(1970,1,1)</f>
        <v>42564.026319444441</v>
      </c>
      <c r="S647" s="18">
        <f>(((I647/60)/60)/24)+DATE(1970,1,1)</f>
        <v>42594.026319444441</v>
      </c>
      <c r="T647" s="14">
        <f>MONTH(R647)</f>
        <v>7</v>
      </c>
      <c r="U647" s="14">
        <f>MONTH(S647)</f>
        <v>8</v>
      </c>
      <c r="V647">
        <f>YEAR(R647)</f>
        <v>2016</v>
      </c>
      <c r="W647">
        <f>YEAR(S647)</f>
        <v>2016</v>
      </c>
      <c r="X647" s="14">
        <f>_xlfn.DAYS(Table1[[#This Row],[Date Ended Conversion]],Table1[[#This Row],[Date Created Conversion]])</f>
        <v>30</v>
      </c>
    </row>
    <row r="648" spans="1:2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8270</v>
      </c>
      <c r="O648" t="s">
        <v>8272</v>
      </c>
      <c r="P648" s="16">
        <f>ROUND(Table1[[#This Row],[pledged]]/Table1[[#This Row],[goal]]*100,0)</f>
        <v>132</v>
      </c>
      <c r="Q648">
        <f>IFERROR(ROUND(E648/L648,2),0)</f>
        <v>39.07</v>
      </c>
      <c r="R648" s="18">
        <f>(((J648/60)/60)/24)+DATE(1970,1,1)</f>
        <v>41832.852627314816</v>
      </c>
      <c r="S648" s="18">
        <f>(((I648/60)/60)/24)+DATE(1970,1,1)</f>
        <v>41862.852627314816</v>
      </c>
      <c r="T648" s="14">
        <f>MONTH(R648)</f>
        <v>7</v>
      </c>
      <c r="U648" s="14">
        <f>MONTH(S648)</f>
        <v>8</v>
      </c>
      <c r="V648">
        <f>YEAR(R648)</f>
        <v>2014</v>
      </c>
      <c r="W648">
        <f>YEAR(S648)</f>
        <v>2014</v>
      </c>
      <c r="X648" s="14">
        <f>_xlfn.DAYS(Table1[[#This Row],[Date Ended Conversion]],Table1[[#This Row],[Date Created Conversion]])</f>
        <v>30</v>
      </c>
    </row>
    <row r="649" spans="1:2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8270</v>
      </c>
      <c r="O649" t="s">
        <v>8272</v>
      </c>
      <c r="P649" s="16">
        <f>ROUND(Table1[[#This Row],[pledged]]/Table1[[#This Row],[goal]]*100,0)</f>
        <v>107</v>
      </c>
      <c r="Q649">
        <f>IFERROR(ROUND(E649/L649,2),0)</f>
        <v>125.94</v>
      </c>
      <c r="R649" s="18">
        <f>(((J649/60)/60)/24)+DATE(1970,1,1)</f>
        <v>42416.767928240741</v>
      </c>
      <c r="S649" s="18">
        <f>(((I649/60)/60)/24)+DATE(1970,1,1)</f>
        <v>42446.726261574076</v>
      </c>
      <c r="T649" s="14">
        <f>MONTH(R649)</f>
        <v>2</v>
      </c>
      <c r="U649" s="14">
        <f>MONTH(S649)</f>
        <v>3</v>
      </c>
      <c r="V649">
        <f>YEAR(R649)</f>
        <v>2016</v>
      </c>
      <c r="W649">
        <f>YEAR(S649)</f>
        <v>2016</v>
      </c>
      <c r="X649" s="14">
        <f>_xlfn.DAYS(Table1[[#This Row],[Date Ended Conversion]],Table1[[#This Row],[Date Created Conversion]])</f>
        <v>30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8270</v>
      </c>
      <c r="O650" t="s">
        <v>8272</v>
      </c>
      <c r="P650" s="16">
        <f>ROUND(Table1[[#This Row],[pledged]]/Table1[[#This Row],[goal]]*100,0)</f>
        <v>127</v>
      </c>
      <c r="Q650">
        <f>IFERROR(ROUND(E650/L650,2),0)</f>
        <v>1644</v>
      </c>
      <c r="R650" s="18">
        <f>(((J650/60)/60)/24)+DATE(1970,1,1)</f>
        <v>41891.693379629629</v>
      </c>
      <c r="S650" s="18">
        <f>(((I650/60)/60)/24)+DATE(1970,1,1)</f>
        <v>41926.693379629629</v>
      </c>
      <c r="T650" s="14">
        <f>MONTH(R650)</f>
        <v>9</v>
      </c>
      <c r="U650" s="14">
        <f>MONTH(S650)</f>
        <v>10</v>
      </c>
      <c r="V650">
        <f>YEAR(R650)</f>
        <v>2014</v>
      </c>
      <c r="W650">
        <f>YEAR(S650)</f>
        <v>2014</v>
      </c>
      <c r="X650" s="14">
        <f>_xlfn.DAYS(Table1[[#This Row],[Date Ended Conversion]],Table1[[#This Row],[Date Created Conversion]])</f>
        <v>35</v>
      </c>
    </row>
    <row r="651" spans="1:2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8270</v>
      </c>
      <c r="O651" t="s">
        <v>8272</v>
      </c>
      <c r="P651" s="16">
        <f>ROUND(Table1[[#This Row],[pledged]]/Table1[[#This Row],[goal]]*100,0)</f>
        <v>140</v>
      </c>
      <c r="Q651">
        <f>IFERROR(ROUND(E651/L651,2),0)</f>
        <v>42.67</v>
      </c>
      <c r="R651" s="18">
        <f>(((J651/60)/60)/24)+DATE(1970,1,1)</f>
        <v>41877.912187499998</v>
      </c>
      <c r="S651" s="18">
        <f>(((I651/60)/60)/24)+DATE(1970,1,1)</f>
        <v>41898.912187499998</v>
      </c>
      <c r="T651" s="14">
        <f>MONTH(R651)</f>
        <v>8</v>
      </c>
      <c r="U651" s="14">
        <f>MONTH(S651)</f>
        <v>9</v>
      </c>
      <c r="V651">
        <f>YEAR(R651)</f>
        <v>2014</v>
      </c>
      <c r="W651">
        <f>YEAR(S651)</f>
        <v>2014</v>
      </c>
      <c r="X651" s="14">
        <f>_xlfn.DAYS(Table1[[#This Row],[Date Ended Conversion]],Table1[[#This Row],[Date Created Conversion]])</f>
        <v>21</v>
      </c>
    </row>
    <row r="652" spans="1:2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8270</v>
      </c>
      <c r="O652" t="s">
        <v>8272</v>
      </c>
      <c r="P652" s="16">
        <f>ROUND(Table1[[#This Row],[pledged]]/Table1[[#This Row],[goal]]*100,0)</f>
        <v>112</v>
      </c>
      <c r="Q652">
        <f>IFERROR(ROUND(E652/L652,2),0)</f>
        <v>35.130000000000003</v>
      </c>
      <c r="R652" s="18">
        <f>(((J652/60)/60)/24)+DATE(1970,1,1)</f>
        <v>41932.036851851852</v>
      </c>
      <c r="S652" s="18">
        <f>(((I652/60)/60)/24)+DATE(1970,1,1)</f>
        <v>41992.078518518523</v>
      </c>
      <c r="T652" s="14">
        <f>MONTH(R652)</f>
        <v>10</v>
      </c>
      <c r="U652" s="14">
        <f>MONTH(S652)</f>
        <v>12</v>
      </c>
      <c r="V652">
        <f>YEAR(R652)</f>
        <v>2014</v>
      </c>
      <c r="W652">
        <f>YEAR(S652)</f>
        <v>2014</v>
      </c>
      <c r="X652" s="14">
        <f>_xlfn.DAYS(Table1[[#This Row],[Date Ended Conversion]],Table1[[#This Row],[Date Created Conversion]])</f>
        <v>60</v>
      </c>
    </row>
    <row r="653" spans="1:2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8270</v>
      </c>
      <c r="O653" t="s">
        <v>8272</v>
      </c>
      <c r="P653" s="16">
        <f>ROUND(Table1[[#This Row],[pledged]]/Table1[[#This Row],[goal]]*100,0)</f>
        <v>101</v>
      </c>
      <c r="Q653">
        <f>IFERROR(ROUND(E653/L653,2),0)</f>
        <v>239.35</v>
      </c>
      <c r="R653" s="18">
        <f>(((J653/60)/60)/24)+DATE(1970,1,1)</f>
        <v>41956.017488425925</v>
      </c>
      <c r="S653" s="18">
        <f>(((I653/60)/60)/24)+DATE(1970,1,1)</f>
        <v>41986.017488425925</v>
      </c>
      <c r="T653" s="14">
        <f>MONTH(R653)</f>
        <v>11</v>
      </c>
      <c r="U653" s="14">
        <f>MONTH(S653)</f>
        <v>12</v>
      </c>
      <c r="V653">
        <f>YEAR(R653)</f>
        <v>2014</v>
      </c>
      <c r="W653">
        <f>YEAR(S653)</f>
        <v>2014</v>
      </c>
      <c r="X653" s="14">
        <f>_xlfn.DAYS(Table1[[#This Row],[Date Ended Conversion]],Table1[[#This Row],[Date Created Conversion]])</f>
        <v>30</v>
      </c>
    </row>
    <row r="654" spans="1:2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8270</v>
      </c>
      <c r="O654" t="s">
        <v>8272</v>
      </c>
      <c r="P654" s="16">
        <f>ROUND(Table1[[#This Row],[pledged]]/Table1[[#This Row],[goal]]*100,0)</f>
        <v>100</v>
      </c>
      <c r="Q654">
        <f>IFERROR(ROUND(E654/L654,2),0)</f>
        <v>107.64</v>
      </c>
      <c r="R654" s="18">
        <f>(((J654/60)/60)/24)+DATE(1970,1,1)</f>
        <v>42675.690393518518</v>
      </c>
      <c r="S654" s="18">
        <f>(((I654/60)/60)/24)+DATE(1970,1,1)</f>
        <v>42705.732060185182</v>
      </c>
      <c r="T654" s="14">
        <f>MONTH(R654)</f>
        <v>11</v>
      </c>
      <c r="U654" s="14">
        <f>MONTH(S654)</f>
        <v>12</v>
      </c>
      <c r="V654">
        <f>YEAR(R654)</f>
        <v>2016</v>
      </c>
      <c r="W654">
        <f>YEAR(S654)</f>
        <v>2016</v>
      </c>
      <c r="X654" s="14">
        <f>_xlfn.DAYS(Table1[[#This Row],[Date Ended Conversion]],Table1[[#This Row],[Date Created Conversion]])</f>
        <v>30</v>
      </c>
    </row>
    <row r="655" spans="1:2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8270</v>
      </c>
      <c r="O655" t="s">
        <v>8272</v>
      </c>
      <c r="P655" s="16">
        <f>ROUND(Table1[[#This Row],[pledged]]/Table1[[#This Row],[goal]]*100,0)</f>
        <v>141</v>
      </c>
      <c r="Q655">
        <f>IFERROR(ROUND(E655/L655,2),0)</f>
        <v>95.83</v>
      </c>
      <c r="R655" s="18">
        <f>(((J655/60)/60)/24)+DATE(1970,1,1)</f>
        <v>42199.618518518517</v>
      </c>
      <c r="S655" s="18">
        <f>(((I655/60)/60)/24)+DATE(1970,1,1)</f>
        <v>42236.618518518517</v>
      </c>
      <c r="T655" s="14">
        <f>MONTH(R655)</f>
        <v>7</v>
      </c>
      <c r="U655" s="14">
        <f>MONTH(S655)</f>
        <v>8</v>
      </c>
      <c r="V655">
        <f>YEAR(R655)</f>
        <v>2015</v>
      </c>
      <c r="W655">
        <f>YEAR(S655)</f>
        <v>2015</v>
      </c>
      <c r="X655" s="14">
        <f>_xlfn.DAYS(Table1[[#This Row],[Date Ended Conversion]],Table1[[#This Row],[Date Created Conversion]])</f>
        <v>37</v>
      </c>
    </row>
    <row r="656" spans="1:2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8270</v>
      </c>
      <c r="O656" t="s">
        <v>8272</v>
      </c>
      <c r="P656" s="16">
        <f>ROUND(Table1[[#This Row],[pledged]]/Table1[[#This Row],[goal]]*100,0)</f>
        <v>267</v>
      </c>
      <c r="Q656">
        <f>IFERROR(ROUND(E656/L656,2),0)</f>
        <v>31.66</v>
      </c>
      <c r="R656" s="18">
        <f>(((J656/60)/60)/24)+DATE(1970,1,1)</f>
        <v>42163.957326388889</v>
      </c>
      <c r="S656" s="18">
        <f>(((I656/60)/60)/24)+DATE(1970,1,1)</f>
        <v>42193.957326388889</v>
      </c>
      <c r="T656" s="14">
        <f>MONTH(R656)</f>
        <v>6</v>
      </c>
      <c r="U656" s="14">
        <f>MONTH(S656)</f>
        <v>7</v>
      </c>
      <c r="V656">
        <f>YEAR(R656)</f>
        <v>2015</v>
      </c>
      <c r="W656">
        <f>YEAR(S656)</f>
        <v>2015</v>
      </c>
      <c r="X656" s="14">
        <f>_xlfn.DAYS(Table1[[#This Row],[Date Ended Conversion]],Table1[[#This Row],[Date Created Conversion]])</f>
        <v>30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8270</v>
      </c>
      <c r="O657" t="s">
        <v>8272</v>
      </c>
      <c r="P657" s="16">
        <f>ROUND(Table1[[#This Row],[pledged]]/Table1[[#This Row],[goal]]*100,0)</f>
        <v>147</v>
      </c>
      <c r="Q657">
        <f>IFERROR(ROUND(E657/L657,2),0)</f>
        <v>42.89</v>
      </c>
      <c r="R657" s="18">
        <f>(((J657/60)/60)/24)+DATE(1970,1,1)</f>
        <v>42045.957314814819</v>
      </c>
      <c r="S657" s="18">
        <f>(((I657/60)/60)/24)+DATE(1970,1,1)</f>
        <v>42075.915648148148</v>
      </c>
      <c r="T657" s="14">
        <f>MONTH(R657)</f>
        <v>2</v>
      </c>
      <c r="U657" s="14">
        <f>MONTH(S657)</f>
        <v>3</v>
      </c>
      <c r="V657">
        <f>YEAR(R657)</f>
        <v>2015</v>
      </c>
      <c r="W657">
        <f>YEAR(S657)</f>
        <v>2015</v>
      </c>
      <c r="X657" s="14">
        <f>_xlfn.DAYS(Table1[[#This Row],[Date Ended Conversion]],Table1[[#This Row],[Date Created Conversion]])</f>
        <v>30</v>
      </c>
    </row>
    <row r="658" spans="1:2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8270</v>
      </c>
      <c r="O658" t="s">
        <v>8272</v>
      </c>
      <c r="P658" s="16">
        <f>ROUND(Table1[[#This Row],[pledged]]/Table1[[#This Row],[goal]]*100,0)</f>
        <v>214</v>
      </c>
      <c r="Q658">
        <f>IFERROR(ROUND(E658/L658,2),0)</f>
        <v>122.74</v>
      </c>
      <c r="R658" s="18">
        <f>(((J658/60)/60)/24)+DATE(1970,1,1)</f>
        <v>42417.804618055554</v>
      </c>
      <c r="S658" s="18">
        <f>(((I658/60)/60)/24)+DATE(1970,1,1)</f>
        <v>42477.762951388882</v>
      </c>
      <c r="T658" s="14">
        <f>MONTH(R658)</f>
        <v>2</v>
      </c>
      <c r="U658" s="14">
        <f>MONTH(S658)</f>
        <v>4</v>
      </c>
      <c r="V658">
        <f>YEAR(R658)</f>
        <v>2016</v>
      </c>
      <c r="W658">
        <f>YEAR(S658)</f>
        <v>2016</v>
      </c>
      <c r="X658" s="14">
        <f>_xlfn.DAYS(Table1[[#This Row],[Date Ended Conversion]],Table1[[#This Row],[Date Created Conversion]])</f>
        <v>60</v>
      </c>
    </row>
    <row r="659" spans="1:2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8270</v>
      </c>
      <c r="O659" t="s">
        <v>8272</v>
      </c>
      <c r="P659" s="16">
        <f>ROUND(Table1[[#This Row],[pledged]]/Table1[[#This Row],[goal]]*100,0)</f>
        <v>126</v>
      </c>
      <c r="Q659">
        <f>IFERROR(ROUND(E659/L659,2),0)</f>
        <v>190.45</v>
      </c>
      <c r="R659" s="18">
        <f>(((J659/60)/60)/24)+DATE(1970,1,1)</f>
        <v>42331.84574074074</v>
      </c>
      <c r="S659" s="18">
        <f>(((I659/60)/60)/24)+DATE(1970,1,1)</f>
        <v>42361.84574074074</v>
      </c>
      <c r="T659" s="14">
        <f>MONTH(R659)</f>
        <v>11</v>
      </c>
      <c r="U659" s="14">
        <f>MONTH(S659)</f>
        <v>12</v>
      </c>
      <c r="V659">
        <f>YEAR(R659)</f>
        <v>2015</v>
      </c>
      <c r="W659">
        <f>YEAR(S659)</f>
        <v>2015</v>
      </c>
      <c r="X659" s="14">
        <f>_xlfn.DAYS(Table1[[#This Row],[Date Ended Conversion]],Table1[[#This Row],[Date Created Conversion]])</f>
        <v>30</v>
      </c>
    </row>
    <row r="660" spans="1:2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8270</v>
      </c>
      <c r="O660" t="s">
        <v>8272</v>
      </c>
      <c r="P660" s="16">
        <f>ROUND(Table1[[#This Row],[pledged]]/Table1[[#This Row],[goal]]*100,0)</f>
        <v>104</v>
      </c>
      <c r="Q660">
        <f>IFERROR(ROUND(E660/L660,2),0)</f>
        <v>109.34</v>
      </c>
      <c r="R660" s="18">
        <f>(((J660/60)/60)/24)+DATE(1970,1,1)</f>
        <v>42179.160752314812</v>
      </c>
      <c r="S660" s="18">
        <f>(((I660/60)/60)/24)+DATE(1970,1,1)</f>
        <v>42211.75</v>
      </c>
      <c r="T660" s="14">
        <f>MONTH(R660)</f>
        <v>6</v>
      </c>
      <c r="U660" s="14">
        <f>MONTH(S660)</f>
        <v>7</v>
      </c>
      <c r="V660">
        <f>YEAR(R660)</f>
        <v>2015</v>
      </c>
      <c r="W660">
        <f>YEAR(S660)</f>
        <v>2015</v>
      </c>
      <c r="X660" s="14">
        <f>_xlfn.DAYS(Table1[[#This Row],[Date Ended Conversion]],Table1[[#This Row],[Date Created Conversion]])</f>
        <v>32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8270</v>
      </c>
      <c r="O661" t="s">
        <v>8272</v>
      </c>
      <c r="P661" s="16">
        <f>ROUND(Table1[[#This Row],[pledged]]/Table1[[#This Row],[goal]]*100,0)</f>
        <v>101</v>
      </c>
      <c r="Q661">
        <f>IFERROR(ROUND(E661/L661,2),0)</f>
        <v>143.66999999999999</v>
      </c>
      <c r="R661" s="18">
        <f>(((J661/60)/60)/24)+DATE(1970,1,1)</f>
        <v>42209.593692129631</v>
      </c>
      <c r="S661" s="18">
        <f>(((I661/60)/60)/24)+DATE(1970,1,1)</f>
        <v>42239.593692129631</v>
      </c>
      <c r="T661" s="14">
        <f>MONTH(R661)</f>
        <v>7</v>
      </c>
      <c r="U661" s="14">
        <f>MONTH(S661)</f>
        <v>8</v>
      </c>
      <c r="V661">
        <f>YEAR(R661)</f>
        <v>2015</v>
      </c>
      <c r="W661">
        <f>YEAR(S661)</f>
        <v>2015</v>
      </c>
      <c r="X661" s="14">
        <f>_xlfn.DAYS(Table1[[#This Row],[Date Ended Conversion]],Table1[[#This Row],[Date Created Conversion]])</f>
        <v>30</v>
      </c>
    </row>
    <row r="662" spans="1:2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8270</v>
      </c>
      <c r="O662" t="s">
        <v>8272</v>
      </c>
      <c r="P662" s="16">
        <f>ROUND(Table1[[#This Row],[pledged]]/Table1[[#This Row],[goal]]*100,0)</f>
        <v>3</v>
      </c>
      <c r="Q662">
        <f>IFERROR(ROUND(E662/L662,2),0)</f>
        <v>84.94</v>
      </c>
      <c r="R662" s="18">
        <f>(((J662/60)/60)/24)+DATE(1970,1,1)</f>
        <v>41922.741655092592</v>
      </c>
      <c r="S662" s="18">
        <f>(((I662/60)/60)/24)+DATE(1970,1,1)</f>
        <v>41952.783321759263</v>
      </c>
      <c r="T662" s="14">
        <f>MONTH(R662)</f>
        <v>10</v>
      </c>
      <c r="U662" s="14">
        <f>MONTH(S662)</f>
        <v>11</v>
      </c>
      <c r="V662">
        <f>YEAR(R662)</f>
        <v>2014</v>
      </c>
      <c r="W662">
        <f>YEAR(S662)</f>
        <v>2014</v>
      </c>
      <c r="X662" s="14">
        <f>_xlfn.DAYS(Table1[[#This Row],[Date Ended Conversion]],Table1[[#This Row],[Date Created Conversion]])</f>
        <v>30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8270</v>
      </c>
      <c r="O663" t="s">
        <v>8272</v>
      </c>
      <c r="P663" s="16">
        <f>ROUND(Table1[[#This Row],[pledged]]/Table1[[#This Row],[goal]]*100,0)</f>
        <v>1</v>
      </c>
      <c r="Q663">
        <f>IFERROR(ROUND(E663/L663,2),0)</f>
        <v>10.56</v>
      </c>
      <c r="R663" s="18">
        <f>(((J663/60)/60)/24)+DATE(1970,1,1)</f>
        <v>42636.645358796297</v>
      </c>
      <c r="S663" s="18">
        <f>(((I663/60)/60)/24)+DATE(1970,1,1)</f>
        <v>42666.645358796297</v>
      </c>
      <c r="T663" s="14">
        <f>MONTH(R663)</f>
        <v>9</v>
      </c>
      <c r="U663" s="14">
        <f>MONTH(S663)</f>
        <v>10</v>
      </c>
      <c r="V663">
        <f>YEAR(R663)</f>
        <v>2016</v>
      </c>
      <c r="W663">
        <f>YEAR(S663)</f>
        <v>2016</v>
      </c>
      <c r="X663" s="14">
        <f>_xlfn.DAYS(Table1[[#This Row],[Date Ended Conversion]],Table1[[#This Row],[Date Created Conversion]])</f>
        <v>30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8270</v>
      </c>
      <c r="O664" t="s">
        <v>8272</v>
      </c>
      <c r="P664" s="16">
        <f>ROUND(Table1[[#This Row],[pledged]]/Table1[[#This Row],[goal]]*100,0)</f>
        <v>0</v>
      </c>
      <c r="Q664">
        <f>IFERROR(ROUND(E664/L664,2),0)</f>
        <v>39</v>
      </c>
      <c r="R664" s="18">
        <f>(((J664/60)/60)/24)+DATE(1970,1,1)</f>
        <v>41990.438043981485</v>
      </c>
      <c r="S664" s="18">
        <f>(((I664/60)/60)/24)+DATE(1970,1,1)</f>
        <v>42020.438043981485</v>
      </c>
      <c r="T664" s="14">
        <f>MONTH(R664)</f>
        <v>12</v>
      </c>
      <c r="U664" s="14">
        <f>MONTH(S664)</f>
        <v>1</v>
      </c>
      <c r="V664">
        <f>YEAR(R664)</f>
        <v>2014</v>
      </c>
      <c r="W664">
        <f>YEAR(S664)</f>
        <v>2015</v>
      </c>
      <c r="X664" s="14">
        <f>_xlfn.DAYS(Table1[[#This Row],[Date Ended Conversion]],Table1[[#This Row],[Date Created Conversion]])</f>
        <v>30</v>
      </c>
    </row>
    <row r="665" spans="1:2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8270</v>
      </c>
      <c r="O665" t="s">
        <v>8272</v>
      </c>
      <c r="P665" s="16">
        <f>ROUND(Table1[[#This Row],[pledged]]/Table1[[#This Row],[goal]]*100,0)</f>
        <v>0</v>
      </c>
      <c r="Q665">
        <f>IFERROR(ROUND(E665/L665,2),0)</f>
        <v>100</v>
      </c>
      <c r="R665" s="18">
        <f>(((J665/60)/60)/24)+DATE(1970,1,1)</f>
        <v>42173.843240740738</v>
      </c>
      <c r="S665" s="18">
        <f>(((I665/60)/60)/24)+DATE(1970,1,1)</f>
        <v>42203.843240740738</v>
      </c>
      <c r="T665" s="14">
        <f>MONTH(R665)</f>
        <v>6</v>
      </c>
      <c r="U665" s="14">
        <f>MONTH(S665)</f>
        <v>7</v>
      </c>
      <c r="V665">
        <f>YEAR(R665)</f>
        <v>2015</v>
      </c>
      <c r="W665">
        <f>YEAR(S665)</f>
        <v>2015</v>
      </c>
      <c r="X665" s="14">
        <f>_xlfn.DAYS(Table1[[#This Row],[Date Ended Conversion]],Table1[[#This Row],[Date Created Conversion]])</f>
        <v>30</v>
      </c>
    </row>
    <row r="666" spans="1:2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8270</v>
      </c>
      <c r="O666" t="s">
        <v>8272</v>
      </c>
      <c r="P666" s="16">
        <f>ROUND(Table1[[#This Row],[pledged]]/Table1[[#This Row],[goal]]*100,0)</f>
        <v>8</v>
      </c>
      <c r="Q666">
        <f>IFERROR(ROUND(E666/L666,2),0)</f>
        <v>31.17</v>
      </c>
      <c r="R666" s="18">
        <f>(((J666/60)/60)/24)+DATE(1970,1,1)</f>
        <v>42077.666377314818</v>
      </c>
      <c r="S666" s="18">
        <f>(((I666/60)/60)/24)+DATE(1970,1,1)</f>
        <v>42107.666377314818</v>
      </c>
      <c r="T666" s="14">
        <f>MONTH(R666)</f>
        <v>3</v>
      </c>
      <c r="U666" s="14">
        <f>MONTH(S666)</f>
        <v>4</v>
      </c>
      <c r="V666">
        <f>YEAR(R666)</f>
        <v>2015</v>
      </c>
      <c r="W666">
        <f>YEAR(S666)</f>
        <v>2015</v>
      </c>
      <c r="X666" s="14">
        <f>_xlfn.DAYS(Table1[[#This Row],[Date Ended Conversion]],Table1[[#This Row],[Date Created Conversion]])</f>
        <v>30</v>
      </c>
    </row>
    <row r="667" spans="1:2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8270</v>
      </c>
      <c r="O667" t="s">
        <v>8272</v>
      </c>
      <c r="P667" s="16">
        <f>ROUND(Table1[[#This Row],[pledged]]/Table1[[#This Row],[goal]]*100,0)</f>
        <v>19</v>
      </c>
      <c r="Q667">
        <f>IFERROR(ROUND(E667/L667,2),0)</f>
        <v>155.33000000000001</v>
      </c>
      <c r="R667" s="18">
        <f>(((J667/60)/60)/24)+DATE(1970,1,1)</f>
        <v>42688.711354166662</v>
      </c>
      <c r="S667" s="18">
        <f>(((I667/60)/60)/24)+DATE(1970,1,1)</f>
        <v>42748.711354166662</v>
      </c>
      <c r="T667" s="14">
        <f>MONTH(R667)</f>
        <v>11</v>
      </c>
      <c r="U667" s="14">
        <f>MONTH(S667)</f>
        <v>1</v>
      </c>
      <c r="V667">
        <f>YEAR(R667)</f>
        <v>2016</v>
      </c>
      <c r="W667">
        <f>YEAR(S667)</f>
        <v>2017</v>
      </c>
      <c r="X667" s="14">
        <f>_xlfn.DAYS(Table1[[#This Row],[Date Ended Conversion]],Table1[[#This Row],[Date Created Conversion]])</f>
        <v>60</v>
      </c>
    </row>
    <row r="668" spans="1:2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8270</v>
      </c>
      <c r="O668" t="s">
        <v>8272</v>
      </c>
      <c r="P668" s="16">
        <f>ROUND(Table1[[#This Row],[pledged]]/Table1[[#This Row],[goal]]*100,0)</f>
        <v>0</v>
      </c>
      <c r="Q668">
        <f>IFERROR(ROUND(E668/L668,2),0)</f>
        <v>2</v>
      </c>
      <c r="R668" s="18">
        <f>(((J668/60)/60)/24)+DATE(1970,1,1)</f>
        <v>41838.832152777781</v>
      </c>
      <c r="S668" s="18">
        <f>(((I668/60)/60)/24)+DATE(1970,1,1)</f>
        <v>41868.832152777781</v>
      </c>
      <c r="T668" s="14">
        <f>MONTH(R668)</f>
        <v>7</v>
      </c>
      <c r="U668" s="14">
        <f>MONTH(S668)</f>
        <v>8</v>
      </c>
      <c r="V668">
        <f>YEAR(R668)</f>
        <v>2014</v>
      </c>
      <c r="W668">
        <f>YEAR(S668)</f>
        <v>2014</v>
      </c>
      <c r="X668" s="14">
        <f>_xlfn.DAYS(Table1[[#This Row],[Date Ended Conversion]],Table1[[#This Row],[Date Created Conversion]])</f>
        <v>30</v>
      </c>
    </row>
    <row r="669" spans="1:2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8270</v>
      </c>
      <c r="O669" t="s">
        <v>8272</v>
      </c>
      <c r="P669" s="16">
        <f>ROUND(Table1[[#This Row],[pledged]]/Table1[[#This Row],[goal]]*100,0)</f>
        <v>10</v>
      </c>
      <c r="Q669">
        <f>IFERROR(ROUND(E669/L669,2),0)</f>
        <v>178.93</v>
      </c>
      <c r="R669" s="18">
        <f>(((J669/60)/60)/24)+DATE(1970,1,1)</f>
        <v>42632.373414351852</v>
      </c>
      <c r="S669" s="18">
        <f>(((I669/60)/60)/24)+DATE(1970,1,1)</f>
        <v>42672.373414351852</v>
      </c>
      <c r="T669" s="14">
        <f>MONTH(R669)</f>
        <v>9</v>
      </c>
      <c r="U669" s="14">
        <f>MONTH(S669)</f>
        <v>10</v>
      </c>
      <c r="V669">
        <f>YEAR(R669)</f>
        <v>2016</v>
      </c>
      <c r="W669">
        <f>YEAR(S669)</f>
        <v>2016</v>
      </c>
      <c r="X669" s="14">
        <f>_xlfn.DAYS(Table1[[#This Row],[Date Ended Conversion]],Table1[[#This Row],[Date Created Conversion]])</f>
        <v>40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8270</v>
      </c>
      <c r="O670" t="s">
        <v>8272</v>
      </c>
      <c r="P670" s="16">
        <f>ROUND(Table1[[#This Row],[pledged]]/Table1[[#This Row],[goal]]*100,0)</f>
        <v>5</v>
      </c>
      <c r="Q670">
        <f>IFERROR(ROUND(E670/L670,2),0)</f>
        <v>27.36</v>
      </c>
      <c r="R670" s="18">
        <f>(((J670/60)/60)/24)+DATE(1970,1,1)</f>
        <v>42090.831273148149</v>
      </c>
      <c r="S670" s="18">
        <f>(((I670/60)/60)/24)+DATE(1970,1,1)</f>
        <v>42135.831273148149</v>
      </c>
      <c r="T670" s="14">
        <f>MONTH(R670)</f>
        <v>3</v>
      </c>
      <c r="U670" s="14">
        <f>MONTH(S670)</f>
        <v>5</v>
      </c>
      <c r="V670">
        <f>YEAR(R670)</f>
        <v>2015</v>
      </c>
      <c r="W670">
        <f>YEAR(S670)</f>
        <v>2015</v>
      </c>
      <c r="X670" s="14">
        <f>_xlfn.DAYS(Table1[[#This Row],[Date Ended Conversion]],Table1[[#This Row],[Date Created Conversion]])</f>
        <v>45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8270</v>
      </c>
      <c r="O671" t="s">
        <v>8272</v>
      </c>
      <c r="P671" s="16">
        <f>ROUND(Table1[[#This Row],[pledged]]/Table1[[#This Row],[goal]]*100,0)</f>
        <v>22</v>
      </c>
      <c r="Q671">
        <f>IFERROR(ROUND(E671/L671,2),0)</f>
        <v>1536.25</v>
      </c>
      <c r="R671" s="18">
        <f>(((J671/60)/60)/24)+DATE(1970,1,1)</f>
        <v>42527.625671296293</v>
      </c>
      <c r="S671" s="18">
        <f>(((I671/60)/60)/24)+DATE(1970,1,1)</f>
        <v>42557.625671296293</v>
      </c>
      <c r="T671" s="14">
        <f>MONTH(R671)</f>
        <v>6</v>
      </c>
      <c r="U671" s="14">
        <f>MONTH(S671)</f>
        <v>7</v>
      </c>
      <c r="V671">
        <f>YEAR(R671)</f>
        <v>2016</v>
      </c>
      <c r="W671">
        <f>YEAR(S671)</f>
        <v>2016</v>
      </c>
      <c r="X671" s="14">
        <f>_xlfn.DAYS(Table1[[#This Row],[Date Ended Conversion]],Table1[[#This Row],[Date Created Conversion]])</f>
        <v>30</v>
      </c>
    </row>
    <row r="672" spans="1:2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8270</v>
      </c>
      <c r="O672" t="s">
        <v>8272</v>
      </c>
      <c r="P672" s="16">
        <f>ROUND(Table1[[#This Row],[pledged]]/Table1[[#This Row],[goal]]*100,0)</f>
        <v>29</v>
      </c>
      <c r="Q672">
        <f>IFERROR(ROUND(E672/L672,2),0)</f>
        <v>85</v>
      </c>
      <c r="R672" s="18">
        <f>(((J672/60)/60)/24)+DATE(1970,1,1)</f>
        <v>42506.709722222222</v>
      </c>
      <c r="S672" s="18">
        <f>(((I672/60)/60)/24)+DATE(1970,1,1)</f>
        <v>42540.340277777781</v>
      </c>
      <c r="T672" s="14">
        <f>MONTH(R672)</f>
        <v>5</v>
      </c>
      <c r="U672" s="14">
        <f>MONTH(S672)</f>
        <v>6</v>
      </c>
      <c r="V672">
        <f>YEAR(R672)</f>
        <v>2016</v>
      </c>
      <c r="W672">
        <f>YEAR(S672)</f>
        <v>2016</v>
      </c>
      <c r="X672" s="14">
        <f>_xlfn.DAYS(Table1[[#This Row],[Date Ended Conversion]],Table1[[#This Row],[Date Created Conversion]])</f>
        <v>34</v>
      </c>
    </row>
    <row r="673" spans="1:2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8270</v>
      </c>
      <c r="O673" t="s">
        <v>8272</v>
      </c>
      <c r="P673" s="16">
        <f>ROUND(Table1[[#This Row],[pledged]]/Table1[[#This Row],[goal]]*100,0)</f>
        <v>39</v>
      </c>
      <c r="Q673">
        <f>IFERROR(ROUND(E673/L673,2),0)</f>
        <v>788.53</v>
      </c>
      <c r="R673" s="18">
        <f>(((J673/60)/60)/24)+DATE(1970,1,1)</f>
        <v>41984.692731481482</v>
      </c>
      <c r="S673" s="18">
        <f>(((I673/60)/60)/24)+DATE(1970,1,1)</f>
        <v>42018.166666666672</v>
      </c>
      <c r="T673" s="14">
        <f>MONTH(R673)</f>
        <v>12</v>
      </c>
      <c r="U673" s="14">
        <f>MONTH(S673)</f>
        <v>1</v>
      </c>
      <c r="V673">
        <f>YEAR(R673)</f>
        <v>2014</v>
      </c>
      <c r="W673">
        <f>YEAR(S673)</f>
        <v>2015</v>
      </c>
      <c r="X673" s="14">
        <f>_xlfn.DAYS(Table1[[#This Row],[Date Ended Conversion]],Table1[[#This Row],[Date Created Conversion]])</f>
        <v>34</v>
      </c>
    </row>
    <row r="674" spans="1:2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8270</v>
      </c>
      <c r="O674" t="s">
        <v>8272</v>
      </c>
      <c r="P674" s="16">
        <f>ROUND(Table1[[#This Row],[pledged]]/Table1[[#This Row],[goal]]*100,0)</f>
        <v>22</v>
      </c>
      <c r="Q674">
        <f>IFERROR(ROUND(E674/L674,2),0)</f>
        <v>50.3</v>
      </c>
      <c r="R674" s="18">
        <f>(((J674/60)/60)/24)+DATE(1970,1,1)</f>
        <v>41974.219490740739</v>
      </c>
      <c r="S674" s="18">
        <f>(((I674/60)/60)/24)+DATE(1970,1,1)</f>
        <v>42005.207638888889</v>
      </c>
      <c r="T674" s="14">
        <f>MONTH(R674)</f>
        <v>12</v>
      </c>
      <c r="U674" s="14">
        <f>MONTH(S674)</f>
        <v>1</v>
      </c>
      <c r="V674">
        <f>YEAR(R674)</f>
        <v>2014</v>
      </c>
      <c r="W674">
        <f>YEAR(S674)</f>
        <v>2015</v>
      </c>
      <c r="X674" s="14">
        <f>_xlfn.DAYS(Table1[[#This Row],[Date Ended Conversion]],Table1[[#This Row],[Date Created Conversion]])</f>
        <v>31</v>
      </c>
    </row>
    <row r="675" spans="1:2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8270</v>
      </c>
      <c r="O675" t="s">
        <v>8272</v>
      </c>
      <c r="P675" s="16">
        <f>ROUND(Table1[[#This Row],[pledged]]/Table1[[#This Row],[goal]]*100,0)</f>
        <v>0</v>
      </c>
      <c r="Q675">
        <f>IFERROR(ROUND(E675/L675,2),0)</f>
        <v>68.33</v>
      </c>
      <c r="R675" s="18">
        <f>(((J675/60)/60)/24)+DATE(1970,1,1)</f>
        <v>41838.840474537035</v>
      </c>
      <c r="S675" s="18">
        <f>(((I675/60)/60)/24)+DATE(1970,1,1)</f>
        <v>41883.840474537035</v>
      </c>
      <c r="T675" s="14">
        <f>MONTH(R675)</f>
        <v>7</v>
      </c>
      <c r="U675" s="14">
        <f>MONTH(S675)</f>
        <v>9</v>
      </c>
      <c r="V675">
        <f>YEAR(R675)</f>
        <v>2014</v>
      </c>
      <c r="W675">
        <f>YEAR(S675)</f>
        <v>2014</v>
      </c>
      <c r="X675" s="14">
        <f>_xlfn.DAYS(Table1[[#This Row],[Date Ended Conversion]],Table1[[#This Row],[Date Created Conversion]])</f>
        <v>45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8270</v>
      </c>
      <c r="O676" t="s">
        <v>8272</v>
      </c>
      <c r="P676" s="16">
        <f>ROUND(Table1[[#This Row],[pledged]]/Table1[[#This Row],[goal]]*100,0)</f>
        <v>0</v>
      </c>
      <c r="Q676">
        <f>IFERROR(ROUND(E676/L676,2),0)</f>
        <v>7.5</v>
      </c>
      <c r="R676" s="18">
        <f>(((J676/60)/60)/24)+DATE(1970,1,1)</f>
        <v>41803.116053240738</v>
      </c>
      <c r="S676" s="18">
        <f>(((I676/60)/60)/24)+DATE(1970,1,1)</f>
        <v>41863.116053240738</v>
      </c>
      <c r="T676" s="14">
        <f>MONTH(R676)</f>
        <v>6</v>
      </c>
      <c r="U676" s="14">
        <f>MONTH(S676)</f>
        <v>8</v>
      </c>
      <c r="V676">
        <f>YEAR(R676)</f>
        <v>2014</v>
      </c>
      <c r="W676">
        <f>YEAR(S676)</f>
        <v>2014</v>
      </c>
      <c r="X676" s="14">
        <f>_xlfn.DAYS(Table1[[#This Row],[Date Ended Conversion]],Table1[[#This Row],[Date Created Conversion]])</f>
        <v>60</v>
      </c>
    </row>
    <row r="677" spans="1:2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8270</v>
      </c>
      <c r="O677" t="s">
        <v>8272</v>
      </c>
      <c r="P677" s="16">
        <f>ROUND(Table1[[#This Row],[pledged]]/Table1[[#This Row],[goal]]*100,0)</f>
        <v>15</v>
      </c>
      <c r="Q677">
        <f>IFERROR(ROUND(E677/L677,2),0)</f>
        <v>34.270000000000003</v>
      </c>
      <c r="R677" s="18">
        <f>(((J677/60)/60)/24)+DATE(1970,1,1)</f>
        <v>41975.930601851855</v>
      </c>
      <c r="S677" s="18">
        <f>(((I677/60)/60)/24)+DATE(1970,1,1)</f>
        <v>42005.290972222225</v>
      </c>
      <c r="T677" s="14">
        <f>MONTH(R677)</f>
        <v>12</v>
      </c>
      <c r="U677" s="14">
        <f>MONTH(S677)</f>
        <v>1</v>
      </c>
      <c r="V677">
        <f>YEAR(R677)</f>
        <v>2014</v>
      </c>
      <c r="W677">
        <f>YEAR(S677)</f>
        <v>2015</v>
      </c>
      <c r="X677" s="14">
        <f>_xlfn.DAYS(Table1[[#This Row],[Date Ended Conversion]],Table1[[#This Row],[Date Created Conversion]])</f>
        <v>30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8270</v>
      </c>
      <c r="O678" t="s">
        <v>8272</v>
      </c>
      <c r="P678" s="16">
        <f>ROUND(Table1[[#This Row],[pledged]]/Table1[[#This Row],[goal]]*100,0)</f>
        <v>1</v>
      </c>
      <c r="Q678">
        <f>IFERROR(ROUND(E678/L678,2),0)</f>
        <v>61.29</v>
      </c>
      <c r="R678" s="18">
        <f>(((J678/60)/60)/24)+DATE(1970,1,1)</f>
        <v>42012.768298611118</v>
      </c>
      <c r="S678" s="18">
        <f>(((I678/60)/60)/24)+DATE(1970,1,1)</f>
        <v>42042.768298611118</v>
      </c>
      <c r="T678" s="14">
        <f>MONTH(R678)</f>
        <v>1</v>
      </c>
      <c r="U678" s="14">
        <f>MONTH(S678)</f>
        <v>2</v>
      </c>
      <c r="V678">
        <f>YEAR(R678)</f>
        <v>2015</v>
      </c>
      <c r="W678">
        <f>YEAR(S678)</f>
        <v>2015</v>
      </c>
      <c r="X678" s="14">
        <f>_xlfn.DAYS(Table1[[#This Row],[Date Ended Conversion]],Table1[[#This Row],[Date Created Conversion]])</f>
        <v>30</v>
      </c>
    </row>
    <row r="679" spans="1:2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8270</v>
      </c>
      <c r="O679" t="s">
        <v>8272</v>
      </c>
      <c r="P679" s="16">
        <f>ROUND(Table1[[#This Row],[pledged]]/Table1[[#This Row],[goal]]*100,0)</f>
        <v>26</v>
      </c>
      <c r="Q679">
        <f>IFERROR(ROUND(E679/L679,2),0)</f>
        <v>133.25</v>
      </c>
      <c r="R679" s="18">
        <f>(((J679/60)/60)/24)+DATE(1970,1,1)</f>
        <v>42504.403877314813</v>
      </c>
      <c r="S679" s="18">
        <f>(((I679/60)/60)/24)+DATE(1970,1,1)</f>
        <v>42549.403877314813</v>
      </c>
      <c r="T679" s="14">
        <f>MONTH(R679)</f>
        <v>5</v>
      </c>
      <c r="U679" s="14">
        <f>MONTH(S679)</f>
        <v>6</v>
      </c>
      <c r="V679">
        <f>YEAR(R679)</f>
        <v>2016</v>
      </c>
      <c r="W679">
        <f>YEAR(S679)</f>
        <v>2016</v>
      </c>
      <c r="X679" s="14">
        <f>_xlfn.DAYS(Table1[[#This Row],[Date Ended Conversion]],Table1[[#This Row],[Date Created Conversion]])</f>
        <v>45</v>
      </c>
    </row>
    <row r="680" spans="1:2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8270</v>
      </c>
      <c r="O680" t="s">
        <v>8272</v>
      </c>
      <c r="P680" s="16">
        <f>ROUND(Table1[[#This Row],[pledged]]/Table1[[#This Row],[goal]]*100,0)</f>
        <v>4</v>
      </c>
      <c r="Q680">
        <f>IFERROR(ROUND(E680/L680,2),0)</f>
        <v>65.180000000000007</v>
      </c>
      <c r="R680" s="18">
        <f>(((J680/60)/60)/24)+DATE(1970,1,1)</f>
        <v>42481.376597222217</v>
      </c>
      <c r="S680" s="18">
        <f>(((I680/60)/60)/24)+DATE(1970,1,1)</f>
        <v>42511.376597222217</v>
      </c>
      <c r="T680" s="14">
        <f>MONTH(R680)</f>
        <v>4</v>
      </c>
      <c r="U680" s="14">
        <f>MONTH(S680)</f>
        <v>5</v>
      </c>
      <c r="V680">
        <f>YEAR(R680)</f>
        <v>2016</v>
      </c>
      <c r="W680">
        <f>YEAR(S680)</f>
        <v>2016</v>
      </c>
      <c r="X680" s="14">
        <f>_xlfn.DAYS(Table1[[#This Row],[Date Ended Conversion]],Table1[[#This Row],[Date Created Conversion]])</f>
        <v>30</v>
      </c>
    </row>
    <row r="681" spans="1:2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8270</v>
      </c>
      <c r="O681" t="s">
        <v>8272</v>
      </c>
      <c r="P681" s="16">
        <f>ROUND(Table1[[#This Row],[pledged]]/Table1[[#This Row],[goal]]*100,0)</f>
        <v>15</v>
      </c>
      <c r="Q681">
        <f>IFERROR(ROUND(E681/L681,2),0)</f>
        <v>93.9</v>
      </c>
      <c r="R681" s="18">
        <f>(((J681/60)/60)/24)+DATE(1970,1,1)</f>
        <v>42556.695706018523</v>
      </c>
      <c r="S681" s="18">
        <f>(((I681/60)/60)/24)+DATE(1970,1,1)</f>
        <v>42616.695706018523</v>
      </c>
      <c r="T681" s="14">
        <f>MONTH(R681)</f>
        <v>7</v>
      </c>
      <c r="U681" s="14">
        <f>MONTH(S681)</f>
        <v>9</v>
      </c>
      <c r="V681">
        <f>YEAR(R681)</f>
        <v>2016</v>
      </c>
      <c r="W681">
        <f>YEAR(S681)</f>
        <v>2016</v>
      </c>
      <c r="X681" s="14">
        <f>_xlfn.DAYS(Table1[[#This Row],[Date Ended Conversion]],Table1[[#This Row],[Date Created Conversion]])</f>
        <v>60</v>
      </c>
    </row>
    <row r="682" spans="1:2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8270</v>
      </c>
      <c r="O682" t="s">
        <v>8272</v>
      </c>
      <c r="P682" s="16">
        <f>ROUND(Table1[[#This Row],[pledged]]/Table1[[#This Row],[goal]]*100,0)</f>
        <v>26</v>
      </c>
      <c r="Q682">
        <f>IFERROR(ROUND(E682/L682,2),0)</f>
        <v>150.65</v>
      </c>
      <c r="R682" s="18">
        <f>(((J682/60)/60)/24)+DATE(1970,1,1)</f>
        <v>41864.501516203702</v>
      </c>
      <c r="S682" s="18">
        <f>(((I682/60)/60)/24)+DATE(1970,1,1)</f>
        <v>41899.501516203702</v>
      </c>
      <c r="T682" s="14">
        <f>MONTH(R682)</f>
        <v>8</v>
      </c>
      <c r="U682" s="14">
        <f>MONTH(S682)</f>
        <v>9</v>
      </c>
      <c r="V682">
        <f>YEAR(R682)</f>
        <v>2014</v>
      </c>
      <c r="W682">
        <f>YEAR(S682)</f>
        <v>2014</v>
      </c>
      <c r="X682" s="14">
        <f>_xlfn.DAYS(Table1[[#This Row],[Date Ended Conversion]],Table1[[#This Row],[Date Created Conversion]])</f>
        <v>35</v>
      </c>
    </row>
    <row r="683" spans="1:2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8270</v>
      </c>
      <c r="O683" t="s">
        <v>8272</v>
      </c>
      <c r="P683" s="16">
        <f>ROUND(Table1[[#This Row],[pledged]]/Table1[[#This Row],[goal]]*100,0)</f>
        <v>0</v>
      </c>
      <c r="Q683">
        <f>IFERROR(ROUND(E683/L683,2),0)</f>
        <v>1</v>
      </c>
      <c r="R683" s="18">
        <f>(((J683/60)/60)/24)+DATE(1970,1,1)</f>
        <v>42639.805601851855</v>
      </c>
      <c r="S683" s="18">
        <f>(((I683/60)/60)/24)+DATE(1970,1,1)</f>
        <v>42669.805601851855</v>
      </c>
      <c r="T683" s="14">
        <f>MONTH(R683)</f>
        <v>9</v>
      </c>
      <c r="U683" s="14">
        <f>MONTH(S683)</f>
        <v>10</v>
      </c>
      <c r="V683">
        <f>YEAR(R683)</f>
        <v>2016</v>
      </c>
      <c r="W683">
        <f>YEAR(S683)</f>
        <v>2016</v>
      </c>
      <c r="X683" s="14">
        <f>_xlfn.DAYS(Table1[[#This Row],[Date Ended Conversion]],Table1[[#This Row],[Date Created Conversion]])</f>
        <v>30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8270</v>
      </c>
      <c r="O684" t="s">
        <v>8272</v>
      </c>
      <c r="P684" s="16">
        <f>ROUND(Table1[[#This Row],[pledged]]/Table1[[#This Row],[goal]]*100,0)</f>
        <v>0</v>
      </c>
      <c r="Q684">
        <f>IFERROR(ROUND(E684/L684,2),0)</f>
        <v>13.25</v>
      </c>
      <c r="R684" s="18">
        <f>(((J684/60)/60)/24)+DATE(1970,1,1)</f>
        <v>42778.765300925923</v>
      </c>
      <c r="S684" s="18">
        <f>(((I684/60)/60)/24)+DATE(1970,1,1)</f>
        <v>42808.723634259266</v>
      </c>
      <c r="T684" s="14">
        <f>MONTH(R684)</f>
        <v>2</v>
      </c>
      <c r="U684" s="14">
        <f>MONTH(S684)</f>
        <v>3</v>
      </c>
      <c r="V684">
        <f>YEAR(R684)</f>
        <v>2017</v>
      </c>
      <c r="W684">
        <f>YEAR(S684)</f>
        <v>2017</v>
      </c>
      <c r="X684" s="14">
        <f>_xlfn.DAYS(Table1[[#This Row],[Date Ended Conversion]],Table1[[#This Row],[Date Created Conversion]])</f>
        <v>30</v>
      </c>
    </row>
    <row r="685" spans="1:2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8270</v>
      </c>
      <c r="O685" t="s">
        <v>8272</v>
      </c>
      <c r="P685" s="16">
        <f>ROUND(Table1[[#This Row],[pledged]]/Table1[[#This Row],[goal]]*100,0)</f>
        <v>1</v>
      </c>
      <c r="Q685">
        <f>IFERROR(ROUND(E685/L685,2),0)</f>
        <v>99.33</v>
      </c>
      <c r="R685" s="18">
        <f>(((J685/60)/60)/24)+DATE(1970,1,1)</f>
        <v>42634.900046296301</v>
      </c>
      <c r="S685" s="18">
        <f>(((I685/60)/60)/24)+DATE(1970,1,1)</f>
        <v>42674.900046296301</v>
      </c>
      <c r="T685" s="14">
        <f>MONTH(R685)</f>
        <v>9</v>
      </c>
      <c r="U685" s="14">
        <f>MONTH(S685)</f>
        <v>10</v>
      </c>
      <c r="V685">
        <f>YEAR(R685)</f>
        <v>2016</v>
      </c>
      <c r="W685">
        <f>YEAR(S685)</f>
        <v>2016</v>
      </c>
      <c r="X685" s="14">
        <f>_xlfn.DAYS(Table1[[#This Row],[Date Ended Conversion]],Table1[[#This Row],[Date Created Conversion]])</f>
        <v>40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8270</v>
      </c>
      <c r="O686" t="s">
        <v>8272</v>
      </c>
      <c r="P686" s="16">
        <f>ROUND(Table1[[#This Row],[pledged]]/Table1[[#This Row],[goal]]*100,0)</f>
        <v>7</v>
      </c>
      <c r="Q686">
        <f>IFERROR(ROUND(E686/L686,2),0)</f>
        <v>177.39</v>
      </c>
      <c r="R686" s="18">
        <f>(((J686/60)/60)/24)+DATE(1970,1,1)</f>
        <v>41809.473275462966</v>
      </c>
      <c r="S686" s="18">
        <f>(((I686/60)/60)/24)+DATE(1970,1,1)</f>
        <v>41845.125</v>
      </c>
      <c r="T686" s="14">
        <f>MONTH(R686)</f>
        <v>6</v>
      </c>
      <c r="U686" s="14">
        <f>MONTH(S686)</f>
        <v>7</v>
      </c>
      <c r="V686">
        <f>YEAR(R686)</f>
        <v>2014</v>
      </c>
      <c r="W686">
        <f>YEAR(S686)</f>
        <v>2014</v>
      </c>
      <c r="X686" s="14">
        <f>_xlfn.DAYS(Table1[[#This Row],[Date Ended Conversion]],Table1[[#This Row],[Date Created Conversion]])</f>
        <v>36</v>
      </c>
    </row>
    <row r="687" spans="1:2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8270</v>
      </c>
      <c r="O687" t="s">
        <v>8272</v>
      </c>
      <c r="P687" s="16">
        <f>ROUND(Table1[[#This Row],[pledged]]/Table1[[#This Row],[goal]]*100,0)</f>
        <v>28</v>
      </c>
      <c r="Q687">
        <f>IFERROR(ROUND(E687/L687,2),0)</f>
        <v>55.3</v>
      </c>
      <c r="R687" s="18">
        <f>(((J687/60)/60)/24)+DATE(1970,1,1)</f>
        <v>41971.866574074069</v>
      </c>
      <c r="S687" s="18">
        <f>(((I687/60)/60)/24)+DATE(1970,1,1)</f>
        <v>42016.866574074069</v>
      </c>
      <c r="T687" s="14">
        <f>MONTH(R687)</f>
        <v>11</v>
      </c>
      <c r="U687" s="14">
        <f>MONTH(S687)</f>
        <v>1</v>
      </c>
      <c r="V687">
        <f>YEAR(R687)</f>
        <v>2014</v>
      </c>
      <c r="W687">
        <f>YEAR(S687)</f>
        <v>2015</v>
      </c>
      <c r="X687" s="14">
        <f>_xlfn.DAYS(Table1[[#This Row],[Date Ended Conversion]],Table1[[#This Row],[Date Created Conversion]])</f>
        <v>45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8270</v>
      </c>
      <c r="O688" t="s">
        <v>8272</v>
      </c>
      <c r="P688" s="16">
        <f>ROUND(Table1[[#This Row],[pledged]]/Table1[[#This Row],[goal]]*100,0)</f>
        <v>0</v>
      </c>
      <c r="Q688">
        <f>IFERROR(ROUND(E688/L688,2),0)</f>
        <v>0</v>
      </c>
      <c r="R688" s="18">
        <f>(((J688/60)/60)/24)+DATE(1970,1,1)</f>
        <v>42189.673263888893</v>
      </c>
      <c r="S688" s="18">
        <f>(((I688/60)/60)/24)+DATE(1970,1,1)</f>
        <v>42219.673263888893</v>
      </c>
      <c r="T688" s="14">
        <f>MONTH(R688)</f>
        <v>7</v>
      </c>
      <c r="U688" s="14">
        <f>MONTH(S688)</f>
        <v>8</v>
      </c>
      <c r="V688">
        <f>YEAR(R688)</f>
        <v>2015</v>
      </c>
      <c r="W688">
        <f>YEAR(S688)</f>
        <v>2015</v>
      </c>
      <c r="X688" s="14">
        <f>_xlfn.DAYS(Table1[[#This Row],[Date Ended Conversion]],Table1[[#This Row],[Date Created Conversion]])</f>
        <v>30</v>
      </c>
    </row>
    <row r="689" spans="1:2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8270</v>
      </c>
      <c r="O689" t="s">
        <v>8272</v>
      </c>
      <c r="P689" s="16">
        <f>ROUND(Table1[[#This Row],[pledged]]/Table1[[#This Row],[goal]]*100,0)</f>
        <v>4</v>
      </c>
      <c r="Q689">
        <f>IFERROR(ROUND(E689/L689,2),0)</f>
        <v>591.66999999999996</v>
      </c>
      <c r="R689" s="18">
        <f>(((J689/60)/60)/24)+DATE(1970,1,1)</f>
        <v>42711.750613425931</v>
      </c>
      <c r="S689" s="18">
        <f>(((I689/60)/60)/24)+DATE(1970,1,1)</f>
        <v>42771.750613425931</v>
      </c>
      <c r="T689" s="14">
        <f>MONTH(R689)</f>
        <v>12</v>
      </c>
      <c r="U689" s="14">
        <f>MONTH(S689)</f>
        <v>2</v>
      </c>
      <c r="V689">
        <f>YEAR(R689)</f>
        <v>2016</v>
      </c>
      <c r="W689">
        <f>YEAR(S689)</f>
        <v>2017</v>
      </c>
      <c r="X689" s="14">
        <f>_xlfn.DAYS(Table1[[#This Row],[Date Ended Conversion]],Table1[[#This Row],[Date Created Conversion]])</f>
        <v>60</v>
      </c>
    </row>
    <row r="690" spans="1:2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8270</v>
      </c>
      <c r="O690" t="s">
        <v>8272</v>
      </c>
      <c r="P690" s="16">
        <f>ROUND(Table1[[#This Row],[pledged]]/Table1[[#This Row],[goal]]*100,0)</f>
        <v>73</v>
      </c>
      <c r="Q690">
        <f>IFERROR(ROUND(E690/L690,2),0)</f>
        <v>405.5</v>
      </c>
      <c r="R690" s="18">
        <f>(((J690/60)/60)/24)+DATE(1970,1,1)</f>
        <v>42262.104780092588</v>
      </c>
      <c r="S690" s="18">
        <f>(((I690/60)/60)/24)+DATE(1970,1,1)</f>
        <v>42292.104780092588</v>
      </c>
      <c r="T690" s="14">
        <f>MONTH(R690)</f>
        <v>9</v>
      </c>
      <c r="U690" s="14">
        <f>MONTH(S690)</f>
        <v>10</v>
      </c>
      <c r="V690">
        <f>YEAR(R690)</f>
        <v>2015</v>
      </c>
      <c r="W690">
        <f>YEAR(S690)</f>
        <v>2015</v>
      </c>
      <c r="X690" s="14">
        <f>_xlfn.DAYS(Table1[[#This Row],[Date Ended Conversion]],Table1[[#This Row],[Date Created Conversion]])</f>
        <v>30</v>
      </c>
    </row>
    <row r="691" spans="1:2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8270</v>
      </c>
      <c r="O691" t="s">
        <v>8272</v>
      </c>
      <c r="P691" s="16">
        <f>ROUND(Table1[[#This Row],[pledged]]/Table1[[#This Row],[goal]]*100,0)</f>
        <v>58</v>
      </c>
      <c r="Q691">
        <f>IFERROR(ROUND(E691/L691,2),0)</f>
        <v>343.15</v>
      </c>
      <c r="R691" s="18">
        <f>(((J691/60)/60)/24)+DATE(1970,1,1)</f>
        <v>42675.66778935185</v>
      </c>
      <c r="S691" s="18">
        <f>(((I691/60)/60)/24)+DATE(1970,1,1)</f>
        <v>42712.207638888889</v>
      </c>
      <c r="T691" s="14">
        <f>MONTH(R691)</f>
        <v>11</v>
      </c>
      <c r="U691" s="14">
        <f>MONTH(S691)</f>
        <v>12</v>
      </c>
      <c r="V691">
        <f>YEAR(R691)</f>
        <v>2016</v>
      </c>
      <c r="W691">
        <f>YEAR(S691)</f>
        <v>2016</v>
      </c>
      <c r="X691" s="14">
        <f>_xlfn.DAYS(Table1[[#This Row],[Date Ended Conversion]],Table1[[#This Row],[Date Created Conversion]])</f>
        <v>37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8270</v>
      </c>
      <c r="O692" t="s">
        <v>8272</v>
      </c>
      <c r="P692" s="16">
        <f>ROUND(Table1[[#This Row],[pledged]]/Table1[[#This Row],[goal]]*100,0)</f>
        <v>12</v>
      </c>
      <c r="Q692">
        <f>IFERROR(ROUND(E692/L692,2),0)</f>
        <v>72.59</v>
      </c>
      <c r="R692" s="18">
        <f>(((J692/60)/60)/24)+DATE(1970,1,1)</f>
        <v>42579.634733796294</v>
      </c>
      <c r="S692" s="18">
        <f>(((I692/60)/60)/24)+DATE(1970,1,1)</f>
        <v>42622.25</v>
      </c>
      <c r="T692" s="14">
        <f>MONTH(R692)</f>
        <v>7</v>
      </c>
      <c r="U692" s="14">
        <f>MONTH(S692)</f>
        <v>9</v>
      </c>
      <c r="V692">
        <f>YEAR(R692)</f>
        <v>2016</v>
      </c>
      <c r="W692">
        <f>YEAR(S692)</f>
        <v>2016</v>
      </c>
      <c r="X692" s="14">
        <f>_xlfn.DAYS(Table1[[#This Row],[Date Ended Conversion]],Table1[[#This Row],[Date Created Conversion]])</f>
        <v>43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8270</v>
      </c>
      <c r="O693" t="s">
        <v>8272</v>
      </c>
      <c r="P693" s="16">
        <f>ROUND(Table1[[#This Row],[pledged]]/Table1[[#This Row],[goal]]*100,0)</f>
        <v>1</v>
      </c>
      <c r="Q693">
        <f>IFERROR(ROUND(E693/L693,2),0)</f>
        <v>26</v>
      </c>
      <c r="R693" s="18">
        <f>(((J693/60)/60)/24)+DATE(1970,1,1)</f>
        <v>42158.028310185182</v>
      </c>
      <c r="S693" s="18">
        <f>(((I693/60)/60)/24)+DATE(1970,1,1)</f>
        <v>42186.028310185182</v>
      </c>
      <c r="T693" s="14">
        <f>MONTH(R693)</f>
        <v>6</v>
      </c>
      <c r="U693" s="14">
        <f>MONTH(S693)</f>
        <v>7</v>
      </c>
      <c r="V693">
        <f>YEAR(R693)</f>
        <v>2015</v>
      </c>
      <c r="W693">
        <f>YEAR(S693)</f>
        <v>2015</v>
      </c>
      <c r="X693" s="14">
        <f>_xlfn.DAYS(Table1[[#This Row],[Date Ended Conversion]],Table1[[#This Row],[Date Created Conversion]])</f>
        <v>28</v>
      </c>
    </row>
    <row r="694" spans="1:2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8270</v>
      </c>
      <c r="O694" t="s">
        <v>8272</v>
      </c>
      <c r="P694" s="16">
        <f>ROUND(Table1[[#This Row],[pledged]]/Table1[[#This Row],[goal]]*100,0)</f>
        <v>7</v>
      </c>
      <c r="Q694">
        <f>IFERROR(ROUND(E694/L694,2),0)</f>
        <v>6.5</v>
      </c>
      <c r="R694" s="18">
        <f>(((J694/60)/60)/24)+DATE(1970,1,1)</f>
        <v>42696.37572916667</v>
      </c>
      <c r="S694" s="18">
        <f>(((I694/60)/60)/24)+DATE(1970,1,1)</f>
        <v>42726.37572916667</v>
      </c>
      <c r="T694" s="14">
        <f>MONTH(R694)</f>
        <v>11</v>
      </c>
      <c r="U694" s="14">
        <f>MONTH(S694)</f>
        <v>12</v>
      </c>
      <c r="V694">
        <f>YEAR(R694)</f>
        <v>2016</v>
      </c>
      <c r="W694">
        <f>YEAR(S694)</f>
        <v>2016</v>
      </c>
      <c r="X694" s="14">
        <f>_xlfn.DAYS(Table1[[#This Row],[Date Ended Conversion]],Table1[[#This Row],[Date Created Conversion]])</f>
        <v>30</v>
      </c>
    </row>
    <row r="695" spans="1:2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8270</v>
      </c>
      <c r="O695" t="s">
        <v>8272</v>
      </c>
      <c r="P695" s="16">
        <f>ROUND(Table1[[#This Row],[pledged]]/Table1[[#This Row],[goal]]*100,0)</f>
        <v>35</v>
      </c>
      <c r="Q695">
        <f>IFERROR(ROUND(E695/L695,2),0)</f>
        <v>119.39</v>
      </c>
      <c r="R695" s="18">
        <f>(((J695/60)/60)/24)+DATE(1970,1,1)</f>
        <v>42094.808182870373</v>
      </c>
      <c r="S695" s="18">
        <f>(((I695/60)/60)/24)+DATE(1970,1,1)</f>
        <v>42124.808182870373</v>
      </c>
      <c r="T695" s="14">
        <f>MONTH(R695)</f>
        <v>3</v>
      </c>
      <c r="U695" s="14">
        <f>MONTH(S695)</f>
        <v>4</v>
      </c>
      <c r="V695">
        <f>YEAR(R695)</f>
        <v>2015</v>
      </c>
      <c r="W695">
        <f>YEAR(S695)</f>
        <v>2015</v>
      </c>
      <c r="X695" s="14">
        <f>_xlfn.DAYS(Table1[[#This Row],[Date Ended Conversion]],Table1[[#This Row],[Date Created Conversion]])</f>
        <v>30</v>
      </c>
    </row>
    <row r="696" spans="1:2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8270</v>
      </c>
      <c r="O696" t="s">
        <v>8272</v>
      </c>
      <c r="P696" s="16">
        <f>ROUND(Table1[[#This Row],[pledged]]/Table1[[#This Row],[goal]]*100,0)</f>
        <v>0</v>
      </c>
      <c r="Q696">
        <f>IFERROR(ROUND(E696/L696,2),0)</f>
        <v>84.29</v>
      </c>
      <c r="R696" s="18">
        <f>(((J696/60)/60)/24)+DATE(1970,1,1)</f>
        <v>42737.663877314815</v>
      </c>
      <c r="S696" s="18">
        <f>(((I696/60)/60)/24)+DATE(1970,1,1)</f>
        <v>42767.663877314815</v>
      </c>
      <c r="T696" s="14">
        <f>MONTH(R696)</f>
        <v>1</v>
      </c>
      <c r="U696" s="14">
        <f>MONTH(S696)</f>
        <v>2</v>
      </c>
      <c r="V696">
        <f>YEAR(R696)</f>
        <v>2017</v>
      </c>
      <c r="W696">
        <f>YEAR(S696)</f>
        <v>2017</v>
      </c>
      <c r="X696" s="14">
        <f>_xlfn.DAYS(Table1[[#This Row],[Date Ended Conversion]],Table1[[#This Row],[Date Created Conversion]])</f>
        <v>30</v>
      </c>
    </row>
    <row r="697" spans="1:2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8270</v>
      </c>
      <c r="O697" t="s">
        <v>8272</v>
      </c>
      <c r="P697" s="16">
        <f>ROUND(Table1[[#This Row],[pledged]]/Table1[[#This Row],[goal]]*100,0)</f>
        <v>1</v>
      </c>
      <c r="Q697">
        <f>IFERROR(ROUND(E697/L697,2),0)</f>
        <v>90.86</v>
      </c>
      <c r="R697" s="18">
        <f>(((J697/60)/60)/24)+DATE(1970,1,1)</f>
        <v>41913.521064814813</v>
      </c>
      <c r="S697" s="18">
        <f>(((I697/60)/60)/24)+DATE(1970,1,1)</f>
        <v>41943.521064814813</v>
      </c>
      <c r="T697" s="14">
        <f>MONTH(R697)</f>
        <v>10</v>
      </c>
      <c r="U697" s="14">
        <f>MONTH(S697)</f>
        <v>10</v>
      </c>
      <c r="V697">
        <f>YEAR(R697)</f>
        <v>2014</v>
      </c>
      <c r="W697">
        <f>YEAR(S697)</f>
        <v>2014</v>
      </c>
      <c r="X697" s="14">
        <f>_xlfn.DAYS(Table1[[#This Row],[Date Ended Conversion]],Table1[[#This Row],[Date Created Conversion]])</f>
        <v>30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8270</v>
      </c>
      <c r="O698" t="s">
        <v>8272</v>
      </c>
      <c r="P698" s="16">
        <f>ROUND(Table1[[#This Row],[pledged]]/Table1[[#This Row],[goal]]*100,0)</f>
        <v>0</v>
      </c>
      <c r="Q698">
        <f>IFERROR(ROUND(E698/L698,2),0)</f>
        <v>1</v>
      </c>
      <c r="R698" s="18">
        <f>(((J698/60)/60)/24)+DATE(1970,1,1)</f>
        <v>41815.927106481482</v>
      </c>
      <c r="S698" s="18">
        <f>(((I698/60)/60)/24)+DATE(1970,1,1)</f>
        <v>41845.927106481482</v>
      </c>
      <c r="T698" s="14">
        <f>MONTH(R698)</f>
        <v>6</v>
      </c>
      <c r="U698" s="14">
        <f>MONTH(S698)</f>
        <v>7</v>
      </c>
      <c r="V698">
        <f>YEAR(R698)</f>
        <v>2014</v>
      </c>
      <c r="W698">
        <f>YEAR(S698)</f>
        <v>2014</v>
      </c>
      <c r="X698" s="14">
        <f>_xlfn.DAYS(Table1[[#This Row],[Date Ended Conversion]],Table1[[#This Row],[Date Created Conversion]])</f>
        <v>30</v>
      </c>
    </row>
    <row r="699" spans="1:2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8270</v>
      </c>
      <c r="O699" t="s">
        <v>8272</v>
      </c>
      <c r="P699" s="16">
        <f>ROUND(Table1[[#This Row],[pledged]]/Table1[[#This Row],[goal]]*100,0)</f>
        <v>46</v>
      </c>
      <c r="Q699">
        <f>IFERROR(ROUND(E699/L699,2),0)</f>
        <v>20.34</v>
      </c>
      <c r="R699" s="18">
        <f>(((J699/60)/60)/24)+DATE(1970,1,1)</f>
        <v>42388.523020833338</v>
      </c>
      <c r="S699" s="18">
        <f>(((I699/60)/60)/24)+DATE(1970,1,1)</f>
        <v>42403.523020833338</v>
      </c>
      <c r="T699" s="14">
        <f>MONTH(R699)</f>
        <v>1</v>
      </c>
      <c r="U699" s="14">
        <f>MONTH(S699)</f>
        <v>2</v>
      </c>
      <c r="V699">
        <f>YEAR(R699)</f>
        <v>2016</v>
      </c>
      <c r="W699">
        <f>YEAR(S699)</f>
        <v>2016</v>
      </c>
      <c r="X699" s="14">
        <f>_xlfn.DAYS(Table1[[#This Row],[Date Ended Conversion]],Table1[[#This Row],[Date Created Conversion]])</f>
        <v>15</v>
      </c>
    </row>
    <row r="700" spans="1:2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8270</v>
      </c>
      <c r="O700" t="s">
        <v>8272</v>
      </c>
      <c r="P700" s="16">
        <f>ROUND(Table1[[#This Row],[pledged]]/Table1[[#This Row],[goal]]*100,0)</f>
        <v>15</v>
      </c>
      <c r="Q700">
        <f>IFERROR(ROUND(E700/L700,2),0)</f>
        <v>530.69000000000005</v>
      </c>
      <c r="R700" s="18">
        <f>(((J700/60)/60)/24)+DATE(1970,1,1)</f>
        <v>41866.931076388886</v>
      </c>
      <c r="S700" s="18">
        <f>(((I700/60)/60)/24)+DATE(1970,1,1)</f>
        <v>41900.083333333336</v>
      </c>
      <c r="T700" s="14">
        <f>MONTH(R700)</f>
        <v>8</v>
      </c>
      <c r="U700" s="14">
        <f>MONTH(S700)</f>
        <v>9</v>
      </c>
      <c r="V700">
        <f>YEAR(R700)</f>
        <v>2014</v>
      </c>
      <c r="W700">
        <f>YEAR(S700)</f>
        <v>2014</v>
      </c>
      <c r="X700" s="14">
        <f>_xlfn.DAYS(Table1[[#This Row],[Date Ended Conversion]],Table1[[#This Row],[Date Created Conversion]])</f>
        <v>34</v>
      </c>
    </row>
    <row r="701" spans="1:2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8270</v>
      </c>
      <c r="O701" t="s">
        <v>8272</v>
      </c>
      <c r="P701" s="16">
        <f>ROUND(Table1[[#This Row],[pledged]]/Table1[[#This Row],[goal]]*100,0)</f>
        <v>82</v>
      </c>
      <c r="Q701">
        <f>IFERROR(ROUND(E701/L701,2),0)</f>
        <v>120.39</v>
      </c>
      <c r="R701" s="18">
        <f>(((J701/60)/60)/24)+DATE(1970,1,1)</f>
        <v>41563.485509259262</v>
      </c>
      <c r="S701" s="18">
        <f>(((I701/60)/60)/24)+DATE(1970,1,1)</f>
        <v>41600.666666666664</v>
      </c>
      <c r="T701" s="14">
        <f>MONTH(R701)</f>
        <v>10</v>
      </c>
      <c r="U701" s="14">
        <f>MONTH(S701)</f>
        <v>11</v>
      </c>
      <c r="V701">
        <f>YEAR(R701)</f>
        <v>2013</v>
      </c>
      <c r="W701">
        <f>YEAR(S701)</f>
        <v>2013</v>
      </c>
      <c r="X701" s="14">
        <f>_xlfn.DAYS(Table1[[#This Row],[Date Ended Conversion]],Table1[[#This Row],[Date Created Conversion]])</f>
        <v>37</v>
      </c>
    </row>
    <row r="702" spans="1:2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8270</v>
      </c>
      <c r="O702" t="s">
        <v>8272</v>
      </c>
      <c r="P702" s="16">
        <f>ROUND(Table1[[#This Row],[pledged]]/Table1[[#This Row],[goal]]*100,0)</f>
        <v>3</v>
      </c>
      <c r="Q702">
        <f>IFERROR(ROUND(E702/L702,2),0)</f>
        <v>13</v>
      </c>
      <c r="R702" s="18">
        <f>(((J702/60)/60)/24)+DATE(1970,1,1)</f>
        <v>42715.688437500001</v>
      </c>
      <c r="S702" s="18">
        <f>(((I702/60)/60)/24)+DATE(1970,1,1)</f>
        <v>42745.688437500001</v>
      </c>
      <c r="T702" s="14">
        <f>MONTH(R702)</f>
        <v>12</v>
      </c>
      <c r="U702" s="14">
        <f>MONTH(S702)</f>
        <v>1</v>
      </c>
      <c r="V702">
        <f>YEAR(R702)</f>
        <v>2016</v>
      </c>
      <c r="W702">
        <f>YEAR(S702)</f>
        <v>2017</v>
      </c>
      <c r="X702" s="14">
        <f>_xlfn.DAYS(Table1[[#This Row],[Date Ended Conversion]],Table1[[#This Row],[Date Created Conversion]])</f>
        <v>30</v>
      </c>
    </row>
    <row r="703" spans="1:2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8270</v>
      </c>
      <c r="O703" t="s">
        <v>8272</v>
      </c>
      <c r="P703" s="16">
        <f>ROUND(Table1[[#This Row],[pledged]]/Table1[[#This Row],[goal]]*100,0)</f>
        <v>27</v>
      </c>
      <c r="Q703">
        <f>IFERROR(ROUND(E703/L703,2),0)</f>
        <v>291.33</v>
      </c>
      <c r="R703" s="18">
        <f>(((J703/60)/60)/24)+DATE(1970,1,1)</f>
        <v>41813.662962962961</v>
      </c>
      <c r="S703" s="18">
        <f>(((I703/60)/60)/24)+DATE(1970,1,1)</f>
        <v>41843.662962962961</v>
      </c>
      <c r="T703" s="14">
        <f>MONTH(R703)</f>
        <v>6</v>
      </c>
      <c r="U703" s="14">
        <f>MONTH(S703)</f>
        <v>7</v>
      </c>
      <c r="V703">
        <f>YEAR(R703)</f>
        <v>2014</v>
      </c>
      <c r="W703">
        <f>YEAR(S703)</f>
        <v>2014</v>
      </c>
      <c r="X703" s="14">
        <f>_xlfn.DAYS(Table1[[#This Row],[Date Ended Conversion]],Table1[[#This Row],[Date Created Conversion]])</f>
        <v>30</v>
      </c>
    </row>
    <row r="704" spans="1:2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8270</v>
      </c>
      <c r="O704" t="s">
        <v>8272</v>
      </c>
      <c r="P704" s="16">
        <f>ROUND(Table1[[#This Row],[pledged]]/Table1[[#This Row],[goal]]*100,0)</f>
        <v>31</v>
      </c>
      <c r="Q704">
        <f>IFERROR(ROUND(E704/L704,2),0)</f>
        <v>124.92</v>
      </c>
      <c r="R704" s="18">
        <f>(((J704/60)/60)/24)+DATE(1970,1,1)</f>
        <v>42668.726701388892</v>
      </c>
      <c r="S704" s="18">
        <f>(((I704/60)/60)/24)+DATE(1970,1,1)</f>
        <v>42698.768368055549</v>
      </c>
      <c r="T704" s="14">
        <f>MONTH(R704)</f>
        <v>10</v>
      </c>
      <c r="U704" s="14">
        <f>MONTH(S704)</f>
        <v>11</v>
      </c>
      <c r="V704">
        <f>YEAR(R704)</f>
        <v>2016</v>
      </c>
      <c r="W704">
        <f>YEAR(S704)</f>
        <v>2016</v>
      </c>
      <c r="X704" s="14">
        <f>_xlfn.DAYS(Table1[[#This Row],[Date Ended Conversion]],Table1[[#This Row],[Date Created Conversion]])</f>
        <v>30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8270</v>
      </c>
      <c r="O705" t="s">
        <v>8272</v>
      </c>
      <c r="P705" s="16">
        <f>ROUND(Table1[[#This Row],[pledged]]/Table1[[#This Row],[goal]]*100,0)</f>
        <v>6</v>
      </c>
      <c r="Q705">
        <f>IFERROR(ROUND(E705/L705,2),0)</f>
        <v>119.57</v>
      </c>
      <c r="R705" s="18">
        <f>(((J705/60)/60)/24)+DATE(1970,1,1)</f>
        <v>42711.950798611113</v>
      </c>
      <c r="S705" s="18">
        <f>(((I705/60)/60)/24)+DATE(1970,1,1)</f>
        <v>42766.98055555555</v>
      </c>
      <c r="T705" s="14">
        <f>MONTH(R705)</f>
        <v>12</v>
      </c>
      <c r="U705" s="14">
        <f>MONTH(S705)</f>
        <v>1</v>
      </c>
      <c r="V705">
        <f>YEAR(R705)</f>
        <v>2016</v>
      </c>
      <c r="W705">
        <f>YEAR(S705)</f>
        <v>2017</v>
      </c>
      <c r="X705" s="14">
        <f>_xlfn.DAYS(Table1[[#This Row],[Date Ended Conversion]],Table1[[#This Row],[Date Created Conversion]])</f>
        <v>55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8270</v>
      </c>
      <c r="O706" t="s">
        <v>8272</v>
      </c>
      <c r="P706" s="16">
        <f>ROUND(Table1[[#This Row],[pledged]]/Table1[[#This Row],[goal]]*100,0)</f>
        <v>1</v>
      </c>
      <c r="Q706">
        <f>IFERROR(ROUND(E706/L706,2),0)</f>
        <v>120.25</v>
      </c>
      <c r="R706" s="18">
        <f>(((J706/60)/60)/24)+DATE(1970,1,1)</f>
        <v>42726.192916666667</v>
      </c>
      <c r="S706" s="18">
        <f>(((I706/60)/60)/24)+DATE(1970,1,1)</f>
        <v>42786.192916666667</v>
      </c>
      <c r="T706" s="14">
        <f>MONTH(R706)</f>
        <v>12</v>
      </c>
      <c r="U706" s="14">
        <f>MONTH(S706)</f>
        <v>2</v>
      </c>
      <c r="V706">
        <f>YEAR(R706)</f>
        <v>2016</v>
      </c>
      <c r="W706">
        <f>YEAR(S706)</f>
        <v>2017</v>
      </c>
      <c r="X706" s="14">
        <f>_xlfn.DAYS(Table1[[#This Row],[Date Ended Conversion]],Table1[[#This Row],[Date Created Conversion]])</f>
        <v>60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8270</v>
      </c>
      <c r="O707" t="s">
        <v>8272</v>
      </c>
      <c r="P707" s="16">
        <f>ROUND(Table1[[#This Row],[pledged]]/Table1[[#This Row],[goal]]*100,0)</f>
        <v>1</v>
      </c>
      <c r="Q707">
        <f>IFERROR(ROUND(E707/L707,2),0)</f>
        <v>195.4</v>
      </c>
      <c r="R707" s="18">
        <f>(((J707/60)/60)/24)+DATE(1970,1,1)</f>
        <v>42726.491643518515</v>
      </c>
      <c r="S707" s="18">
        <f>(((I707/60)/60)/24)+DATE(1970,1,1)</f>
        <v>42756.491643518515</v>
      </c>
      <c r="T707" s="14">
        <f>MONTH(R707)</f>
        <v>12</v>
      </c>
      <c r="U707" s="14">
        <f>MONTH(S707)</f>
        <v>1</v>
      </c>
      <c r="V707">
        <f>YEAR(R707)</f>
        <v>2016</v>
      </c>
      <c r="W707">
        <f>YEAR(S707)</f>
        <v>2017</v>
      </c>
      <c r="X707" s="14">
        <f>_xlfn.DAYS(Table1[[#This Row],[Date Ended Conversion]],Table1[[#This Row],[Date Created Conversion]])</f>
        <v>30</v>
      </c>
    </row>
    <row r="708" spans="1:2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8270</v>
      </c>
      <c r="O708" t="s">
        <v>8272</v>
      </c>
      <c r="P708" s="16">
        <f>ROUND(Table1[[#This Row],[pledged]]/Table1[[#This Row],[goal]]*100,0)</f>
        <v>0</v>
      </c>
      <c r="Q708">
        <f>IFERROR(ROUND(E708/L708,2),0)</f>
        <v>0</v>
      </c>
      <c r="R708" s="18">
        <f>(((J708/60)/60)/24)+DATE(1970,1,1)</f>
        <v>42676.995173611111</v>
      </c>
      <c r="S708" s="18">
        <f>(((I708/60)/60)/24)+DATE(1970,1,1)</f>
        <v>42718.777083333334</v>
      </c>
      <c r="T708" s="14">
        <f>MONTH(R708)</f>
        <v>11</v>
      </c>
      <c r="U708" s="14">
        <f>MONTH(S708)</f>
        <v>12</v>
      </c>
      <c r="V708">
        <f>YEAR(R708)</f>
        <v>2016</v>
      </c>
      <c r="W708">
        <f>YEAR(S708)</f>
        <v>2016</v>
      </c>
      <c r="X708" s="14">
        <f>_xlfn.DAYS(Table1[[#This Row],[Date Ended Conversion]],Table1[[#This Row],[Date Created Conversion]])</f>
        <v>42</v>
      </c>
    </row>
    <row r="709" spans="1:2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8270</v>
      </c>
      <c r="O709" t="s">
        <v>8272</v>
      </c>
      <c r="P709" s="16">
        <f>ROUND(Table1[[#This Row],[pledged]]/Table1[[#This Row],[goal]]*100,0)</f>
        <v>79</v>
      </c>
      <c r="Q709">
        <f>IFERROR(ROUND(E709/L709,2),0)</f>
        <v>117.7</v>
      </c>
      <c r="R709" s="18">
        <f>(((J709/60)/60)/24)+DATE(1970,1,1)</f>
        <v>42696.663506944446</v>
      </c>
      <c r="S709" s="18">
        <f>(((I709/60)/60)/24)+DATE(1970,1,1)</f>
        <v>42736.663506944446</v>
      </c>
      <c r="T709" s="14">
        <f>MONTH(R709)</f>
        <v>11</v>
      </c>
      <c r="U709" s="14">
        <f>MONTH(S709)</f>
        <v>1</v>
      </c>
      <c r="V709">
        <f>YEAR(R709)</f>
        <v>2016</v>
      </c>
      <c r="W709">
        <f>YEAR(S709)</f>
        <v>2017</v>
      </c>
      <c r="X709" s="14">
        <f>_xlfn.DAYS(Table1[[#This Row],[Date Ended Conversion]],Table1[[#This Row],[Date Created Conversion]])</f>
        <v>40</v>
      </c>
    </row>
    <row r="710" spans="1:2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8270</v>
      </c>
      <c r="O710" t="s">
        <v>8272</v>
      </c>
      <c r="P710" s="16">
        <f>ROUND(Table1[[#This Row],[pledged]]/Table1[[#This Row],[goal]]*100,0)</f>
        <v>22</v>
      </c>
      <c r="Q710">
        <f>IFERROR(ROUND(E710/L710,2),0)</f>
        <v>23.95</v>
      </c>
      <c r="R710" s="18">
        <f>(((J710/60)/60)/24)+DATE(1970,1,1)</f>
        <v>41835.581018518518</v>
      </c>
      <c r="S710" s="18">
        <f>(((I710/60)/60)/24)+DATE(1970,1,1)</f>
        <v>41895.581018518518</v>
      </c>
      <c r="T710" s="14">
        <f>MONTH(R710)</f>
        <v>7</v>
      </c>
      <c r="U710" s="14">
        <f>MONTH(S710)</f>
        <v>9</v>
      </c>
      <c r="V710">
        <f>YEAR(R710)</f>
        <v>2014</v>
      </c>
      <c r="W710">
        <f>YEAR(S710)</f>
        <v>2014</v>
      </c>
      <c r="X710" s="14">
        <f>_xlfn.DAYS(Table1[[#This Row],[Date Ended Conversion]],Table1[[#This Row],[Date Created Conversion]])</f>
        <v>60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8270</v>
      </c>
      <c r="O711" t="s">
        <v>8272</v>
      </c>
      <c r="P711" s="16">
        <f>ROUND(Table1[[#This Row],[pledged]]/Table1[[#This Row],[goal]]*100,0)</f>
        <v>0</v>
      </c>
      <c r="Q711">
        <f>IFERROR(ROUND(E711/L711,2),0)</f>
        <v>30.5</v>
      </c>
      <c r="R711" s="18">
        <f>(((J711/60)/60)/24)+DATE(1970,1,1)</f>
        <v>41948.041192129633</v>
      </c>
      <c r="S711" s="18">
        <f>(((I711/60)/60)/24)+DATE(1970,1,1)</f>
        <v>41978.041192129633</v>
      </c>
      <c r="T711" s="14">
        <f>MONTH(R711)</f>
        <v>11</v>
      </c>
      <c r="U711" s="14">
        <f>MONTH(S711)</f>
        <v>12</v>
      </c>
      <c r="V711">
        <f>YEAR(R711)</f>
        <v>2014</v>
      </c>
      <c r="W711">
        <f>YEAR(S711)</f>
        <v>2014</v>
      </c>
      <c r="X711" s="14">
        <f>_xlfn.DAYS(Table1[[#This Row],[Date Ended Conversion]],Table1[[#This Row],[Date Created Conversion]])</f>
        <v>30</v>
      </c>
    </row>
    <row r="712" spans="1:2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8270</v>
      </c>
      <c r="O712" t="s">
        <v>8272</v>
      </c>
      <c r="P712" s="16">
        <f>ROUND(Table1[[#This Row],[pledged]]/Table1[[#This Row],[goal]]*100,0)</f>
        <v>0</v>
      </c>
      <c r="Q712">
        <f>IFERROR(ROUND(E712/L712,2),0)</f>
        <v>0</v>
      </c>
      <c r="R712" s="18">
        <f>(((J712/60)/60)/24)+DATE(1970,1,1)</f>
        <v>41837.984976851854</v>
      </c>
      <c r="S712" s="18">
        <f>(((I712/60)/60)/24)+DATE(1970,1,1)</f>
        <v>41871.030555555553</v>
      </c>
      <c r="T712" s="14">
        <f>MONTH(R712)</f>
        <v>7</v>
      </c>
      <c r="U712" s="14">
        <f>MONTH(S712)</f>
        <v>8</v>
      </c>
      <c r="V712">
        <f>YEAR(R712)</f>
        <v>2014</v>
      </c>
      <c r="W712">
        <f>YEAR(S712)</f>
        <v>2014</v>
      </c>
      <c r="X712" s="14">
        <f>_xlfn.DAYS(Table1[[#This Row],[Date Ended Conversion]],Table1[[#This Row],[Date Created Conversion]])</f>
        <v>34</v>
      </c>
    </row>
    <row r="713" spans="1:2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8270</v>
      </c>
      <c r="O713" t="s">
        <v>8272</v>
      </c>
      <c r="P713" s="16">
        <f>ROUND(Table1[[#This Row],[pledged]]/Table1[[#This Row],[goal]]*100,0)</f>
        <v>34</v>
      </c>
      <c r="Q713">
        <f>IFERROR(ROUND(E713/L713,2),0)</f>
        <v>99.97</v>
      </c>
      <c r="R713" s="18">
        <f>(((J713/60)/60)/24)+DATE(1970,1,1)</f>
        <v>42678.459120370375</v>
      </c>
      <c r="S713" s="18">
        <f>(((I713/60)/60)/24)+DATE(1970,1,1)</f>
        <v>42718.500787037032</v>
      </c>
      <c r="T713" s="14">
        <f>MONTH(R713)</f>
        <v>11</v>
      </c>
      <c r="U713" s="14">
        <f>MONTH(S713)</f>
        <v>12</v>
      </c>
      <c r="V713">
        <f>YEAR(R713)</f>
        <v>2016</v>
      </c>
      <c r="W713">
        <f>YEAR(S713)</f>
        <v>2016</v>
      </c>
      <c r="X713" s="14">
        <f>_xlfn.DAYS(Table1[[#This Row],[Date Ended Conversion]],Table1[[#This Row],[Date Created Conversion]])</f>
        <v>40</v>
      </c>
    </row>
    <row r="714" spans="1:2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8270</v>
      </c>
      <c r="O714" t="s">
        <v>8272</v>
      </c>
      <c r="P714" s="16">
        <f>ROUND(Table1[[#This Row],[pledged]]/Table1[[#This Row],[goal]]*100,0)</f>
        <v>0</v>
      </c>
      <c r="Q714">
        <f>IFERROR(ROUND(E714/L714,2),0)</f>
        <v>26.25</v>
      </c>
      <c r="R714" s="18">
        <f>(((J714/60)/60)/24)+DATE(1970,1,1)</f>
        <v>42384.680925925932</v>
      </c>
      <c r="S714" s="18">
        <f>(((I714/60)/60)/24)+DATE(1970,1,1)</f>
        <v>42414.680925925932</v>
      </c>
      <c r="T714" s="14">
        <f>MONTH(R714)</f>
        <v>1</v>
      </c>
      <c r="U714" s="14">
        <f>MONTH(S714)</f>
        <v>2</v>
      </c>
      <c r="V714">
        <f>YEAR(R714)</f>
        <v>2016</v>
      </c>
      <c r="W714">
        <f>YEAR(S714)</f>
        <v>2016</v>
      </c>
      <c r="X714" s="14">
        <f>_xlfn.DAYS(Table1[[#This Row],[Date Ended Conversion]],Table1[[#This Row],[Date Created Conversion]])</f>
        <v>30</v>
      </c>
    </row>
    <row r="715" spans="1:2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8270</v>
      </c>
      <c r="O715" t="s">
        <v>8272</v>
      </c>
      <c r="P715" s="16">
        <f>ROUND(Table1[[#This Row],[pledged]]/Table1[[#This Row],[goal]]*100,0)</f>
        <v>1</v>
      </c>
      <c r="Q715">
        <f>IFERROR(ROUND(E715/L715,2),0)</f>
        <v>199</v>
      </c>
      <c r="R715" s="18">
        <f>(((J715/60)/60)/24)+DATE(1970,1,1)</f>
        <v>42496.529305555552</v>
      </c>
      <c r="S715" s="18">
        <f>(((I715/60)/60)/24)+DATE(1970,1,1)</f>
        <v>42526.529305555552</v>
      </c>
      <c r="T715" s="14">
        <f>MONTH(R715)</f>
        <v>5</v>
      </c>
      <c r="U715" s="14">
        <f>MONTH(S715)</f>
        <v>6</v>
      </c>
      <c r="V715">
        <f>YEAR(R715)</f>
        <v>2016</v>
      </c>
      <c r="W715">
        <f>YEAR(S715)</f>
        <v>2016</v>
      </c>
      <c r="X715" s="14">
        <f>_xlfn.DAYS(Table1[[#This Row],[Date Ended Conversion]],Table1[[#This Row],[Date Created Conversion]])</f>
        <v>30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8270</v>
      </c>
      <c r="O716" t="s">
        <v>8272</v>
      </c>
      <c r="P716" s="16">
        <f>ROUND(Table1[[#This Row],[pledged]]/Table1[[#This Row],[goal]]*100,0)</f>
        <v>15</v>
      </c>
      <c r="Q716">
        <f>IFERROR(ROUND(E716/L716,2),0)</f>
        <v>80.319999999999993</v>
      </c>
      <c r="R716" s="18">
        <f>(((J716/60)/60)/24)+DATE(1970,1,1)</f>
        <v>42734.787986111114</v>
      </c>
      <c r="S716" s="18">
        <f>(((I716/60)/60)/24)+DATE(1970,1,1)</f>
        <v>42794.787986111114</v>
      </c>
      <c r="T716" s="14">
        <f>MONTH(R716)</f>
        <v>12</v>
      </c>
      <c r="U716" s="14">
        <f>MONTH(S716)</f>
        <v>2</v>
      </c>
      <c r="V716">
        <f>YEAR(R716)</f>
        <v>2016</v>
      </c>
      <c r="W716">
        <f>YEAR(S716)</f>
        <v>2017</v>
      </c>
      <c r="X716" s="14">
        <f>_xlfn.DAYS(Table1[[#This Row],[Date Ended Conversion]],Table1[[#This Row],[Date Created Conversion]])</f>
        <v>60</v>
      </c>
    </row>
    <row r="717" spans="1:2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8270</v>
      </c>
      <c r="O717" t="s">
        <v>8272</v>
      </c>
      <c r="P717" s="16">
        <f>ROUND(Table1[[#This Row],[pledged]]/Table1[[#This Row],[goal]]*100,0)</f>
        <v>5</v>
      </c>
      <c r="Q717">
        <f>IFERROR(ROUND(E717/L717,2),0)</f>
        <v>115.75</v>
      </c>
      <c r="R717" s="18">
        <f>(((J717/60)/60)/24)+DATE(1970,1,1)</f>
        <v>42273.090740740736</v>
      </c>
      <c r="S717" s="18">
        <f>(((I717/60)/60)/24)+DATE(1970,1,1)</f>
        <v>42313.132407407407</v>
      </c>
      <c r="T717" s="14">
        <f>MONTH(R717)</f>
        <v>9</v>
      </c>
      <c r="U717" s="14">
        <f>MONTH(S717)</f>
        <v>11</v>
      </c>
      <c r="V717">
        <f>YEAR(R717)</f>
        <v>2015</v>
      </c>
      <c r="W717">
        <f>YEAR(S717)</f>
        <v>2015</v>
      </c>
      <c r="X717" s="14">
        <f>_xlfn.DAYS(Table1[[#This Row],[Date Ended Conversion]],Table1[[#This Row],[Date Created Conversion]])</f>
        <v>40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8270</v>
      </c>
      <c r="O718" t="s">
        <v>8272</v>
      </c>
      <c r="P718" s="16">
        <f>ROUND(Table1[[#This Row],[pledged]]/Table1[[#This Row],[goal]]*100,0)</f>
        <v>10</v>
      </c>
      <c r="Q718">
        <f>IFERROR(ROUND(E718/L718,2),0)</f>
        <v>44.69</v>
      </c>
      <c r="R718" s="18">
        <f>(((J718/60)/60)/24)+DATE(1970,1,1)</f>
        <v>41940.658645833333</v>
      </c>
      <c r="S718" s="18">
        <f>(((I718/60)/60)/24)+DATE(1970,1,1)</f>
        <v>41974</v>
      </c>
      <c r="T718" s="14">
        <f>MONTH(R718)</f>
        <v>10</v>
      </c>
      <c r="U718" s="14">
        <f>MONTH(S718)</f>
        <v>12</v>
      </c>
      <c r="V718">
        <f>YEAR(R718)</f>
        <v>2014</v>
      </c>
      <c r="W718">
        <f>YEAR(S718)</f>
        <v>2014</v>
      </c>
      <c r="X718" s="14">
        <f>_xlfn.DAYS(Table1[[#This Row],[Date Ended Conversion]],Table1[[#This Row],[Date Created Conversion]])</f>
        <v>34</v>
      </c>
    </row>
    <row r="719" spans="1:2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8270</v>
      </c>
      <c r="O719" t="s">
        <v>8272</v>
      </c>
      <c r="P719" s="16">
        <f>ROUND(Table1[[#This Row],[pledged]]/Table1[[#This Row],[goal]]*100,0)</f>
        <v>0</v>
      </c>
      <c r="Q719">
        <f>IFERROR(ROUND(E719/L719,2),0)</f>
        <v>76.25</v>
      </c>
      <c r="R719" s="18">
        <f>(((J719/60)/60)/24)+DATE(1970,1,1)</f>
        <v>41857.854189814818</v>
      </c>
      <c r="S719" s="18">
        <f>(((I719/60)/60)/24)+DATE(1970,1,1)</f>
        <v>41887.854189814818</v>
      </c>
      <c r="T719" s="14">
        <f>MONTH(R719)</f>
        <v>8</v>
      </c>
      <c r="U719" s="14">
        <f>MONTH(S719)</f>
        <v>9</v>
      </c>
      <c r="V719">
        <f>YEAR(R719)</f>
        <v>2014</v>
      </c>
      <c r="W719">
        <f>YEAR(S719)</f>
        <v>2014</v>
      </c>
      <c r="X719" s="14">
        <f>_xlfn.DAYS(Table1[[#This Row],[Date Ended Conversion]],Table1[[#This Row],[Date Created Conversion]])</f>
        <v>30</v>
      </c>
    </row>
    <row r="720" spans="1:2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8270</v>
      </c>
      <c r="O720" t="s">
        <v>8272</v>
      </c>
      <c r="P720" s="16">
        <f>ROUND(Table1[[#This Row],[pledged]]/Table1[[#This Row],[goal]]*100,0)</f>
        <v>1</v>
      </c>
      <c r="Q720">
        <f>IFERROR(ROUND(E720/L720,2),0)</f>
        <v>22.5</v>
      </c>
      <c r="R720" s="18">
        <f>(((J720/60)/60)/24)+DATE(1970,1,1)</f>
        <v>42752.845451388886</v>
      </c>
      <c r="S720" s="18">
        <f>(((I720/60)/60)/24)+DATE(1970,1,1)</f>
        <v>42784.249305555553</v>
      </c>
      <c r="T720" s="14">
        <f>MONTH(R720)</f>
        <v>1</v>
      </c>
      <c r="U720" s="14">
        <f>MONTH(S720)</f>
        <v>2</v>
      </c>
      <c r="V720">
        <f>YEAR(R720)</f>
        <v>2017</v>
      </c>
      <c r="W720">
        <f>YEAR(S720)</f>
        <v>2017</v>
      </c>
      <c r="X720" s="14">
        <f>_xlfn.DAYS(Table1[[#This Row],[Date Ended Conversion]],Table1[[#This Row],[Date Created Conversion]])</f>
        <v>32</v>
      </c>
    </row>
    <row r="721" spans="1:2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8270</v>
      </c>
      <c r="O721" t="s">
        <v>8272</v>
      </c>
      <c r="P721" s="16">
        <f>ROUND(Table1[[#This Row],[pledged]]/Table1[[#This Row],[goal]]*100,0)</f>
        <v>1</v>
      </c>
      <c r="Q721">
        <f>IFERROR(ROUND(E721/L721,2),0)</f>
        <v>19.399999999999999</v>
      </c>
      <c r="R721" s="18">
        <f>(((J721/60)/60)/24)+DATE(1970,1,1)</f>
        <v>42409.040231481486</v>
      </c>
      <c r="S721" s="18">
        <f>(((I721/60)/60)/24)+DATE(1970,1,1)</f>
        <v>42423.040231481486</v>
      </c>
      <c r="T721" s="14">
        <f>MONTH(R721)</f>
        <v>2</v>
      </c>
      <c r="U721" s="14">
        <f>MONTH(S721)</f>
        <v>2</v>
      </c>
      <c r="V721">
        <f>YEAR(R721)</f>
        <v>2016</v>
      </c>
      <c r="W721">
        <f>YEAR(S721)</f>
        <v>2016</v>
      </c>
      <c r="X721" s="14">
        <f>_xlfn.DAYS(Table1[[#This Row],[Date Ended Conversion]],Table1[[#This Row],[Date Created Conversion]])</f>
        <v>14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8273</v>
      </c>
      <c r="O722" t="s">
        <v>8309</v>
      </c>
      <c r="P722" s="16">
        <f>ROUND(Table1[[#This Row],[pledged]]/Table1[[#This Row],[goal]]*100,0)</f>
        <v>144</v>
      </c>
      <c r="Q722">
        <f>IFERROR(ROUND(E722/L722,2),0)</f>
        <v>66.709999999999994</v>
      </c>
      <c r="R722" s="18">
        <f>(((J722/60)/60)/24)+DATE(1970,1,1)</f>
        <v>40909.649201388893</v>
      </c>
      <c r="S722" s="18">
        <f>(((I722/60)/60)/24)+DATE(1970,1,1)</f>
        <v>40937.649201388893</v>
      </c>
      <c r="T722" s="14">
        <f>MONTH(R722)</f>
        <v>1</v>
      </c>
      <c r="U722" s="14">
        <f>MONTH(S722)</f>
        <v>1</v>
      </c>
      <c r="V722">
        <f>YEAR(R722)</f>
        <v>2012</v>
      </c>
      <c r="W722">
        <f>YEAR(S722)</f>
        <v>2012</v>
      </c>
      <c r="X722" s="14">
        <f>_xlfn.DAYS(Table1[[#This Row],[Date Ended Conversion]],Table1[[#This Row],[Date Created Conversion]])</f>
        <v>28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8273</v>
      </c>
      <c r="O723" t="s">
        <v>8309</v>
      </c>
      <c r="P723" s="16">
        <f>ROUND(Table1[[#This Row],[pledged]]/Table1[[#This Row],[goal]]*100,0)</f>
        <v>122</v>
      </c>
      <c r="Q723">
        <f>IFERROR(ROUND(E723/L723,2),0)</f>
        <v>84.14</v>
      </c>
      <c r="R723" s="18">
        <f>(((J723/60)/60)/24)+DATE(1970,1,1)</f>
        <v>41807.571840277778</v>
      </c>
      <c r="S723" s="18">
        <f>(((I723/60)/60)/24)+DATE(1970,1,1)</f>
        <v>41852.571840277778</v>
      </c>
      <c r="T723" s="14">
        <f>MONTH(R723)</f>
        <v>6</v>
      </c>
      <c r="U723" s="14">
        <f>MONTH(S723)</f>
        <v>8</v>
      </c>
      <c r="V723">
        <f>YEAR(R723)</f>
        <v>2014</v>
      </c>
      <c r="W723">
        <f>YEAR(S723)</f>
        <v>2014</v>
      </c>
      <c r="X723" s="14">
        <f>_xlfn.DAYS(Table1[[#This Row],[Date Ended Conversion]],Table1[[#This Row],[Date Created Conversion]])</f>
        <v>45</v>
      </c>
    </row>
    <row r="724" spans="1:2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8273</v>
      </c>
      <c r="O724" t="s">
        <v>8309</v>
      </c>
      <c r="P724" s="16">
        <f>ROUND(Table1[[#This Row],[pledged]]/Table1[[#This Row],[goal]]*100,0)</f>
        <v>132</v>
      </c>
      <c r="Q724">
        <f>IFERROR(ROUND(E724/L724,2),0)</f>
        <v>215.73</v>
      </c>
      <c r="R724" s="18">
        <f>(((J724/60)/60)/24)+DATE(1970,1,1)</f>
        <v>40977.805300925924</v>
      </c>
      <c r="S724" s="18">
        <f>(((I724/60)/60)/24)+DATE(1970,1,1)</f>
        <v>41007.76363425926</v>
      </c>
      <c r="T724" s="14">
        <f>MONTH(R724)</f>
        <v>3</v>
      </c>
      <c r="U724" s="14">
        <f>MONTH(S724)</f>
        <v>4</v>
      </c>
      <c r="V724">
        <f>YEAR(R724)</f>
        <v>2012</v>
      </c>
      <c r="W724">
        <f>YEAR(S724)</f>
        <v>2012</v>
      </c>
      <c r="X724" s="14">
        <f>_xlfn.DAYS(Table1[[#This Row],[Date Ended Conversion]],Table1[[#This Row],[Date Created Conversion]])</f>
        <v>30</v>
      </c>
    </row>
    <row r="725" spans="1:2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8273</v>
      </c>
      <c r="O725" t="s">
        <v>8309</v>
      </c>
      <c r="P725" s="16">
        <f>ROUND(Table1[[#This Row],[pledged]]/Table1[[#This Row],[goal]]*100,0)</f>
        <v>109</v>
      </c>
      <c r="Q725">
        <f>IFERROR(ROUND(E725/L725,2),0)</f>
        <v>54.69</v>
      </c>
      <c r="R725" s="18">
        <f>(((J725/60)/60)/24)+DATE(1970,1,1)</f>
        <v>42184.816539351858</v>
      </c>
      <c r="S725" s="18">
        <f>(((I725/60)/60)/24)+DATE(1970,1,1)</f>
        <v>42215.165972222225</v>
      </c>
      <c r="T725" s="14">
        <f>MONTH(R725)</f>
        <v>6</v>
      </c>
      <c r="U725" s="14">
        <f>MONTH(S725)</f>
        <v>7</v>
      </c>
      <c r="V725">
        <f>YEAR(R725)</f>
        <v>2015</v>
      </c>
      <c r="W725">
        <f>YEAR(S725)</f>
        <v>2015</v>
      </c>
      <c r="X725" s="14">
        <f>_xlfn.DAYS(Table1[[#This Row],[Date Ended Conversion]],Table1[[#This Row],[Date Created Conversion]])</f>
        <v>31</v>
      </c>
    </row>
    <row r="726" spans="1:2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8273</v>
      </c>
      <c r="O726" t="s">
        <v>8309</v>
      </c>
      <c r="P726" s="16">
        <f>ROUND(Table1[[#This Row],[pledged]]/Table1[[#This Row],[goal]]*100,0)</f>
        <v>105</v>
      </c>
      <c r="Q726">
        <f>IFERROR(ROUND(E726/L726,2),0)</f>
        <v>51.63</v>
      </c>
      <c r="R726" s="18">
        <f>(((J726/60)/60)/24)+DATE(1970,1,1)</f>
        <v>40694.638460648144</v>
      </c>
      <c r="S726" s="18">
        <f>(((I726/60)/60)/24)+DATE(1970,1,1)</f>
        <v>40724.638460648144</v>
      </c>
      <c r="T726" s="14">
        <f>MONTH(R726)</f>
        <v>5</v>
      </c>
      <c r="U726" s="14">
        <f>MONTH(S726)</f>
        <v>6</v>
      </c>
      <c r="V726">
        <f>YEAR(R726)</f>
        <v>2011</v>
      </c>
      <c r="W726">
        <f>YEAR(S726)</f>
        <v>2011</v>
      </c>
      <c r="X726" s="14">
        <f>_xlfn.DAYS(Table1[[#This Row],[Date Ended Conversion]],Table1[[#This Row],[Date Created Conversion]])</f>
        <v>30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8273</v>
      </c>
      <c r="O727" t="s">
        <v>8309</v>
      </c>
      <c r="P727" s="16">
        <f>ROUND(Table1[[#This Row],[pledged]]/Table1[[#This Row],[goal]]*100,0)</f>
        <v>100</v>
      </c>
      <c r="Q727">
        <f>IFERROR(ROUND(E727/L727,2),0)</f>
        <v>143.36000000000001</v>
      </c>
      <c r="R727" s="18">
        <f>(((J727/60)/60)/24)+DATE(1970,1,1)</f>
        <v>42321.626296296294</v>
      </c>
      <c r="S727" s="18">
        <f>(((I727/60)/60)/24)+DATE(1970,1,1)</f>
        <v>42351.626296296294</v>
      </c>
      <c r="T727" s="14">
        <f>MONTH(R727)</f>
        <v>11</v>
      </c>
      <c r="U727" s="14">
        <f>MONTH(S727)</f>
        <v>12</v>
      </c>
      <c r="V727">
        <f>YEAR(R727)</f>
        <v>2015</v>
      </c>
      <c r="W727">
        <f>YEAR(S727)</f>
        <v>2015</v>
      </c>
      <c r="X727" s="14">
        <f>_xlfn.DAYS(Table1[[#This Row],[Date Ended Conversion]],Table1[[#This Row],[Date Created Conversion]])</f>
        <v>30</v>
      </c>
    </row>
    <row r="728" spans="1:2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8273</v>
      </c>
      <c r="O728" t="s">
        <v>8309</v>
      </c>
      <c r="P728" s="16">
        <f>ROUND(Table1[[#This Row],[pledged]]/Table1[[#This Row],[goal]]*100,0)</f>
        <v>101</v>
      </c>
      <c r="Q728">
        <f>IFERROR(ROUND(E728/L728,2),0)</f>
        <v>72.430000000000007</v>
      </c>
      <c r="R728" s="18">
        <f>(((J728/60)/60)/24)+DATE(1970,1,1)</f>
        <v>41346.042673611111</v>
      </c>
      <c r="S728" s="18">
        <f>(((I728/60)/60)/24)+DATE(1970,1,1)</f>
        <v>41376.042673611111</v>
      </c>
      <c r="T728" s="14">
        <f>MONTH(R728)</f>
        <v>3</v>
      </c>
      <c r="U728" s="14">
        <f>MONTH(S728)</f>
        <v>4</v>
      </c>
      <c r="V728">
        <f>YEAR(R728)</f>
        <v>2013</v>
      </c>
      <c r="W728">
        <f>YEAR(S728)</f>
        <v>2013</v>
      </c>
      <c r="X728" s="14">
        <f>_xlfn.DAYS(Table1[[#This Row],[Date Ended Conversion]],Table1[[#This Row],[Date Created Conversion]])</f>
        <v>30</v>
      </c>
    </row>
    <row r="729" spans="1:2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8273</v>
      </c>
      <c r="O729" t="s">
        <v>8309</v>
      </c>
      <c r="P729" s="16">
        <f>ROUND(Table1[[#This Row],[pledged]]/Table1[[#This Row],[goal]]*100,0)</f>
        <v>156</v>
      </c>
      <c r="Q729">
        <f>IFERROR(ROUND(E729/L729,2),0)</f>
        <v>36.53</v>
      </c>
      <c r="R729" s="18">
        <f>(((J729/60)/60)/24)+DATE(1970,1,1)</f>
        <v>41247.020243055551</v>
      </c>
      <c r="S729" s="18">
        <f>(((I729/60)/60)/24)+DATE(1970,1,1)</f>
        <v>41288.888888888891</v>
      </c>
      <c r="T729" s="14">
        <f>MONTH(R729)</f>
        <v>12</v>
      </c>
      <c r="U729" s="14">
        <f>MONTH(S729)</f>
        <v>1</v>
      </c>
      <c r="V729">
        <f>YEAR(R729)</f>
        <v>2012</v>
      </c>
      <c r="W729">
        <f>YEAR(S729)</f>
        <v>2013</v>
      </c>
      <c r="X729" s="14">
        <f>_xlfn.DAYS(Table1[[#This Row],[Date Ended Conversion]],Table1[[#This Row],[Date Created Conversion]])</f>
        <v>41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8273</v>
      </c>
      <c r="O730" t="s">
        <v>8309</v>
      </c>
      <c r="P730" s="16">
        <f>ROUND(Table1[[#This Row],[pledged]]/Table1[[#This Row],[goal]]*100,0)</f>
        <v>106</v>
      </c>
      <c r="Q730">
        <f>IFERROR(ROUND(E730/L730,2),0)</f>
        <v>60.9</v>
      </c>
      <c r="R730" s="18">
        <f>(((J730/60)/60)/24)+DATE(1970,1,1)</f>
        <v>40731.837465277778</v>
      </c>
      <c r="S730" s="18">
        <f>(((I730/60)/60)/24)+DATE(1970,1,1)</f>
        <v>40776.837465277778</v>
      </c>
      <c r="T730" s="14">
        <f>MONTH(R730)</f>
        <v>7</v>
      </c>
      <c r="U730" s="14">
        <f>MONTH(S730)</f>
        <v>8</v>
      </c>
      <c r="V730">
        <f>YEAR(R730)</f>
        <v>2011</v>
      </c>
      <c r="W730">
        <f>YEAR(S730)</f>
        <v>2011</v>
      </c>
      <c r="X730" s="14">
        <f>_xlfn.DAYS(Table1[[#This Row],[Date Ended Conversion]],Table1[[#This Row],[Date Created Conversion]])</f>
        <v>45</v>
      </c>
    </row>
    <row r="731" spans="1:2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8273</v>
      </c>
      <c r="O731" t="s">
        <v>8309</v>
      </c>
      <c r="P731" s="16">
        <f>ROUND(Table1[[#This Row],[pledged]]/Table1[[#This Row],[goal]]*100,0)</f>
        <v>131</v>
      </c>
      <c r="Q731">
        <f>IFERROR(ROUND(E731/L731,2),0)</f>
        <v>43.55</v>
      </c>
      <c r="R731" s="18">
        <f>(((J731/60)/60)/24)+DATE(1970,1,1)</f>
        <v>41111.185891203706</v>
      </c>
      <c r="S731" s="18">
        <f>(((I731/60)/60)/24)+DATE(1970,1,1)</f>
        <v>41171.185891203706</v>
      </c>
      <c r="T731" s="14">
        <f>MONTH(R731)</f>
        <v>7</v>
      </c>
      <c r="U731" s="14">
        <f>MONTH(S731)</f>
        <v>9</v>
      </c>
      <c r="V731">
        <f>YEAR(R731)</f>
        <v>2012</v>
      </c>
      <c r="W731">
        <f>YEAR(S731)</f>
        <v>2012</v>
      </c>
      <c r="X731" s="14">
        <f>_xlfn.DAYS(Table1[[#This Row],[Date Ended Conversion]],Table1[[#This Row],[Date Created Conversion]])</f>
        <v>60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8273</v>
      </c>
      <c r="O732" t="s">
        <v>8309</v>
      </c>
      <c r="P732" s="16">
        <f>ROUND(Table1[[#This Row],[pledged]]/Table1[[#This Row],[goal]]*100,0)</f>
        <v>132</v>
      </c>
      <c r="Q732">
        <f>IFERROR(ROUND(E732/L732,2),0)</f>
        <v>99.77</v>
      </c>
      <c r="R732" s="18">
        <f>(((J732/60)/60)/24)+DATE(1970,1,1)</f>
        <v>40854.745266203703</v>
      </c>
      <c r="S732" s="18">
        <f>(((I732/60)/60)/24)+DATE(1970,1,1)</f>
        <v>40884.745266203703</v>
      </c>
      <c r="T732" s="14">
        <f>MONTH(R732)</f>
        <v>11</v>
      </c>
      <c r="U732" s="14">
        <f>MONTH(S732)</f>
        <v>12</v>
      </c>
      <c r="V732">
        <f>YEAR(R732)</f>
        <v>2011</v>
      </c>
      <c r="W732">
        <f>YEAR(S732)</f>
        <v>2011</v>
      </c>
      <c r="X732" s="14">
        <f>_xlfn.DAYS(Table1[[#This Row],[Date Ended Conversion]],Table1[[#This Row],[Date Created Conversion]])</f>
        <v>30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8273</v>
      </c>
      <c r="O733" t="s">
        <v>8309</v>
      </c>
      <c r="P733" s="16">
        <f>ROUND(Table1[[#This Row],[pledged]]/Table1[[#This Row],[goal]]*100,0)</f>
        <v>126</v>
      </c>
      <c r="Q733">
        <f>IFERROR(ROUND(E733/L733,2),0)</f>
        <v>88.73</v>
      </c>
      <c r="R733" s="18">
        <f>(((J733/60)/60)/24)+DATE(1970,1,1)</f>
        <v>40879.795682870368</v>
      </c>
      <c r="S733" s="18">
        <f>(((I733/60)/60)/24)+DATE(1970,1,1)</f>
        <v>40930.25</v>
      </c>
      <c r="T733" s="14">
        <f>MONTH(R733)</f>
        <v>12</v>
      </c>
      <c r="U733" s="14">
        <f>MONTH(S733)</f>
        <v>1</v>
      </c>
      <c r="V733">
        <f>YEAR(R733)</f>
        <v>2011</v>
      </c>
      <c r="W733">
        <f>YEAR(S733)</f>
        <v>2012</v>
      </c>
      <c r="X733" s="14">
        <f>_xlfn.DAYS(Table1[[#This Row],[Date Ended Conversion]],Table1[[#This Row],[Date Created Conversion]])</f>
        <v>51</v>
      </c>
    </row>
    <row r="734" spans="1:2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8273</v>
      </c>
      <c r="O734" t="s">
        <v>8309</v>
      </c>
      <c r="P734" s="16">
        <f>ROUND(Table1[[#This Row],[pledged]]/Table1[[#This Row],[goal]]*100,0)</f>
        <v>160</v>
      </c>
      <c r="Q734">
        <f>IFERROR(ROUND(E734/L734,2),0)</f>
        <v>4.92</v>
      </c>
      <c r="R734" s="18">
        <f>(((J734/60)/60)/24)+DATE(1970,1,1)</f>
        <v>41486.424317129626</v>
      </c>
      <c r="S734" s="18">
        <f>(((I734/60)/60)/24)+DATE(1970,1,1)</f>
        <v>41546.424317129626</v>
      </c>
      <c r="T734" s="14">
        <f>MONTH(R734)</f>
        <v>7</v>
      </c>
      <c r="U734" s="14">
        <f>MONTH(S734)</f>
        <v>9</v>
      </c>
      <c r="V734">
        <f>YEAR(R734)</f>
        <v>2013</v>
      </c>
      <c r="W734">
        <f>YEAR(S734)</f>
        <v>2013</v>
      </c>
      <c r="X734" s="14">
        <f>_xlfn.DAYS(Table1[[#This Row],[Date Ended Conversion]],Table1[[#This Row],[Date Created Conversion]])</f>
        <v>60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8273</v>
      </c>
      <c r="O735" t="s">
        <v>8309</v>
      </c>
      <c r="P735" s="16">
        <f>ROUND(Table1[[#This Row],[pledged]]/Table1[[#This Row],[goal]]*100,0)</f>
        <v>120</v>
      </c>
      <c r="Q735">
        <f>IFERROR(ROUND(E735/L735,2),0)</f>
        <v>17.82</v>
      </c>
      <c r="R735" s="18">
        <f>(((J735/60)/60)/24)+DATE(1970,1,1)</f>
        <v>41598.420046296298</v>
      </c>
      <c r="S735" s="18">
        <f>(((I735/60)/60)/24)+DATE(1970,1,1)</f>
        <v>41628.420046296298</v>
      </c>
      <c r="T735" s="14">
        <f>MONTH(R735)</f>
        <v>11</v>
      </c>
      <c r="U735" s="14">
        <f>MONTH(S735)</f>
        <v>12</v>
      </c>
      <c r="V735">
        <f>YEAR(R735)</f>
        <v>2013</v>
      </c>
      <c r="W735">
        <f>YEAR(S735)</f>
        <v>2013</v>
      </c>
      <c r="X735" s="14">
        <f>_xlfn.DAYS(Table1[[#This Row],[Date Ended Conversion]],Table1[[#This Row],[Date Created Conversion]])</f>
        <v>30</v>
      </c>
    </row>
    <row r="736" spans="1:2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8273</v>
      </c>
      <c r="O736" t="s">
        <v>8309</v>
      </c>
      <c r="P736" s="16">
        <f>ROUND(Table1[[#This Row],[pledged]]/Table1[[#This Row],[goal]]*100,0)</f>
        <v>126</v>
      </c>
      <c r="Q736">
        <f>IFERROR(ROUND(E736/L736,2),0)</f>
        <v>187.19</v>
      </c>
      <c r="R736" s="18">
        <f>(((J736/60)/60)/24)+DATE(1970,1,1)</f>
        <v>42102.164583333331</v>
      </c>
      <c r="S736" s="18">
        <f>(((I736/60)/60)/24)+DATE(1970,1,1)</f>
        <v>42133.208333333328</v>
      </c>
      <c r="T736" s="14">
        <f>MONTH(R736)</f>
        <v>4</v>
      </c>
      <c r="U736" s="14">
        <f>MONTH(S736)</f>
        <v>5</v>
      </c>
      <c r="V736">
        <f>YEAR(R736)</f>
        <v>2015</v>
      </c>
      <c r="W736">
        <f>YEAR(S736)</f>
        <v>2015</v>
      </c>
      <c r="X736" s="14">
        <f>_xlfn.DAYS(Table1[[#This Row],[Date Ended Conversion]],Table1[[#This Row],[Date Created Conversion]])</f>
        <v>31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8273</v>
      </c>
      <c r="O737" t="s">
        <v>8309</v>
      </c>
      <c r="P737" s="16">
        <f>ROUND(Table1[[#This Row],[pledged]]/Table1[[#This Row],[goal]]*100,0)</f>
        <v>114</v>
      </c>
      <c r="Q737">
        <f>IFERROR(ROUND(E737/L737,2),0)</f>
        <v>234.81</v>
      </c>
      <c r="R737" s="18">
        <f>(((J737/60)/60)/24)+DATE(1970,1,1)</f>
        <v>41946.029467592591</v>
      </c>
      <c r="S737" s="18">
        <f>(((I737/60)/60)/24)+DATE(1970,1,1)</f>
        <v>41977.027083333334</v>
      </c>
      <c r="T737" s="14">
        <f>MONTH(R737)</f>
        <v>11</v>
      </c>
      <c r="U737" s="14">
        <f>MONTH(S737)</f>
        <v>12</v>
      </c>
      <c r="V737">
        <f>YEAR(R737)</f>
        <v>2014</v>
      </c>
      <c r="W737">
        <f>YEAR(S737)</f>
        <v>2014</v>
      </c>
      <c r="X737" s="14">
        <f>_xlfn.DAYS(Table1[[#This Row],[Date Ended Conversion]],Table1[[#This Row],[Date Created Conversion]])</f>
        <v>31</v>
      </c>
    </row>
    <row r="738" spans="1:2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8273</v>
      </c>
      <c r="O738" t="s">
        <v>8309</v>
      </c>
      <c r="P738" s="16">
        <f>ROUND(Table1[[#This Row],[pledged]]/Table1[[#This Row],[goal]]*100,0)</f>
        <v>315</v>
      </c>
      <c r="Q738">
        <f>IFERROR(ROUND(E738/L738,2),0)</f>
        <v>105.05</v>
      </c>
      <c r="R738" s="18">
        <f>(((J738/60)/60)/24)+DATE(1970,1,1)</f>
        <v>41579.734259259261</v>
      </c>
      <c r="S738" s="18">
        <f>(((I738/60)/60)/24)+DATE(1970,1,1)</f>
        <v>41599.207638888889</v>
      </c>
      <c r="T738" s="14">
        <f>MONTH(R738)</f>
        <v>11</v>
      </c>
      <c r="U738" s="14">
        <f>MONTH(S738)</f>
        <v>11</v>
      </c>
      <c r="V738">
        <f>YEAR(R738)</f>
        <v>2013</v>
      </c>
      <c r="W738">
        <f>YEAR(S738)</f>
        <v>2013</v>
      </c>
      <c r="X738" s="14">
        <f>_xlfn.DAYS(Table1[[#This Row],[Date Ended Conversion]],Table1[[#This Row],[Date Created Conversion]])</f>
        <v>20</v>
      </c>
    </row>
    <row r="739" spans="1:2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8273</v>
      </c>
      <c r="O739" t="s">
        <v>8309</v>
      </c>
      <c r="P739" s="16">
        <f>ROUND(Table1[[#This Row],[pledged]]/Table1[[#This Row],[goal]]*100,0)</f>
        <v>122</v>
      </c>
      <c r="Q739">
        <f>IFERROR(ROUND(E739/L739,2),0)</f>
        <v>56.67</v>
      </c>
      <c r="R739" s="18">
        <f>(((J739/60)/60)/24)+DATE(1970,1,1)</f>
        <v>41667.275312500002</v>
      </c>
      <c r="S739" s="18">
        <f>(((I739/60)/60)/24)+DATE(1970,1,1)</f>
        <v>41684.833333333336</v>
      </c>
      <c r="T739" s="14">
        <f>MONTH(R739)</f>
        <v>1</v>
      </c>
      <c r="U739" s="14">
        <f>MONTH(S739)</f>
        <v>2</v>
      </c>
      <c r="V739">
        <f>YEAR(R739)</f>
        <v>2014</v>
      </c>
      <c r="W739">
        <f>YEAR(S739)</f>
        <v>2014</v>
      </c>
      <c r="X739" s="14">
        <f>_xlfn.DAYS(Table1[[#This Row],[Date Ended Conversion]],Table1[[#This Row],[Date Created Conversion]])</f>
        <v>17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8273</v>
      </c>
      <c r="O740" t="s">
        <v>8309</v>
      </c>
      <c r="P740" s="16">
        <f>ROUND(Table1[[#This Row],[pledged]]/Table1[[#This Row],[goal]]*100,0)</f>
        <v>107</v>
      </c>
      <c r="Q740">
        <f>IFERROR(ROUND(E740/L740,2),0)</f>
        <v>39.049999999999997</v>
      </c>
      <c r="R740" s="18">
        <f>(((J740/60)/60)/24)+DATE(1970,1,1)</f>
        <v>41943.604097222218</v>
      </c>
      <c r="S740" s="18">
        <f>(((I740/60)/60)/24)+DATE(1970,1,1)</f>
        <v>41974.207638888889</v>
      </c>
      <c r="T740" s="14">
        <f>MONTH(R740)</f>
        <v>10</v>
      </c>
      <c r="U740" s="14">
        <f>MONTH(S740)</f>
        <v>12</v>
      </c>
      <c r="V740">
        <f>YEAR(R740)</f>
        <v>2014</v>
      </c>
      <c r="W740">
        <f>YEAR(S740)</f>
        <v>2014</v>
      </c>
      <c r="X740" s="14">
        <f>_xlfn.DAYS(Table1[[#This Row],[Date Ended Conversion]],Table1[[#This Row],[Date Created Conversion]])</f>
        <v>31</v>
      </c>
    </row>
    <row r="741" spans="1:2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8273</v>
      </c>
      <c r="O741" t="s">
        <v>8309</v>
      </c>
      <c r="P741" s="16">
        <f>ROUND(Table1[[#This Row],[pledged]]/Table1[[#This Row],[goal]]*100,0)</f>
        <v>158</v>
      </c>
      <c r="Q741">
        <f>IFERROR(ROUND(E741/L741,2),0)</f>
        <v>68.349999999999994</v>
      </c>
      <c r="R741" s="18">
        <f>(((J741/60)/60)/24)+DATE(1970,1,1)</f>
        <v>41829.502650462964</v>
      </c>
      <c r="S741" s="18">
        <f>(((I741/60)/60)/24)+DATE(1970,1,1)</f>
        <v>41862.502650462964</v>
      </c>
      <c r="T741" s="14">
        <f>MONTH(R741)</f>
        <v>7</v>
      </c>
      <c r="U741" s="14">
        <f>MONTH(S741)</f>
        <v>8</v>
      </c>
      <c r="V741">
        <f>YEAR(R741)</f>
        <v>2014</v>
      </c>
      <c r="W741">
        <f>YEAR(S741)</f>
        <v>2014</v>
      </c>
      <c r="X741" s="14">
        <f>_xlfn.DAYS(Table1[[#This Row],[Date Ended Conversion]],Table1[[#This Row],[Date Created Conversion]])</f>
        <v>33</v>
      </c>
    </row>
    <row r="742" spans="1:2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8273</v>
      </c>
      <c r="O742" t="s">
        <v>8309</v>
      </c>
      <c r="P742" s="16">
        <f>ROUND(Table1[[#This Row],[pledged]]/Table1[[#This Row],[goal]]*100,0)</f>
        <v>107</v>
      </c>
      <c r="Q742">
        <f>IFERROR(ROUND(E742/L742,2),0)</f>
        <v>169.58</v>
      </c>
      <c r="R742" s="18">
        <f>(((J742/60)/60)/24)+DATE(1970,1,1)</f>
        <v>42162.146782407406</v>
      </c>
      <c r="S742" s="18">
        <f>(((I742/60)/60)/24)+DATE(1970,1,1)</f>
        <v>42176.146782407406</v>
      </c>
      <c r="T742" s="14">
        <f>MONTH(R742)</f>
        <v>6</v>
      </c>
      <c r="U742" s="14">
        <f>MONTH(S742)</f>
        <v>6</v>
      </c>
      <c r="V742">
        <f>YEAR(R742)</f>
        <v>2015</v>
      </c>
      <c r="W742">
        <f>YEAR(S742)</f>
        <v>2015</v>
      </c>
      <c r="X742" s="14">
        <f>_xlfn.DAYS(Table1[[#This Row],[Date Ended Conversion]],Table1[[#This Row],[Date Created Conversion]])</f>
        <v>14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8273</v>
      </c>
      <c r="O743" t="s">
        <v>8309</v>
      </c>
      <c r="P743" s="16">
        <f>ROUND(Table1[[#This Row],[pledged]]/Table1[[#This Row],[goal]]*100,0)</f>
        <v>102</v>
      </c>
      <c r="Q743">
        <f>IFERROR(ROUND(E743/L743,2),0)</f>
        <v>141.41999999999999</v>
      </c>
      <c r="R743" s="18">
        <f>(((J743/60)/60)/24)+DATE(1970,1,1)</f>
        <v>41401.648217592592</v>
      </c>
      <c r="S743" s="18">
        <f>(((I743/60)/60)/24)+DATE(1970,1,1)</f>
        <v>41436.648217592592</v>
      </c>
      <c r="T743" s="14">
        <f>MONTH(R743)</f>
        <v>5</v>
      </c>
      <c r="U743" s="14">
        <f>MONTH(S743)</f>
        <v>6</v>
      </c>
      <c r="V743">
        <f>YEAR(R743)</f>
        <v>2013</v>
      </c>
      <c r="W743">
        <f>YEAR(S743)</f>
        <v>2013</v>
      </c>
      <c r="X743" s="14">
        <f>_xlfn.DAYS(Table1[[#This Row],[Date Ended Conversion]],Table1[[#This Row],[Date Created Conversion]])</f>
        <v>35</v>
      </c>
    </row>
    <row r="744" spans="1:2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8273</v>
      </c>
      <c r="O744" t="s">
        <v>8309</v>
      </c>
      <c r="P744" s="16">
        <f>ROUND(Table1[[#This Row],[pledged]]/Table1[[#This Row],[goal]]*100,0)</f>
        <v>111</v>
      </c>
      <c r="Q744">
        <f>IFERROR(ROUND(E744/L744,2),0)</f>
        <v>67.39</v>
      </c>
      <c r="R744" s="18">
        <f>(((J744/60)/60)/24)+DATE(1970,1,1)</f>
        <v>41689.917962962965</v>
      </c>
      <c r="S744" s="18">
        <f>(((I744/60)/60)/24)+DATE(1970,1,1)</f>
        <v>41719.876296296294</v>
      </c>
      <c r="T744" s="14">
        <f>MONTH(R744)</f>
        <v>2</v>
      </c>
      <c r="U744" s="14">
        <f>MONTH(S744)</f>
        <v>3</v>
      </c>
      <c r="V744">
        <f>YEAR(R744)</f>
        <v>2014</v>
      </c>
      <c r="W744">
        <f>YEAR(S744)</f>
        <v>2014</v>
      </c>
      <c r="X744" s="14">
        <f>_xlfn.DAYS(Table1[[#This Row],[Date Ended Conversion]],Table1[[#This Row],[Date Created Conversion]])</f>
        <v>30</v>
      </c>
    </row>
    <row r="745" spans="1:2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8273</v>
      </c>
      <c r="O745" t="s">
        <v>8309</v>
      </c>
      <c r="P745" s="16">
        <f>ROUND(Table1[[#This Row],[pledged]]/Table1[[#This Row],[goal]]*100,0)</f>
        <v>148</v>
      </c>
      <c r="Q745">
        <f>IFERROR(ROUND(E745/L745,2),0)</f>
        <v>54.27</v>
      </c>
      <c r="R745" s="18">
        <f>(((J745/60)/60)/24)+DATE(1970,1,1)</f>
        <v>40990.709317129629</v>
      </c>
      <c r="S745" s="18">
        <f>(((I745/60)/60)/24)+DATE(1970,1,1)</f>
        <v>41015.875</v>
      </c>
      <c r="T745" s="14">
        <f>MONTH(R745)</f>
        <v>3</v>
      </c>
      <c r="U745" s="14">
        <f>MONTH(S745)</f>
        <v>4</v>
      </c>
      <c r="V745">
        <f>YEAR(R745)</f>
        <v>2012</v>
      </c>
      <c r="W745">
        <f>YEAR(S745)</f>
        <v>2012</v>
      </c>
      <c r="X745" s="14">
        <f>_xlfn.DAYS(Table1[[#This Row],[Date Ended Conversion]],Table1[[#This Row],[Date Created Conversion]])</f>
        <v>25</v>
      </c>
    </row>
    <row r="746" spans="1:2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8273</v>
      </c>
      <c r="O746" t="s">
        <v>8309</v>
      </c>
      <c r="P746" s="16">
        <f>ROUND(Table1[[#This Row],[pledged]]/Table1[[#This Row],[goal]]*100,0)</f>
        <v>102</v>
      </c>
      <c r="Q746">
        <f>IFERROR(ROUND(E746/L746,2),0)</f>
        <v>82.52</v>
      </c>
      <c r="R746" s="18">
        <f>(((J746/60)/60)/24)+DATE(1970,1,1)</f>
        <v>41226.95721064815</v>
      </c>
      <c r="S746" s="18">
        <f>(((I746/60)/60)/24)+DATE(1970,1,1)</f>
        <v>41256.95721064815</v>
      </c>
      <c r="T746" s="14">
        <f>MONTH(R746)</f>
        <v>11</v>
      </c>
      <c r="U746" s="14">
        <f>MONTH(S746)</f>
        <v>12</v>
      </c>
      <c r="V746">
        <f>YEAR(R746)</f>
        <v>2012</v>
      </c>
      <c r="W746">
        <f>YEAR(S746)</f>
        <v>2012</v>
      </c>
      <c r="X746" s="14">
        <f>_xlfn.DAYS(Table1[[#This Row],[Date Ended Conversion]],Table1[[#This Row],[Date Created Conversion]])</f>
        <v>30</v>
      </c>
    </row>
    <row r="747" spans="1:2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8273</v>
      </c>
      <c r="O747" t="s">
        <v>8309</v>
      </c>
      <c r="P747" s="16">
        <f>ROUND(Table1[[#This Row],[pledged]]/Table1[[#This Row],[goal]]*100,0)</f>
        <v>179</v>
      </c>
      <c r="Q747">
        <f>IFERROR(ROUND(E747/L747,2),0)</f>
        <v>53.73</v>
      </c>
      <c r="R747" s="18">
        <f>(((J747/60)/60)/24)+DATE(1970,1,1)</f>
        <v>41367.572280092594</v>
      </c>
      <c r="S747" s="18">
        <f>(((I747/60)/60)/24)+DATE(1970,1,1)</f>
        <v>41397.572280092594</v>
      </c>
      <c r="T747" s="14">
        <f>MONTH(R747)</f>
        <v>4</v>
      </c>
      <c r="U747" s="14">
        <f>MONTH(S747)</f>
        <v>5</v>
      </c>
      <c r="V747">
        <f>YEAR(R747)</f>
        <v>2013</v>
      </c>
      <c r="W747">
        <f>YEAR(S747)</f>
        <v>2013</v>
      </c>
      <c r="X747" s="14">
        <f>_xlfn.DAYS(Table1[[#This Row],[Date Ended Conversion]],Table1[[#This Row],[Date Created Conversion]])</f>
        <v>30</v>
      </c>
    </row>
    <row r="748" spans="1:2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8273</v>
      </c>
      <c r="O748" t="s">
        <v>8309</v>
      </c>
      <c r="P748" s="16">
        <f>ROUND(Table1[[#This Row],[pledged]]/Table1[[#This Row],[goal]]*100,0)</f>
        <v>111</v>
      </c>
      <c r="Q748">
        <f>IFERROR(ROUND(E748/L748,2),0)</f>
        <v>34.21</v>
      </c>
      <c r="R748" s="18">
        <f>(((J748/60)/60)/24)+DATE(1970,1,1)</f>
        <v>41157.042928240742</v>
      </c>
      <c r="S748" s="18">
        <f>(((I748/60)/60)/24)+DATE(1970,1,1)</f>
        <v>41175.165972222225</v>
      </c>
      <c r="T748" s="14">
        <f>MONTH(R748)</f>
        <v>9</v>
      </c>
      <c r="U748" s="14">
        <f>MONTH(S748)</f>
        <v>9</v>
      </c>
      <c r="V748">
        <f>YEAR(R748)</f>
        <v>2012</v>
      </c>
      <c r="W748">
        <f>YEAR(S748)</f>
        <v>2012</v>
      </c>
      <c r="X748" s="14">
        <f>_xlfn.DAYS(Table1[[#This Row],[Date Ended Conversion]],Table1[[#This Row],[Date Created Conversion]])</f>
        <v>18</v>
      </c>
    </row>
    <row r="749" spans="1:2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8273</v>
      </c>
      <c r="O749" t="s">
        <v>8309</v>
      </c>
      <c r="P749" s="16">
        <f>ROUND(Table1[[#This Row],[pledged]]/Table1[[#This Row],[goal]]*100,0)</f>
        <v>100</v>
      </c>
      <c r="Q749">
        <f>IFERROR(ROUND(E749/L749,2),0)</f>
        <v>127.33</v>
      </c>
      <c r="R749" s="18">
        <f>(((J749/60)/60)/24)+DATE(1970,1,1)</f>
        <v>41988.548831018517</v>
      </c>
      <c r="S749" s="18">
        <f>(((I749/60)/60)/24)+DATE(1970,1,1)</f>
        <v>42019.454166666663</v>
      </c>
      <c r="T749" s="14">
        <f>MONTH(R749)</f>
        <v>12</v>
      </c>
      <c r="U749" s="14">
        <f>MONTH(S749)</f>
        <v>1</v>
      </c>
      <c r="V749">
        <f>YEAR(R749)</f>
        <v>2014</v>
      </c>
      <c r="W749">
        <f>YEAR(S749)</f>
        <v>2015</v>
      </c>
      <c r="X749" s="14">
        <f>_xlfn.DAYS(Table1[[#This Row],[Date Ended Conversion]],Table1[[#This Row],[Date Created Conversion]])</f>
        <v>31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8273</v>
      </c>
      <c r="O750" t="s">
        <v>8309</v>
      </c>
      <c r="P750" s="16">
        <f>ROUND(Table1[[#This Row],[pledged]]/Table1[[#This Row],[goal]]*100,0)</f>
        <v>100</v>
      </c>
      <c r="Q750">
        <f>IFERROR(ROUND(E750/L750,2),0)</f>
        <v>45.57</v>
      </c>
      <c r="R750" s="18">
        <f>(((J750/60)/60)/24)+DATE(1970,1,1)</f>
        <v>41831.846828703703</v>
      </c>
      <c r="S750" s="18">
        <f>(((I750/60)/60)/24)+DATE(1970,1,1)</f>
        <v>41861.846828703703</v>
      </c>
      <c r="T750" s="14">
        <f>MONTH(R750)</f>
        <v>7</v>
      </c>
      <c r="U750" s="14">
        <f>MONTH(S750)</f>
        <v>8</v>
      </c>
      <c r="V750">
        <f>YEAR(R750)</f>
        <v>2014</v>
      </c>
      <c r="W750">
        <f>YEAR(S750)</f>
        <v>2014</v>
      </c>
      <c r="X750" s="14">
        <f>_xlfn.DAYS(Table1[[#This Row],[Date Ended Conversion]],Table1[[#This Row],[Date Created Conversion]])</f>
        <v>30</v>
      </c>
    </row>
    <row r="751" spans="1:2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8273</v>
      </c>
      <c r="O751" t="s">
        <v>8309</v>
      </c>
      <c r="P751" s="16">
        <f>ROUND(Table1[[#This Row],[pledged]]/Table1[[#This Row],[goal]]*100,0)</f>
        <v>106</v>
      </c>
      <c r="Q751">
        <f>IFERROR(ROUND(E751/L751,2),0)</f>
        <v>95.96</v>
      </c>
      <c r="R751" s="18">
        <f>(((J751/60)/60)/24)+DATE(1970,1,1)</f>
        <v>42733.94131944445</v>
      </c>
      <c r="S751" s="18">
        <f>(((I751/60)/60)/24)+DATE(1970,1,1)</f>
        <v>42763.94131944445</v>
      </c>
      <c r="T751" s="14">
        <f>MONTH(R751)</f>
        <v>12</v>
      </c>
      <c r="U751" s="14">
        <f>MONTH(S751)</f>
        <v>1</v>
      </c>
      <c r="V751">
        <f>YEAR(R751)</f>
        <v>2016</v>
      </c>
      <c r="W751">
        <f>YEAR(S751)</f>
        <v>2017</v>
      </c>
      <c r="X751" s="14">
        <f>_xlfn.DAYS(Table1[[#This Row],[Date Ended Conversion]],Table1[[#This Row],[Date Created Conversion]])</f>
        <v>30</v>
      </c>
    </row>
    <row r="752" spans="1:2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8273</v>
      </c>
      <c r="O752" t="s">
        <v>8309</v>
      </c>
      <c r="P752" s="16">
        <f>ROUND(Table1[[#This Row],[pledged]]/Table1[[#This Row],[goal]]*100,0)</f>
        <v>103</v>
      </c>
      <c r="Q752">
        <f>IFERROR(ROUND(E752/L752,2),0)</f>
        <v>77.27</v>
      </c>
      <c r="R752" s="18">
        <f>(((J752/60)/60)/24)+DATE(1970,1,1)</f>
        <v>41299.878148148149</v>
      </c>
      <c r="S752" s="18">
        <f>(((I752/60)/60)/24)+DATE(1970,1,1)</f>
        <v>41329.878148148149</v>
      </c>
      <c r="T752" s="14">
        <f>MONTH(R752)</f>
        <v>1</v>
      </c>
      <c r="U752" s="14">
        <f>MONTH(S752)</f>
        <v>2</v>
      </c>
      <c r="V752">
        <f>YEAR(R752)</f>
        <v>2013</v>
      </c>
      <c r="W752">
        <f>YEAR(S752)</f>
        <v>2013</v>
      </c>
      <c r="X752" s="14">
        <f>_xlfn.DAYS(Table1[[#This Row],[Date Ended Conversion]],Table1[[#This Row],[Date Created Conversion]])</f>
        <v>30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8273</v>
      </c>
      <c r="O753" t="s">
        <v>8309</v>
      </c>
      <c r="P753" s="16">
        <f>ROUND(Table1[[#This Row],[pledged]]/Table1[[#This Row],[goal]]*100,0)</f>
        <v>119</v>
      </c>
      <c r="Q753">
        <f>IFERROR(ROUND(E753/L753,2),0)</f>
        <v>57.34</v>
      </c>
      <c r="R753" s="18">
        <f>(((J753/60)/60)/24)+DATE(1970,1,1)</f>
        <v>40713.630497685182</v>
      </c>
      <c r="S753" s="18">
        <f>(((I753/60)/60)/24)+DATE(1970,1,1)</f>
        <v>40759.630497685182</v>
      </c>
      <c r="T753" s="14">
        <f>MONTH(R753)</f>
        <v>6</v>
      </c>
      <c r="U753" s="14">
        <f>MONTH(S753)</f>
        <v>8</v>
      </c>
      <c r="V753">
        <f>YEAR(R753)</f>
        <v>2011</v>
      </c>
      <c r="W753">
        <f>YEAR(S753)</f>
        <v>2011</v>
      </c>
      <c r="X753" s="14">
        <f>_xlfn.DAYS(Table1[[#This Row],[Date Ended Conversion]],Table1[[#This Row],[Date Created Conversion]])</f>
        <v>46</v>
      </c>
    </row>
    <row r="754" spans="1:2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8273</v>
      </c>
      <c r="O754" t="s">
        <v>8309</v>
      </c>
      <c r="P754" s="16">
        <f>ROUND(Table1[[#This Row],[pledged]]/Table1[[#This Row],[goal]]*100,0)</f>
        <v>112</v>
      </c>
      <c r="Q754">
        <f>IFERROR(ROUND(E754/L754,2),0)</f>
        <v>53.19</v>
      </c>
      <c r="R754" s="18">
        <f>(((J754/60)/60)/24)+DATE(1970,1,1)</f>
        <v>42639.421493055561</v>
      </c>
      <c r="S754" s="18">
        <f>(((I754/60)/60)/24)+DATE(1970,1,1)</f>
        <v>42659.458333333328</v>
      </c>
      <c r="T754" s="14">
        <f>MONTH(R754)</f>
        <v>9</v>
      </c>
      <c r="U754" s="14">
        <f>MONTH(S754)</f>
        <v>10</v>
      </c>
      <c r="V754">
        <f>YEAR(R754)</f>
        <v>2016</v>
      </c>
      <c r="W754">
        <f>YEAR(S754)</f>
        <v>2016</v>
      </c>
      <c r="X754" s="14">
        <f>_xlfn.DAYS(Table1[[#This Row],[Date Ended Conversion]],Table1[[#This Row],[Date Created Conversion]])</f>
        <v>20</v>
      </c>
    </row>
    <row r="755" spans="1:2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8273</v>
      </c>
      <c r="O755" t="s">
        <v>8309</v>
      </c>
      <c r="P755" s="16">
        <f>ROUND(Table1[[#This Row],[pledged]]/Table1[[#This Row],[goal]]*100,0)</f>
        <v>128</v>
      </c>
      <c r="Q755">
        <f>IFERROR(ROUND(E755/L755,2),0)</f>
        <v>492.31</v>
      </c>
      <c r="R755" s="18">
        <f>(((J755/60)/60)/24)+DATE(1970,1,1)</f>
        <v>42019.590173611112</v>
      </c>
      <c r="S755" s="18">
        <f>(((I755/60)/60)/24)+DATE(1970,1,1)</f>
        <v>42049.590173611112</v>
      </c>
      <c r="T755" s="14">
        <f>MONTH(R755)</f>
        <v>1</v>
      </c>
      <c r="U755" s="14">
        <f>MONTH(S755)</f>
        <v>2</v>
      </c>
      <c r="V755">
        <f>YEAR(R755)</f>
        <v>2015</v>
      </c>
      <c r="W755">
        <f>YEAR(S755)</f>
        <v>2015</v>
      </c>
      <c r="X755" s="14">
        <f>_xlfn.DAYS(Table1[[#This Row],[Date Ended Conversion]],Table1[[#This Row],[Date Created Conversion]])</f>
        <v>30</v>
      </c>
    </row>
    <row r="756" spans="1:2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8273</v>
      </c>
      <c r="O756" t="s">
        <v>8309</v>
      </c>
      <c r="P756" s="16">
        <f>ROUND(Table1[[#This Row],[pledged]]/Table1[[#This Row],[goal]]*100,0)</f>
        <v>104</v>
      </c>
      <c r="Q756">
        <f>IFERROR(ROUND(E756/L756,2),0)</f>
        <v>42.35</v>
      </c>
      <c r="R756" s="18">
        <f>(((J756/60)/60)/24)+DATE(1970,1,1)</f>
        <v>41249.749085648145</v>
      </c>
      <c r="S756" s="18">
        <f>(((I756/60)/60)/24)+DATE(1970,1,1)</f>
        <v>41279.749085648145</v>
      </c>
      <c r="T756" s="14">
        <f>MONTH(R756)</f>
        <v>12</v>
      </c>
      <c r="U756" s="14">
        <f>MONTH(S756)</f>
        <v>1</v>
      </c>
      <c r="V756">
        <f>YEAR(R756)</f>
        <v>2012</v>
      </c>
      <c r="W756">
        <f>YEAR(S756)</f>
        <v>2013</v>
      </c>
      <c r="X756" s="14">
        <f>_xlfn.DAYS(Table1[[#This Row],[Date Ended Conversion]],Table1[[#This Row],[Date Created Conversion]])</f>
        <v>30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8273</v>
      </c>
      <c r="O757" t="s">
        <v>8309</v>
      </c>
      <c r="P757" s="16">
        <f>ROUND(Table1[[#This Row],[pledged]]/Table1[[#This Row],[goal]]*100,0)</f>
        <v>102</v>
      </c>
      <c r="Q757">
        <f>IFERROR(ROUND(E757/L757,2),0)</f>
        <v>37.47</v>
      </c>
      <c r="R757" s="18">
        <f>(((J757/60)/60)/24)+DATE(1970,1,1)</f>
        <v>41383.605057870373</v>
      </c>
      <c r="S757" s="18">
        <f>(((I757/60)/60)/24)+DATE(1970,1,1)</f>
        <v>41414.02847222222</v>
      </c>
      <c r="T757" s="14">
        <f>MONTH(R757)</f>
        <v>4</v>
      </c>
      <c r="U757" s="14">
        <f>MONTH(S757)</f>
        <v>5</v>
      </c>
      <c r="V757">
        <f>YEAR(R757)</f>
        <v>2013</v>
      </c>
      <c r="W757">
        <f>YEAR(S757)</f>
        <v>2013</v>
      </c>
      <c r="X757" s="14">
        <f>_xlfn.DAYS(Table1[[#This Row],[Date Ended Conversion]],Table1[[#This Row],[Date Created Conversion]])</f>
        <v>31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8273</v>
      </c>
      <c r="O758" t="s">
        <v>8309</v>
      </c>
      <c r="P758" s="16">
        <f>ROUND(Table1[[#This Row],[pledged]]/Table1[[#This Row],[goal]]*100,0)</f>
        <v>118</v>
      </c>
      <c r="Q758">
        <f>IFERROR(ROUND(E758/L758,2),0)</f>
        <v>37.450000000000003</v>
      </c>
      <c r="R758" s="18">
        <f>(((J758/60)/60)/24)+DATE(1970,1,1)</f>
        <v>40590.766886574071</v>
      </c>
      <c r="S758" s="18">
        <f>(((I758/60)/60)/24)+DATE(1970,1,1)</f>
        <v>40651.725219907406</v>
      </c>
      <c r="T758" s="14">
        <f>MONTH(R758)</f>
        <v>2</v>
      </c>
      <c r="U758" s="14">
        <f>MONTH(S758)</f>
        <v>4</v>
      </c>
      <c r="V758">
        <f>YEAR(R758)</f>
        <v>2011</v>
      </c>
      <c r="W758">
        <f>YEAR(S758)</f>
        <v>2011</v>
      </c>
      <c r="X758" s="14">
        <f>_xlfn.DAYS(Table1[[#This Row],[Date Ended Conversion]],Table1[[#This Row],[Date Created Conversion]])</f>
        <v>61</v>
      </c>
    </row>
    <row r="759" spans="1:2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8273</v>
      </c>
      <c r="O759" t="s">
        <v>8309</v>
      </c>
      <c r="P759" s="16">
        <f>ROUND(Table1[[#This Row],[pledged]]/Table1[[#This Row],[goal]]*100,0)</f>
        <v>238</v>
      </c>
      <c r="Q759">
        <f>IFERROR(ROUND(E759/L759,2),0)</f>
        <v>33.06</v>
      </c>
      <c r="R759" s="18">
        <f>(((J759/60)/60)/24)+DATE(1970,1,1)</f>
        <v>41235.054560185185</v>
      </c>
      <c r="S759" s="18">
        <f>(((I759/60)/60)/24)+DATE(1970,1,1)</f>
        <v>41249.054560185185</v>
      </c>
      <c r="T759" s="14">
        <f>MONTH(R759)</f>
        <v>11</v>
      </c>
      <c r="U759" s="14">
        <f>MONTH(S759)</f>
        <v>12</v>
      </c>
      <c r="V759">
        <f>YEAR(R759)</f>
        <v>2012</v>
      </c>
      <c r="W759">
        <f>YEAR(S759)</f>
        <v>2012</v>
      </c>
      <c r="X759" s="14">
        <f>_xlfn.DAYS(Table1[[#This Row],[Date Ended Conversion]],Table1[[#This Row],[Date Created Conversion]])</f>
        <v>14</v>
      </c>
    </row>
    <row r="760" spans="1:2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8273</v>
      </c>
      <c r="O760" t="s">
        <v>8309</v>
      </c>
      <c r="P760" s="16">
        <f>ROUND(Table1[[#This Row],[pledged]]/Table1[[#This Row],[goal]]*100,0)</f>
        <v>102</v>
      </c>
      <c r="Q760">
        <f>IFERROR(ROUND(E760/L760,2),0)</f>
        <v>134.21</v>
      </c>
      <c r="R760" s="18">
        <f>(((J760/60)/60)/24)+DATE(1970,1,1)</f>
        <v>40429.836435185185</v>
      </c>
      <c r="S760" s="18">
        <f>(((I760/60)/60)/24)+DATE(1970,1,1)</f>
        <v>40459.836435185185</v>
      </c>
      <c r="T760" s="14">
        <f>MONTH(R760)</f>
        <v>9</v>
      </c>
      <c r="U760" s="14">
        <f>MONTH(S760)</f>
        <v>10</v>
      </c>
      <c r="V760">
        <f>YEAR(R760)</f>
        <v>2010</v>
      </c>
      <c r="W760">
        <f>YEAR(S760)</f>
        <v>2010</v>
      </c>
      <c r="X760" s="14">
        <f>_xlfn.DAYS(Table1[[#This Row],[Date Ended Conversion]],Table1[[#This Row],[Date Created Conversion]])</f>
        <v>30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8273</v>
      </c>
      <c r="O761" t="s">
        <v>8309</v>
      </c>
      <c r="P761" s="16">
        <f>ROUND(Table1[[#This Row],[pledged]]/Table1[[#This Row],[goal]]*100,0)</f>
        <v>102</v>
      </c>
      <c r="Q761">
        <f>IFERROR(ROUND(E761/L761,2),0)</f>
        <v>51.47</v>
      </c>
      <c r="R761" s="18">
        <f>(((J761/60)/60)/24)+DATE(1970,1,1)</f>
        <v>41789.330312500002</v>
      </c>
      <c r="S761" s="18">
        <f>(((I761/60)/60)/24)+DATE(1970,1,1)</f>
        <v>41829.330312500002</v>
      </c>
      <c r="T761" s="14">
        <f>MONTH(R761)</f>
        <v>5</v>
      </c>
      <c r="U761" s="14">
        <f>MONTH(S761)</f>
        <v>7</v>
      </c>
      <c r="V761">
        <f>YEAR(R761)</f>
        <v>2014</v>
      </c>
      <c r="W761">
        <f>YEAR(S761)</f>
        <v>2014</v>
      </c>
      <c r="X761" s="14">
        <f>_xlfn.DAYS(Table1[[#This Row],[Date Ended Conversion]],Table1[[#This Row],[Date Created Conversion]])</f>
        <v>40</v>
      </c>
    </row>
    <row r="762" spans="1:2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8273</v>
      </c>
      <c r="O762" t="s">
        <v>8274</v>
      </c>
      <c r="P762" s="16">
        <f>ROUND(Table1[[#This Row],[pledged]]/Table1[[#This Row],[goal]]*100,0)</f>
        <v>0</v>
      </c>
      <c r="Q762">
        <f>IFERROR(ROUND(E762/L762,2),0)</f>
        <v>0</v>
      </c>
      <c r="R762" s="18">
        <f>(((J762/60)/60)/24)+DATE(1970,1,1)</f>
        <v>42670.764039351852</v>
      </c>
      <c r="S762" s="18">
        <f>(((I762/60)/60)/24)+DATE(1970,1,1)</f>
        <v>42700.805706018517</v>
      </c>
      <c r="T762" s="14">
        <f>MONTH(R762)</f>
        <v>10</v>
      </c>
      <c r="U762" s="14">
        <f>MONTH(S762)</f>
        <v>11</v>
      </c>
      <c r="V762">
        <f>YEAR(R762)</f>
        <v>2016</v>
      </c>
      <c r="W762">
        <f>YEAR(S762)</f>
        <v>2016</v>
      </c>
      <c r="X762" s="14">
        <f>_xlfn.DAYS(Table1[[#This Row],[Date Ended Conversion]],Table1[[#This Row],[Date Created Conversion]])</f>
        <v>30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8273</v>
      </c>
      <c r="O763" t="s">
        <v>8274</v>
      </c>
      <c r="P763" s="16">
        <f>ROUND(Table1[[#This Row],[pledged]]/Table1[[#This Row],[goal]]*100,0)</f>
        <v>5</v>
      </c>
      <c r="Q763">
        <f>IFERROR(ROUND(E763/L763,2),0)</f>
        <v>39.17</v>
      </c>
      <c r="R763" s="18">
        <f>(((J763/60)/60)/24)+DATE(1970,1,1)</f>
        <v>41642.751458333332</v>
      </c>
      <c r="S763" s="18">
        <f>(((I763/60)/60)/24)+DATE(1970,1,1)</f>
        <v>41672.751458333332</v>
      </c>
      <c r="T763" s="14">
        <f>MONTH(R763)</f>
        <v>1</v>
      </c>
      <c r="U763" s="14">
        <f>MONTH(S763)</f>
        <v>2</v>
      </c>
      <c r="V763">
        <f>YEAR(R763)</f>
        <v>2014</v>
      </c>
      <c r="W763">
        <f>YEAR(S763)</f>
        <v>2014</v>
      </c>
      <c r="X763" s="14">
        <f>_xlfn.DAYS(Table1[[#This Row],[Date Ended Conversion]],Table1[[#This Row],[Date Created Conversion]])</f>
        <v>30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8273</v>
      </c>
      <c r="O764" t="s">
        <v>8274</v>
      </c>
      <c r="P764" s="16">
        <f>ROUND(Table1[[#This Row],[pledged]]/Table1[[#This Row],[goal]]*100,0)</f>
        <v>0</v>
      </c>
      <c r="Q764">
        <f>IFERROR(ROUND(E764/L764,2),0)</f>
        <v>0</v>
      </c>
      <c r="R764" s="18">
        <f>(((J764/60)/60)/24)+DATE(1970,1,1)</f>
        <v>42690.858449074076</v>
      </c>
      <c r="S764" s="18">
        <f>(((I764/60)/60)/24)+DATE(1970,1,1)</f>
        <v>42708.25</v>
      </c>
      <c r="T764" s="14">
        <f>MONTH(R764)</f>
        <v>11</v>
      </c>
      <c r="U764" s="14">
        <f>MONTH(S764)</f>
        <v>12</v>
      </c>
      <c r="V764">
        <f>YEAR(R764)</f>
        <v>2016</v>
      </c>
      <c r="W764">
        <f>YEAR(S764)</f>
        <v>2016</v>
      </c>
      <c r="X764" s="14">
        <f>_xlfn.DAYS(Table1[[#This Row],[Date Ended Conversion]],Table1[[#This Row],[Date Created Conversion]])</f>
        <v>18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8273</v>
      </c>
      <c r="O765" t="s">
        <v>8274</v>
      </c>
      <c r="P765" s="16">
        <f>ROUND(Table1[[#This Row],[pledged]]/Table1[[#This Row],[goal]]*100,0)</f>
        <v>0</v>
      </c>
      <c r="Q765">
        <f>IFERROR(ROUND(E765/L765,2),0)</f>
        <v>5</v>
      </c>
      <c r="R765" s="18">
        <f>(((J765/60)/60)/24)+DATE(1970,1,1)</f>
        <v>41471.446851851848</v>
      </c>
      <c r="S765" s="18">
        <f>(((I765/60)/60)/24)+DATE(1970,1,1)</f>
        <v>41501.446851851848</v>
      </c>
      <c r="T765" s="14">
        <f>MONTH(R765)</f>
        <v>7</v>
      </c>
      <c r="U765" s="14">
        <f>MONTH(S765)</f>
        <v>8</v>
      </c>
      <c r="V765">
        <f>YEAR(R765)</f>
        <v>2013</v>
      </c>
      <c r="W765">
        <f>YEAR(S765)</f>
        <v>2013</v>
      </c>
      <c r="X765" s="14">
        <f>_xlfn.DAYS(Table1[[#This Row],[Date Ended Conversion]],Table1[[#This Row],[Date Created Conversion]])</f>
        <v>30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8273</v>
      </c>
      <c r="O766" t="s">
        <v>8274</v>
      </c>
      <c r="P766" s="16">
        <f>ROUND(Table1[[#This Row],[pledged]]/Table1[[#This Row],[goal]]*100,0)</f>
        <v>0</v>
      </c>
      <c r="Q766">
        <f>IFERROR(ROUND(E766/L766,2),0)</f>
        <v>0</v>
      </c>
      <c r="R766" s="18">
        <f>(((J766/60)/60)/24)+DATE(1970,1,1)</f>
        <v>42227.173159722224</v>
      </c>
      <c r="S766" s="18">
        <f>(((I766/60)/60)/24)+DATE(1970,1,1)</f>
        <v>42257.173159722224</v>
      </c>
      <c r="T766" s="14">
        <f>MONTH(R766)</f>
        <v>8</v>
      </c>
      <c r="U766" s="14">
        <f>MONTH(S766)</f>
        <v>9</v>
      </c>
      <c r="V766">
        <f>YEAR(R766)</f>
        <v>2015</v>
      </c>
      <c r="W766">
        <f>YEAR(S766)</f>
        <v>2015</v>
      </c>
      <c r="X766" s="14">
        <f>_xlfn.DAYS(Table1[[#This Row],[Date Ended Conversion]],Table1[[#This Row],[Date Created Conversion]])</f>
        <v>30</v>
      </c>
    </row>
    <row r="767" spans="1:2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8273</v>
      </c>
      <c r="O767" t="s">
        <v>8274</v>
      </c>
      <c r="P767" s="16">
        <f>ROUND(Table1[[#This Row],[pledged]]/Table1[[#This Row],[goal]]*100,0)</f>
        <v>36</v>
      </c>
      <c r="Q767">
        <f>IFERROR(ROUND(E767/L767,2),0)</f>
        <v>57.3</v>
      </c>
      <c r="R767" s="18">
        <f>(((J767/60)/60)/24)+DATE(1970,1,1)</f>
        <v>41901.542638888888</v>
      </c>
      <c r="S767" s="18">
        <f>(((I767/60)/60)/24)+DATE(1970,1,1)</f>
        <v>41931.542638888888</v>
      </c>
      <c r="T767" s="14">
        <f>MONTH(R767)</f>
        <v>9</v>
      </c>
      <c r="U767" s="14">
        <f>MONTH(S767)</f>
        <v>10</v>
      </c>
      <c r="V767">
        <f>YEAR(R767)</f>
        <v>2014</v>
      </c>
      <c r="W767">
        <f>YEAR(S767)</f>
        <v>2014</v>
      </c>
      <c r="X767" s="14">
        <f>_xlfn.DAYS(Table1[[#This Row],[Date Ended Conversion]],Table1[[#This Row],[Date Created Conversion]])</f>
        <v>30</v>
      </c>
    </row>
    <row r="768" spans="1:2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8273</v>
      </c>
      <c r="O768" t="s">
        <v>8274</v>
      </c>
      <c r="P768" s="16">
        <f>ROUND(Table1[[#This Row],[pledged]]/Table1[[#This Row],[goal]]*100,0)</f>
        <v>0</v>
      </c>
      <c r="Q768">
        <f>IFERROR(ROUND(E768/L768,2),0)</f>
        <v>0</v>
      </c>
      <c r="R768" s="18">
        <f>(((J768/60)/60)/24)+DATE(1970,1,1)</f>
        <v>42021.783368055556</v>
      </c>
      <c r="S768" s="18">
        <f>(((I768/60)/60)/24)+DATE(1970,1,1)</f>
        <v>42051.783368055556</v>
      </c>
      <c r="T768" s="14">
        <f>MONTH(R768)</f>
        <v>1</v>
      </c>
      <c r="U768" s="14">
        <f>MONTH(S768)</f>
        <v>2</v>
      </c>
      <c r="V768">
        <f>YEAR(R768)</f>
        <v>2015</v>
      </c>
      <c r="W768">
        <f>YEAR(S768)</f>
        <v>2015</v>
      </c>
      <c r="X768" s="14">
        <f>_xlfn.DAYS(Table1[[#This Row],[Date Ended Conversion]],Table1[[#This Row],[Date Created Conversion]])</f>
        <v>30</v>
      </c>
    </row>
    <row r="769" spans="1:2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8273</v>
      </c>
      <c r="O769" t="s">
        <v>8274</v>
      </c>
      <c r="P769" s="16">
        <f>ROUND(Table1[[#This Row],[pledged]]/Table1[[#This Row],[goal]]*100,0)</f>
        <v>4</v>
      </c>
      <c r="Q769">
        <f>IFERROR(ROUND(E769/L769,2),0)</f>
        <v>59</v>
      </c>
      <c r="R769" s="18">
        <f>(((J769/60)/60)/24)+DATE(1970,1,1)</f>
        <v>42115.143634259264</v>
      </c>
      <c r="S769" s="18">
        <f>(((I769/60)/60)/24)+DATE(1970,1,1)</f>
        <v>42145.143634259264</v>
      </c>
      <c r="T769" s="14">
        <f>MONTH(R769)</f>
        <v>4</v>
      </c>
      <c r="U769" s="14">
        <f>MONTH(S769)</f>
        <v>5</v>
      </c>
      <c r="V769">
        <f>YEAR(R769)</f>
        <v>2015</v>
      </c>
      <c r="W769">
        <f>YEAR(S769)</f>
        <v>2015</v>
      </c>
      <c r="X769" s="14">
        <f>_xlfn.DAYS(Table1[[#This Row],[Date Ended Conversion]],Table1[[#This Row],[Date Created Conversion]])</f>
        <v>30</v>
      </c>
    </row>
    <row r="770" spans="1:2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8273</v>
      </c>
      <c r="O770" t="s">
        <v>8274</v>
      </c>
      <c r="P770" s="16">
        <f>ROUND(Table1[[#This Row],[pledged]]/Table1[[#This Row],[goal]]*100,0)</f>
        <v>0</v>
      </c>
      <c r="Q770">
        <f>IFERROR(ROUND(E770/L770,2),0)</f>
        <v>0</v>
      </c>
      <c r="R770" s="18">
        <f>(((J770/60)/60)/24)+DATE(1970,1,1)</f>
        <v>41594.207060185188</v>
      </c>
      <c r="S770" s="18">
        <f>(((I770/60)/60)/24)+DATE(1970,1,1)</f>
        <v>41624.207060185188</v>
      </c>
      <c r="T770" s="14">
        <f>MONTH(R770)</f>
        <v>11</v>
      </c>
      <c r="U770" s="14">
        <f>MONTH(S770)</f>
        <v>12</v>
      </c>
      <c r="V770">
        <f>YEAR(R770)</f>
        <v>2013</v>
      </c>
      <c r="W770">
        <f>YEAR(S770)</f>
        <v>2013</v>
      </c>
      <c r="X770" s="14">
        <f>_xlfn.DAYS(Table1[[#This Row],[Date Ended Conversion]],Table1[[#This Row],[Date Created Conversion]])</f>
        <v>30</v>
      </c>
    </row>
    <row r="771" spans="1:2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8273</v>
      </c>
      <c r="O771" t="s">
        <v>8274</v>
      </c>
      <c r="P771" s="16">
        <f>ROUND(Table1[[#This Row],[pledged]]/Table1[[#This Row],[goal]]*100,0)</f>
        <v>41</v>
      </c>
      <c r="Q771">
        <f>IFERROR(ROUND(E771/L771,2),0)</f>
        <v>31.85</v>
      </c>
      <c r="R771" s="18">
        <f>(((J771/60)/60)/24)+DATE(1970,1,1)</f>
        <v>41604.996458333335</v>
      </c>
      <c r="S771" s="18">
        <f>(((I771/60)/60)/24)+DATE(1970,1,1)</f>
        <v>41634.996458333335</v>
      </c>
      <c r="T771" s="14">
        <f>MONTH(R771)</f>
        <v>11</v>
      </c>
      <c r="U771" s="14">
        <f>MONTH(S771)</f>
        <v>12</v>
      </c>
      <c r="V771">
        <f>YEAR(R771)</f>
        <v>2013</v>
      </c>
      <c r="W771">
        <f>YEAR(S771)</f>
        <v>2013</v>
      </c>
      <c r="X771" s="14">
        <f>_xlfn.DAYS(Table1[[#This Row],[Date Ended Conversion]],Table1[[#This Row],[Date Created Conversion]])</f>
        <v>30</v>
      </c>
    </row>
    <row r="772" spans="1:2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8273</v>
      </c>
      <c r="O772" t="s">
        <v>8274</v>
      </c>
      <c r="P772" s="16">
        <f>ROUND(Table1[[#This Row],[pledged]]/Table1[[#This Row],[goal]]*100,0)</f>
        <v>0</v>
      </c>
      <c r="Q772">
        <f>IFERROR(ROUND(E772/L772,2),0)</f>
        <v>0</v>
      </c>
      <c r="R772" s="18">
        <f>(((J772/60)/60)/24)+DATE(1970,1,1)</f>
        <v>41289.999641203707</v>
      </c>
      <c r="S772" s="18">
        <f>(((I772/60)/60)/24)+DATE(1970,1,1)</f>
        <v>41329.999641203707</v>
      </c>
      <c r="T772" s="14">
        <f>MONTH(R772)</f>
        <v>1</v>
      </c>
      <c r="U772" s="14">
        <f>MONTH(S772)</f>
        <v>2</v>
      </c>
      <c r="V772">
        <f>YEAR(R772)</f>
        <v>2013</v>
      </c>
      <c r="W772">
        <f>YEAR(S772)</f>
        <v>2013</v>
      </c>
      <c r="X772" s="14">
        <f>_xlfn.DAYS(Table1[[#This Row],[Date Ended Conversion]],Table1[[#This Row],[Date Created Conversion]])</f>
        <v>40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8273</v>
      </c>
      <c r="O773" t="s">
        <v>8274</v>
      </c>
      <c r="P773" s="16">
        <f>ROUND(Table1[[#This Row],[pledged]]/Table1[[#This Row],[goal]]*100,0)</f>
        <v>0</v>
      </c>
      <c r="Q773">
        <f>IFERROR(ROUND(E773/L773,2),0)</f>
        <v>10</v>
      </c>
      <c r="R773" s="18">
        <f>(((J773/60)/60)/24)+DATE(1970,1,1)</f>
        <v>42349.824097222227</v>
      </c>
      <c r="S773" s="18">
        <f>(((I773/60)/60)/24)+DATE(1970,1,1)</f>
        <v>42399.824097222227</v>
      </c>
      <c r="T773" s="14">
        <f>MONTH(R773)</f>
        <v>12</v>
      </c>
      <c r="U773" s="14">
        <f>MONTH(S773)</f>
        <v>1</v>
      </c>
      <c r="V773">
        <f>YEAR(R773)</f>
        <v>2015</v>
      </c>
      <c r="W773">
        <f>YEAR(S773)</f>
        <v>2016</v>
      </c>
      <c r="X773" s="14">
        <f>_xlfn.DAYS(Table1[[#This Row],[Date Ended Conversion]],Table1[[#This Row],[Date Created Conversion]])</f>
        <v>50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8273</v>
      </c>
      <c r="O774" t="s">
        <v>8274</v>
      </c>
      <c r="P774" s="16">
        <f>ROUND(Table1[[#This Row],[pledged]]/Table1[[#This Row],[goal]]*100,0)</f>
        <v>3</v>
      </c>
      <c r="Q774">
        <f>IFERROR(ROUND(E774/L774,2),0)</f>
        <v>50</v>
      </c>
      <c r="R774" s="18">
        <f>(((J774/60)/60)/24)+DATE(1970,1,1)</f>
        <v>40068.056932870371</v>
      </c>
      <c r="S774" s="18">
        <f>(((I774/60)/60)/24)+DATE(1970,1,1)</f>
        <v>40118.165972222225</v>
      </c>
      <c r="T774" s="14">
        <f>MONTH(R774)</f>
        <v>9</v>
      </c>
      <c r="U774" s="14">
        <f>MONTH(S774)</f>
        <v>11</v>
      </c>
      <c r="V774">
        <f>YEAR(R774)</f>
        <v>2009</v>
      </c>
      <c r="W774">
        <f>YEAR(S774)</f>
        <v>2009</v>
      </c>
      <c r="X774" s="14">
        <f>_xlfn.DAYS(Table1[[#This Row],[Date Ended Conversion]],Table1[[#This Row],[Date Created Conversion]])</f>
        <v>50</v>
      </c>
    </row>
    <row r="775" spans="1:2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8273</v>
      </c>
      <c r="O775" t="s">
        <v>8274</v>
      </c>
      <c r="P775" s="16">
        <f>ROUND(Table1[[#This Row],[pledged]]/Table1[[#This Row],[goal]]*100,0)</f>
        <v>1</v>
      </c>
      <c r="Q775">
        <f>IFERROR(ROUND(E775/L775,2),0)</f>
        <v>16</v>
      </c>
      <c r="R775" s="18">
        <f>(((J775/60)/60)/24)+DATE(1970,1,1)</f>
        <v>42100.735937499994</v>
      </c>
      <c r="S775" s="18">
        <f>(((I775/60)/60)/24)+DATE(1970,1,1)</f>
        <v>42134.959027777775</v>
      </c>
      <c r="T775" s="14">
        <f>MONTH(R775)</f>
        <v>4</v>
      </c>
      <c r="U775" s="14">
        <f>MONTH(S775)</f>
        <v>5</v>
      </c>
      <c r="V775">
        <f>YEAR(R775)</f>
        <v>2015</v>
      </c>
      <c r="W775">
        <f>YEAR(S775)</f>
        <v>2015</v>
      </c>
      <c r="X775" s="14">
        <f>_xlfn.DAYS(Table1[[#This Row],[Date Ended Conversion]],Table1[[#This Row],[Date Created Conversion]])</f>
        <v>34</v>
      </c>
    </row>
    <row r="776" spans="1:2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8273</v>
      </c>
      <c r="O776" t="s">
        <v>8274</v>
      </c>
      <c r="P776" s="16">
        <f>ROUND(Table1[[#This Row],[pledged]]/Table1[[#This Row],[goal]]*100,0)</f>
        <v>70</v>
      </c>
      <c r="Q776">
        <f>IFERROR(ROUND(E776/L776,2),0)</f>
        <v>39</v>
      </c>
      <c r="R776" s="18">
        <f>(((J776/60)/60)/24)+DATE(1970,1,1)</f>
        <v>41663.780300925922</v>
      </c>
      <c r="S776" s="18">
        <f>(((I776/60)/60)/24)+DATE(1970,1,1)</f>
        <v>41693.780300925922</v>
      </c>
      <c r="T776" s="14">
        <f>MONTH(R776)</f>
        <v>1</v>
      </c>
      <c r="U776" s="14">
        <f>MONTH(S776)</f>
        <v>2</v>
      </c>
      <c r="V776">
        <f>YEAR(R776)</f>
        <v>2014</v>
      </c>
      <c r="W776">
        <f>YEAR(S776)</f>
        <v>2014</v>
      </c>
      <c r="X776" s="14">
        <f>_xlfn.DAYS(Table1[[#This Row],[Date Ended Conversion]],Table1[[#This Row],[Date Created Conversion]])</f>
        <v>30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8273</v>
      </c>
      <c r="O777" t="s">
        <v>8274</v>
      </c>
      <c r="P777" s="16">
        <f>ROUND(Table1[[#This Row],[pledged]]/Table1[[#This Row],[goal]]*100,0)</f>
        <v>2</v>
      </c>
      <c r="Q777">
        <f>IFERROR(ROUND(E777/L777,2),0)</f>
        <v>34</v>
      </c>
      <c r="R777" s="18">
        <f>(((J777/60)/60)/24)+DATE(1970,1,1)</f>
        <v>40863.060127314813</v>
      </c>
      <c r="S777" s="18">
        <f>(((I777/60)/60)/24)+DATE(1970,1,1)</f>
        <v>40893.060127314813</v>
      </c>
      <c r="T777" s="14">
        <f>MONTH(R777)</f>
        <v>11</v>
      </c>
      <c r="U777" s="14">
        <f>MONTH(S777)</f>
        <v>12</v>
      </c>
      <c r="V777">
        <f>YEAR(R777)</f>
        <v>2011</v>
      </c>
      <c r="W777">
        <f>YEAR(S777)</f>
        <v>2011</v>
      </c>
      <c r="X777" s="14">
        <f>_xlfn.DAYS(Table1[[#This Row],[Date Ended Conversion]],Table1[[#This Row],[Date Created Conversion]])</f>
        <v>30</v>
      </c>
    </row>
    <row r="778" spans="1:2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8273</v>
      </c>
      <c r="O778" t="s">
        <v>8274</v>
      </c>
      <c r="P778" s="16">
        <f>ROUND(Table1[[#This Row],[pledged]]/Table1[[#This Row],[goal]]*100,0)</f>
        <v>51</v>
      </c>
      <c r="Q778">
        <f>IFERROR(ROUND(E778/L778,2),0)</f>
        <v>63.12</v>
      </c>
      <c r="R778" s="18">
        <f>(((J778/60)/60)/24)+DATE(1970,1,1)</f>
        <v>42250.685706018514</v>
      </c>
      <c r="S778" s="18">
        <f>(((I778/60)/60)/24)+DATE(1970,1,1)</f>
        <v>42288.208333333328</v>
      </c>
      <c r="T778" s="14">
        <f>MONTH(R778)</f>
        <v>9</v>
      </c>
      <c r="U778" s="14">
        <f>MONTH(S778)</f>
        <v>10</v>
      </c>
      <c r="V778">
        <f>YEAR(R778)</f>
        <v>2015</v>
      </c>
      <c r="W778">
        <f>YEAR(S778)</f>
        <v>2015</v>
      </c>
      <c r="X778" s="14">
        <f>_xlfn.DAYS(Table1[[#This Row],[Date Ended Conversion]],Table1[[#This Row],[Date Created Conversion]])</f>
        <v>38</v>
      </c>
    </row>
    <row r="779" spans="1:2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8273</v>
      </c>
      <c r="O779" t="s">
        <v>8274</v>
      </c>
      <c r="P779" s="16">
        <f>ROUND(Table1[[#This Row],[pledged]]/Table1[[#This Row],[goal]]*100,0)</f>
        <v>1</v>
      </c>
      <c r="Q779">
        <f>IFERROR(ROUND(E779/L779,2),0)</f>
        <v>7</v>
      </c>
      <c r="R779" s="18">
        <f>(((J779/60)/60)/24)+DATE(1970,1,1)</f>
        <v>41456.981215277774</v>
      </c>
      <c r="S779" s="18">
        <f>(((I779/60)/60)/24)+DATE(1970,1,1)</f>
        <v>41486.981215277774</v>
      </c>
      <c r="T779" s="14">
        <f>MONTH(R779)</f>
        <v>7</v>
      </c>
      <c r="U779" s="14">
        <f>MONTH(S779)</f>
        <v>7</v>
      </c>
      <c r="V779">
        <f>YEAR(R779)</f>
        <v>2013</v>
      </c>
      <c r="W779">
        <f>YEAR(S779)</f>
        <v>2013</v>
      </c>
      <c r="X779" s="14">
        <f>_xlfn.DAYS(Table1[[#This Row],[Date Ended Conversion]],Table1[[#This Row],[Date Created Conversion]])</f>
        <v>30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8273</v>
      </c>
      <c r="O780" t="s">
        <v>8274</v>
      </c>
      <c r="P780" s="16">
        <f>ROUND(Table1[[#This Row],[pledged]]/Table1[[#This Row],[goal]]*100,0)</f>
        <v>0</v>
      </c>
      <c r="Q780">
        <f>IFERROR(ROUND(E780/L780,2),0)</f>
        <v>2</v>
      </c>
      <c r="R780" s="18">
        <f>(((J780/60)/60)/24)+DATE(1970,1,1)</f>
        <v>41729.702314814815</v>
      </c>
      <c r="S780" s="18">
        <f>(((I780/60)/60)/24)+DATE(1970,1,1)</f>
        <v>41759.702314814815</v>
      </c>
      <c r="T780" s="14">
        <f>MONTH(R780)</f>
        <v>3</v>
      </c>
      <c r="U780" s="14">
        <f>MONTH(S780)</f>
        <v>4</v>
      </c>
      <c r="V780">
        <f>YEAR(R780)</f>
        <v>2014</v>
      </c>
      <c r="W780">
        <f>YEAR(S780)</f>
        <v>2014</v>
      </c>
      <c r="X780" s="14">
        <f>_xlfn.DAYS(Table1[[#This Row],[Date Ended Conversion]],Table1[[#This Row],[Date Created Conversion]])</f>
        <v>30</v>
      </c>
    </row>
    <row r="781" spans="1:2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8273</v>
      </c>
      <c r="O781" t="s">
        <v>8274</v>
      </c>
      <c r="P781" s="16">
        <f>ROUND(Table1[[#This Row],[pledged]]/Table1[[#This Row],[goal]]*100,0)</f>
        <v>3</v>
      </c>
      <c r="Q781">
        <f>IFERROR(ROUND(E781/L781,2),0)</f>
        <v>66.67</v>
      </c>
      <c r="R781" s="18">
        <f>(((J781/60)/60)/24)+DATE(1970,1,1)</f>
        <v>40436.68408564815</v>
      </c>
      <c r="S781" s="18">
        <f>(((I781/60)/60)/24)+DATE(1970,1,1)</f>
        <v>40466.166666666664</v>
      </c>
      <c r="T781" s="14">
        <f>MONTH(R781)</f>
        <v>9</v>
      </c>
      <c r="U781" s="14">
        <f>MONTH(S781)</f>
        <v>10</v>
      </c>
      <c r="V781">
        <f>YEAR(R781)</f>
        <v>2010</v>
      </c>
      <c r="W781">
        <f>YEAR(S781)</f>
        <v>2010</v>
      </c>
      <c r="X781" s="14">
        <f>_xlfn.DAYS(Table1[[#This Row],[Date Ended Conversion]],Table1[[#This Row],[Date Created Conversion]])</f>
        <v>30</v>
      </c>
    </row>
    <row r="782" spans="1:2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8275</v>
      </c>
      <c r="O782" t="s">
        <v>8307</v>
      </c>
      <c r="P782" s="16">
        <f>ROUND(Table1[[#This Row],[pledged]]/Table1[[#This Row],[goal]]*100,0)</f>
        <v>104</v>
      </c>
      <c r="Q782">
        <f>IFERROR(ROUND(E782/L782,2),0)</f>
        <v>38.520000000000003</v>
      </c>
      <c r="R782" s="18">
        <f>(((J782/60)/60)/24)+DATE(1970,1,1)</f>
        <v>40636.673900462964</v>
      </c>
      <c r="S782" s="18">
        <f>(((I782/60)/60)/24)+DATE(1970,1,1)</f>
        <v>40666.673900462964</v>
      </c>
      <c r="T782" s="14">
        <f>MONTH(R782)</f>
        <v>4</v>
      </c>
      <c r="U782" s="14">
        <f>MONTH(S782)</f>
        <v>5</v>
      </c>
      <c r="V782">
        <f>YEAR(R782)</f>
        <v>2011</v>
      </c>
      <c r="W782">
        <f>YEAR(S782)</f>
        <v>2011</v>
      </c>
      <c r="X782" s="14">
        <f>_xlfn.DAYS(Table1[[#This Row],[Date Ended Conversion]],Table1[[#This Row],[Date Created Conversion]])</f>
        <v>30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8275</v>
      </c>
      <c r="O783" t="s">
        <v>8307</v>
      </c>
      <c r="P783" s="16">
        <f>ROUND(Table1[[#This Row],[pledged]]/Table1[[#This Row],[goal]]*100,0)</f>
        <v>133</v>
      </c>
      <c r="Q783">
        <f>IFERROR(ROUND(E783/L783,2),0)</f>
        <v>42.61</v>
      </c>
      <c r="R783" s="18">
        <f>(((J783/60)/60)/24)+DATE(1970,1,1)</f>
        <v>41403.000856481485</v>
      </c>
      <c r="S783" s="18">
        <f>(((I783/60)/60)/24)+DATE(1970,1,1)</f>
        <v>41433.000856481485</v>
      </c>
      <c r="T783" s="14">
        <f>MONTH(R783)</f>
        <v>5</v>
      </c>
      <c r="U783" s="14">
        <f>MONTH(S783)</f>
        <v>6</v>
      </c>
      <c r="V783">
        <f>YEAR(R783)</f>
        <v>2013</v>
      </c>
      <c r="W783">
        <f>YEAR(S783)</f>
        <v>2013</v>
      </c>
      <c r="X783" s="14">
        <f>_xlfn.DAYS(Table1[[#This Row],[Date Ended Conversion]],Table1[[#This Row],[Date Created Conversion]])</f>
        <v>30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8275</v>
      </c>
      <c r="O784" t="s">
        <v>8307</v>
      </c>
      <c r="P784" s="16">
        <f>ROUND(Table1[[#This Row],[pledged]]/Table1[[#This Row],[goal]]*100,0)</f>
        <v>100</v>
      </c>
      <c r="Q784">
        <f>IFERROR(ROUND(E784/L784,2),0)</f>
        <v>50</v>
      </c>
      <c r="R784" s="18">
        <f>(((J784/60)/60)/24)+DATE(1970,1,1)</f>
        <v>41116.758125</v>
      </c>
      <c r="S784" s="18">
        <f>(((I784/60)/60)/24)+DATE(1970,1,1)</f>
        <v>41146.758125</v>
      </c>
      <c r="T784" s="14">
        <f>MONTH(R784)</f>
        <v>7</v>
      </c>
      <c r="U784" s="14">
        <f>MONTH(S784)</f>
        <v>8</v>
      </c>
      <c r="V784">
        <f>YEAR(R784)</f>
        <v>2012</v>
      </c>
      <c r="W784">
        <f>YEAR(S784)</f>
        <v>2012</v>
      </c>
      <c r="X784" s="14">
        <f>_xlfn.DAYS(Table1[[#This Row],[Date Ended Conversion]],Table1[[#This Row],[Date Created Conversion]])</f>
        <v>30</v>
      </c>
    </row>
    <row r="785" spans="1:2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8275</v>
      </c>
      <c r="O785" t="s">
        <v>8307</v>
      </c>
      <c r="P785" s="16">
        <f>ROUND(Table1[[#This Row],[pledged]]/Table1[[#This Row],[goal]]*100,0)</f>
        <v>148</v>
      </c>
      <c r="Q785">
        <f>IFERROR(ROUND(E785/L785,2),0)</f>
        <v>63.49</v>
      </c>
      <c r="R785" s="18">
        <f>(((J785/60)/60)/24)+DATE(1970,1,1)</f>
        <v>40987.773715277777</v>
      </c>
      <c r="S785" s="18">
        <f>(((I785/60)/60)/24)+DATE(1970,1,1)</f>
        <v>41026.916666666664</v>
      </c>
      <c r="T785" s="14">
        <f>MONTH(R785)</f>
        <v>3</v>
      </c>
      <c r="U785" s="14">
        <f>MONTH(S785)</f>
        <v>4</v>
      </c>
      <c r="V785">
        <f>YEAR(R785)</f>
        <v>2012</v>
      </c>
      <c r="W785">
        <f>YEAR(S785)</f>
        <v>2012</v>
      </c>
      <c r="X785" s="14">
        <f>_xlfn.DAYS(Table1[[#This Row],[Date Ended Conversion]],Table1[[#This Row],[Date Created Conversion]])</f>
        <v>39</v>
      </c>
    </row>
    <row r="786" spans="1:2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8275</v>
      </c>
      <c r="O786" t="s">
        <v>8307</v>
      </c>
      <c r="P786" s="16">
        <f>ROUND(Table1[[#This Row],[pledged]]/Table1[[#This Row],[goal]]*100,0)</f>
        <v>103</v>
      </c>
      <c r="Q786">
        <f>IFERROR(ROUND(E786/L786,2),0)</f>
        <v>102.5</v>
      </c>
      <c r="R786" s="18">
        <f>(((J786/60)/60)/24)+DATE(1970,1,1)</f>
        <v>41675.149525462963</v>
      </c>
      <c r="S786" s="18">
        <f>(((I786/60)/60)/24)+DATE(1970,1,1)</f>
        <v>41715.107858796298</v>
      </c>
      <c r="T786" s="14">
        <f>MONTH(R786)</f>
        <v>2</v>
      </c>
      <c r="U786" s="14">
        <f>MONTH(S786)</f>
        <v>3</v>
      </c>
      <c r="V786">
        <f>YEAR(R786)</f>
        <v>2014</v>
      </c>
      <c r="W786">
        <f>YEAR(S786)</f>
        <v>2014</v>
      </c>
      <c r="X786" s="14">
        <f>_xlfn.DAYS(Table1[[#This Row],[Date Ended Conversion]],Table1[[#This Row],[Date Created Conversion]])</f>
        <v>40</v>
      </c>
    </row>
    <row r="787" spans="1:2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8275</v>
      </c>
      <c r="O787" t="s">
        <v>8307</v>
      </c>
      <c r="P787" s="16">
        <f>ROUND(Table1[[#This Row],[pledged]]/Table1[[#This Row],[goal]]*100,0)</f>
        <v>181</v>
      </c>
      <c r="Q787">
        <f>IFERROR(ROUND(E787/L787,2),0)</f>
        <v>31.14</v>
      </c>
      <c r="R787" s="18">
        <f>(((J787/60)/60)/24)+DATE(1970,1,1)</f>
        <v>41303.593923611108</v>
      </c>
      <c r="S787" s="18">
        <f>(((I787/60)/60)/24)+DATE(1970,1,1)</f>
        <v>41333.593923611108</v>
      </c>
      <c r="T787" s="14">
        <f>MONTH(R787)</f>
        <v>1</v>
      </c>
      <c r="U787" s="14">
        <f>MONTH(S787)</f>
        <v>2</v>
      </c>
      <c r="V787">
        <f>YEAR(R787)</f>
        <v>2013</v>
      </c>
      <c r="W787">
        <f>YEAR(S787)</f>
        <v>2013</v>
      </c>
      <c r="X787" s="14">
        <f>_xlfn.DAYS(Table1[[#This Row],[Date Ended Conversion]],Table1[[#This Row],[Date Created Conversion]])</f>
        <v>30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8275</v>
      </c>
      <c r="O788" t="s">
        <v>8307</v>
      </c>
      <c r="P788" s="16">
        <f>ROUND(Table1[[#This Row],[pledged]]/Table1[[#This Row],[goal]]*100,0)</f>
        <v>143</v>
      </c>
      <c r="Q788">
        <f>IFERROR(ROUND(E788/L788,2),0)</f>
        <v>162.27000000000001</v>
      </c>
      <c r="R788" s="18">
        <f>(((J788/60)/60)/24)+DATE(1970,1,1)</f>
        <v>40983.055949074071</v>
      </c>
      <c r="S788" s="18">
        <f>(((I788/60)/60)/24)+DATE(1970,1,1)</f>
        <v>41040.657638888886</v>
      </c>
      <c r="T788" s="14">
        <f>MONTH(R788)</f>
        <v>3</v>
      </c>
      <c r="U788" s="14">
        <f>MONTH(S788)</f>
        <v>5</v>
      </c>
      <c r="V788">
        <f>YEAR(R788)</f>
        <v>2012</v>
      </c>
      <c r="W788">
        <f>YEAR(S788)</f>
        <v>2012</v>
      </c>
      <c r="X788" s="14">
        <f>_xlfn.DAYS(Table1[[#This Row],[Date Ended Conversion]],Table1[[#This Row],[Date Created Conversion]])</f>
        <v>57</v>
      </c>
    </row>
    <row r="789" spans="1:2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8275</v>
      </c>
      <c r="O789" t="s">
        <v>8307</v>
      </c>
      <c r="P789" s="16">
        <f>ROUND(Table1[[#This Row],[pledged]]/Table1[[#This Row],[goal]]*100,0)</f>
        <v>114</v>
      </c>
      <c r="Q789">
        <f>IFERROR(ROUND(E789/L789,2),0)</f>
        <v>80.59</v>
      </c>
      <c r="R789" s="18">
        <f>(((J789/60)/60)/24)+DATE(1970,1,1)</f>
        <v>41549.627615740741</v>
      </c>
      <c r="S789" s="18">
        <f>(((I789/60)/60)/24)+DATE(1970,1,1)</f>
        <v>41579.627615740741</v>
      </c>
      <c r="T789" s="14">
        <f>MONTH(R789)</f>
        <v>10</v>
      </c>
      <c r="U789" s="14">
        <f>MONTH(S789)</f>
        <v>11</v>
      </c>
      <c r="V789">
        <f>YEAR(R789)</f>
        <v>2013</v>
      </c>
      <c r="W789">
        <f>YEAR(S789)</f>
        <v>2013</v>
      </c>
      <c r="X789" s="14">
        <f>_xlfn.DAYS(Table1[[#This Row],[Date Ended Conversion]],Table1[[#This Row],[Date Created Conversion]])</f>
        <v>30</v>
      </c>
    </row>
    <row r="790" spans="1:2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8275</v>
      </c>
      <c r="O790" t="s">
        <v>8307</v>
      </c>
      <c r="P790" s="16">
        <f>ROUND(Table1[[#This Row],[pledged]]/Table1[[#This Row],[goal]]*100,0)</f>
        <v>204</v>
      </c>
      <c r="Q790">
        <f>IFERROR(ROUND(E790/L790,2),0)</f>
        <v>59.85</v>
      </c>
      <c r="R790" s="18">
        <f>(((J790/60)/60)/24)+DATE(1970,1,1)</f>
        <v>41059.006805555553</v>
      </c>
      <c r="S790" s="18">
        <f>(((I790/60)/60)/24)+DATE(1970,1,1)</f>
        <v>41097.165972222225</v>
      </c>
      <c r="T790" s="14">
        <f>MONTH(R790)</f>
        <v>5</v>
      </c>
      <c r="U790" s="14">
        <f>MONTH(S790)</f>
        <v>7</v>
      </c>
      <c r="V790">
        <f>YEAR(R790)</f>
        <v>2012</v>
      </c>
      <c r="W790">
        <f>YEAR(S790)</f>
        <v>2012</v>
      </c>
      <c r="X790" s="14">
        <f>_xlfn.DAYS(Table1[[#This Row],[Date Ended Conversion]],Table1[[#This Row],[Date Created Conversion]])</f>
        <v>38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8275</v>
      </c>
      <c r="O791" t="s">
        <v>8307</v>
      </c>
      <c r="P791" s="16">
        <f>ROUND(Table1[[#This Row],[pledged]]/Table1[[#This Row],[goal]]*100,0)</f>
        <v>109</v>
      </c>
      <c r="Q791">
        <f>IFERROR(ROUND(E791/L791,2),0)</f>
        <v>132.86000000000001</v>
      </c>
      <c r="R791" s="18">
        <f>(((J791/60)/60)/24)+DATE(1970,1,1)</f>
        <v>41277.186111111114</v>
      </c>
      <c r="S791" s="18">
        <f>(((I791/60)/60)/24)+DATE(1970,1,1)</f>
        <v>41295.332638888889</v>
      </c>
      <c r="T791" s="14">
        <f>MONTH(R791)</f>
        <v>1</v>
      </c>
      <c r="U791" s="14">
        <f>MONTH(S791)</f>
        <v>1</v>
      </c>
      <c r="V791">
        <f>YEAR(R791)</f>
        <v>2013</v>
      </c>
      <c r="W791">
        <f>YEAR(S791)</f>
        <v>2013</v>
      </c>
      <c r="X791" s="14">
        <f>_xlfn.DAYS(Table1[[#This Row],[Date Ended Conversion]],Table1[[#This Row],[Date Created Conversion]])</f>
        <v>18</v>
      </c>
    </row>
    <row r="792" spans="1:2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8275</v>
      </c>
      <c r="O792" t="s">
        <v>8307</v>
      </c>
      <c r="P792" s="16">
        <f>ROUND(Table1[[#This Row],[pledged]]/Table1[[#This Row],[goal]]*100,0)</f>
        <v>144</v>
      </c>
      <c r="Q792">
        <f>IFERROR(ROUND(E792/L792,2),0)</f>
        <v>92.55</v>
      </c>
      <c r="R792" s="18">
        <f>(((J792/60)/60)/24)+DATE(1970,1,1)</f>
        <v>41276.047905092593</v>
      </c>
      <c r="S792" s="18">
        <f>(((I792/60)/60)/24)+DATE(1970,1,1)</f>
        <v>41306.047905092593</v>
      </c>
      <c r="T792" s="14">
        <f>MONTH(R792)</f>
        <v>1</v>
      </c>
      <c r="U792" s="14">
        <f>MONTH(S792)</f>
        <v>2</v>
      </c>
      <c r="V792">
        <f>YEAR(R792)</f>
        <v>2013</v>
      </c>
      <c r="W792">
        <f>YEAR(S792)</f>
        <v>2013</v>
      </c>
      <c r="X792" s="14">
        <f>_xlfn.DAYS(Table1[[#This Row],[Date Ended Conversion]],Table1[[#This Row],[Date Created Conversion]])</f>
        <v>30</v>
      </c>
    </row>
    <row r="793" spans="1:2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8275</v>
      </c>
      <c r="O793" t="s">
        <v>8307</v>
      </c>
      <c r="P793" s="16">
        <f>ROUND(Table1[[#This Row],[pledged]]/Table1[[#This Row],[goal]]*100,0)</f>
        <v>104</v>
      </c>
      <c r="Q793">
        <f>IFERROR(ROUND(E793/L793,2),0)</f>
        <v>60.86</v>
      </c>
      <c r="R793" s="18">
        <f>(((J793/60)/60)/24)+DATE(1970,1,1)</f>
        <v>41557.780624999999</v>
      </c>
      <c r="S793" s="18">
        <f>(((I793/60)/60)/24)+DATE(1970,1,1)</f>
        <v>41591.249305555553</v>
      </c>
      <c r="T793" s="14">
        <f>MONTH(R793)</f>
        <v>10</v>
      </c>
      <c r="U793" s="14">
        <f>MONTH(S793)</f>
        <v>11</v>
      </c>
      <c r="V793">
        <f>YEAR(R793)</f>
        <v>2013</v>
      </c>
      <c r="W793">
        <f>YEAR(S793)</f>
        <v>2013</v>
      </c>
      <c r="X793" s="14">
        <f>_xlfn.DAYS(Table1[[#This Row],[Date Ended Conversion]],Table1[[#This Row],[Date Created Conversion]])</f>
        <v>34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8275</v>
      </c>
      <c r="O794" t="s">
        <v>8307</v>
      </c>
      <c r="P794" s="16">
        <f>ROUND(Table1[[#This Row],[pledged]]/Table1[[#This Row],[goal]]*100,0)</f>
        <v>100</v>
      </c>
      <c r="Q794">
        <f>IFERROR(ROUND(E794/L794,2),0)</f>
        <v>41.85</v>
      </c>
      <c r="R794" s="18">
        <f>(((J794/60)/60)/24)+DATE(1970,1,1)</f>
        <v>41555.873645833337</v>
      </c>
      <c r="S794" s="18">
        <f>(((I794/60)/60)/24)+DATE(1970,1,1)</f>
        <v>41585.915312500001</v>
      </c>
      <c r="T794" s="14">
        <f>MONTH(R794)</f>
        <v>10</v>
      </c>
      <c r="U794" s="14">
        <f>MONTH(S794)</f>
        <v>11</v>
      </c>
      <c r="V794">
        <f>YEAR(R794)</f>
        <v>2013</v>
      </c>
      <c r="W794">
        <f>YEAR(S794)</f>
        <v>2013</v>
      </c>
      <c r="X794" s="14">
        <f>_xlfn.DAYS(Table1[[#This Row],[Date Ended Conversion]],Table1[[#This Row],[Date Created Conversion]])</f>
        <v>30</v>
      </c>
    </row>
    <row r="795" spans="1:2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8275</v>
      </c>
      <c r="O795" t="s">
        <v>8307</v>
      </c>
      <c r="P795" s="16">
        <f>ROUND(Table1[[#This Row],[pledged]]/Table1[[#This Row],[goal]]*100,0)</f>
        <v>103</v>
      </c>
      <c r="Q795">
        <f>IFERROR(ROUND(E795/L795,2),0)</f>
        <v>88.33</v>
      </c>
      <c r="R795" s="18">
        <f>(((J795/60)/60)/24)+DATE(1970,1,1)</f>
        <v>41442.741249999999</v>
      </c>
      <c r="S795" s="18">
        <f>(((I795/60)/60)/24)+DATE(1970,1,1)</f>
        <v>41458.207638888889</v>
      </c>
      <c r="T795" s="14">
        <f>MONTH(R795)</f>
        <v>6</v>
      </c>
      <c r="U795" s="14">
        <f>MONTH(S795)</f>
        <v>7</v>
      </c>
      <c r="V795">
        <f>YEAR(R795)</f>
        <v>2013</v>
      </c>
      <c r="W795">
        <f>YEAR(S795)</f>
        <v>2013</v>
      </c>
      <c r="X795" s="14">
        <f>_xlfn.DAYS(Table1[[#This Row],[Date Ended Conversion]],Table1[[#This Row],[Date Created Conversion]])</f>
        <v>16</v>
      </c>
    </row>
    <row r="796" spans="1:2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8275</v>
      </c>
      <c r="O796" t="s">
        <v>8307</v>
      </c>
      <c r="P796" s="16">
        <f>ROUND(Table1[[#This Row],[pledged]]/Table1[[#This Row],[goal]]*100,0)</f>
        <v>105</v>
      </c>
      <c r="Q796">
        <f>IFERROR(ROUND(E796/L796,2),0)</f>
        <v>158.96</v>
      </c>
      <c r="R796" s="18">
        <f>(((J796/60)/60)/24)+DATE(1970,1,1)</f>
        <v>40736.115011574075</v>
      </c>
      <c r="S796" s="18">
        <f>(((I796/60)/60)/24)+DATE(1970,1,1)</f>
        <v>40791.712500000001</v>
      </c>
      <c r="T796" s="14">
        <f>MONTH(R796)</f>
        <v>7</v>
      </c>
      <c r="U796" s="14">
        <f>MONTH(S796)</f>
        <v>9</v>
      </c>
      <c r="V796">
        <f>YEAR(R796)</f>
        <v>2011</v>
      </c>
      <c r="W796">
        <f>YEAR(S796)</f>
        <v>2011</v>
      </c>
      <c r="X796" s="14">
        <f>_xlfn.DAYS(Table1[[#This Row],[Date Ended Conversion]],Table1[[#This Row],[Date Created Conversion]])</f>
        <v>55</v>
      </c>
    </row>
    <row r="797" spans="1:2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8275</v>
      </c>
      <c r="O797" t="s">
        <v>8307</v>
      </c>
      <c r="P797" s="16">
        <f>ROUND(Table1[[#This Row],[pledged]]/Table1[[#This Row],[goal]]*100,0)</f>
        <v>112</v>
      </c>
      <c r="Q797">
        <f>IFERROR(ROUND(E797/L797,2),0)</f>
        <v>85.05</v>
      </c>
      <c r="R797" s="18">
        <f>(((J797/60)/60)/24)+DATE(1970,1,1)</f>
        <v>40963.613032407404</v>
      </c>
      <c r="S797" s="18">
        <f>(((I797/60)/60)/24)+DATE(1970,1,1)</f>
        <v>41006.207638888889</v>
      </c>
      <c r="T797" s="14">
        <f>MONTH(R797)</f>
        <v>2</v>
      </c>
      <c r="U797" s="14">
        <f>MONTH(S797)</f>
        <v>4</v>
      </c>
      <c r="V797">
        <f>YEAR(R797)</f>
        <v>2012</v>
      </c>
      <c r="W797">
        <f>YEAR(S797)</f>
        <v>2012</v>
      </c>
      <c r="X797" s="14">
        <f>_xlfn.DAYS(Table1[[#This Row],[Date Ended Conversion]],Table1[[#This Row],[Date Created Conversion]])</f>
        <v>43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8275</v>
      </c>
      <c r="O798" t="s">
        <v>8307</v>
      </c>
      <c r="P798" s="16">
        <f>ROUND(Table1[[#This Row],[pledged]]/Table1[[#This Row],[goal]]*100,0)</f>
        <v>101</v>
      </c>
      <c r="Q798">
        <f>IFERROR(ROUND(E798/L798,2),0)</f>
        <v>112.61</v>
      </c>
      <c r="R798" s="18">
        <f>(((J798/60)/60)/24)+DATE(1970,1,1)</f>
        <v>41502.882928240739</v>
      </c>
      <c r="S798" s="18">
        <f>(((I798/60)/60)/24)+DATE(1970,1,1)</f>
        <v>41532.881944444445</v>
      </c>
      <c r="T798" s="14">
        <f>MONTH(R798)</f>
        <v>8</v>
      </c>
      <c r="U798" s="14">
        <f>MONTH(S798)</f>
        <v>9</v>
      </c>
      <c r="V798">
        <f>YEAR(R798)</f>
        <v>2013</v>
      </c>
      <c r="W798">
        <f>YEAR(S798)</f>
        <v>2013</v>
      </c>
      <c r="X798" s="14">
        <f>_xlfn.DAYS(Table1[[#This Row],[Date Ended Conversion]],Table1[[#This Row],[Date Created Conversion]])</f>
        <v>30</v>
      </c>
    </row>
    <row r="799" spans="1:2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8275</v>
      </c>
      <c r="O799" t="s">
        <v>8307</v>
      </c>
      <c r="P799" s="16">
        <f>ROUND(Table1[[#This Row],[pledged]]/Table1[[#This Row],[goal]]*100,0)</f>
        <v>108</v>
      </c>
      <c r="Q799">
        <f>IFERROR(ROUND(E799/L799,2),0)</f>
        <v>45.44</v>
      </c>
      <c r="R799" s="18">
        <f>(((J799/60)/60)/24)+DATE(1970,1,1)</f>
        <v>40996.994074074071</v>
      </c>
      <c r="S799" s="18">
        <f>(((I799/60)/60)/24)+DATE(1970,1,1)</f>
        <v>41028.166666666664</v>
      </c>
      <c r="T799" s="14">
        <f>MONTH(R799)</f>
        <v>3</v>
      </c>
      <c r="U799" s="14">
        <f>MONTH(S799)</f>
        <v>4</v>
      </c>
      <c r="V799">
        <f>YEAR(R799)</f>
        <v>2012</v>
      </c>
      <c r="W799">
        <f>YEAR(S799)</f>
        <v>2012</v>
      </c>
      <c r="X799" s="14">
        <f>_xlfn.DAYS(Table1[[#This Row],[Date Ended Conversion]],Table1[[#This Row],[Date Created Conversion]])</f>
        <v>32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8275</v>
      </c>
      <c r="O800" t="s">
        <v>8307</v>
      </c>
      <c r="P800" s="16">
        <f>ROUND(Table1[[#This Row],[pledged]]/Table1[[#This Row],[goal]]*100,0)</f>
        <v>115</v>
      </c>
      <c r="Q800">
        <f>IFERROR(ROUND(E800/L800,2),0)</f>
        <v>46.22</v>
      </c>
      <c r="R800" s="18">
        <f>(((J800/60)/60)/24)+DATE(1970,1,1)</f>
        <v>41882.590127314819</v>
      </c>
      <c r="S800" s="18">
        <f>(((I800/60)/60)/24)+DATE(1970,1,1)</f>
        <v>41912.590127314819</v>
      </c>
      <c r="T800" s="14">
        <f>MONTH(R800)</f>
        <v>8</v>
      </c>
      <c r="U800" s="14">
        <f>MONTH(S800)</f>
        <v>9</v>
      </c>
      <c r="V800">
        <f>YEAR(R800)</f>
        <v>2014</v>
      </c>
      <c r="W800">
        <f>YEAR(S800)</f>
        <v>2014</v>
      </c>
      <c r="X800" s="14">
        <f>_xlfn.DAYS(Table1[[#This Row],[Date Ended Conversion]],Table1[[#This Row],[Date Created Conversion]])</f>
        <v>30</v>
      </c>
    </row>
    <row r="801" spans="1:2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8275</v>
      </c>
      <c r="O801" t="s">
        <v>8307</v>
      </c>
      <c r="P801" s="16">
        <f>ROUND(Table1[[#This Row],[pledged]]/Table1[[#This Row],[goal]]*100,0)</f>
        <v>100</v>
      </c>
      <c r="Q801">
        <f>IFERROR(ROUND(E801/L801,2),0)</f>
        <v>178.61</v>
      </c>
      <c r="R801" s="18">
        <f>(((J801/60)/60)/24)+DATE(1970,1,1)</f>
        <v>40996.667199074072</v>
      </c>
      <c r="S801" s="18">
        <f>(((I801/60)/60)/24)+DATE(1970,1,1)</f>
        <v>41026.667199074072</v>
      </c>
      <c r="T801" s="14">
        <f>MONTH(R801)</f>
        <v>3</v>
      </c>
      <c r="U801" s="14">
        <f>MONTH(S801)</f>
        <v>4</v>
      </c>
      <c r="V801">
        <f>YEAR(R801)</f>
        <v>2012</v>
      </c>
      <c r="W801">
        <f>YEAR(S801)</f>
        <v>2012</v>
      </c>
      <c r="X801" s="14">
        <f>_xlfn.DAYS(Table1[[#This Row],[Date Ended Conversion]],Table1[[#This Row],[Date Created Conversion]])</f>
        <v>30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8275</v>
      </c>
      <c r="O802" t="s">
        <v>8307</v>
      </c>
      <c r="P802" s="16">
        <f>ROUND(Table1[[#This Row],[pledged]]/Table1[[#This Row],[goal]]*100,0)</f>
        <v>152</v>
      </c>
      <c r="Q802">
        <f>IFERROR(ROUND(E802/L802,2),0)</f>
        <v>40.75</v>
      </c>
      <c r="R802" s="18">
        <f>(((J802/60)/60)/24)+DATE(1970,1,1)</f>
        <v>41863.433495370373</v>
      </c>
      <c r="S802" s="18">
        <f>(((I802/60)/60)/24)+DATE(1970,1,1)</f>
        <v>41893.433495370373</v>
      </c>
      <c r="T802" s="14">
        <f>MONTH(R802)</f>
        <v>8</v>
      </c>
      <c r="U802" s="14">
        <f>MONTH(S802)</f>
        <v>9</v>
      </c>
      <c r="V802">
        <f>YEAR(R802)</f>
        <v>2014</v>
      </c>
      <c r="W802">
        <f>YEAR(S802)</f>
        <v>2014</v>
      </c>
      <c r="X802" s="14">
        <f>_xlfn.DAYS(Table1[[#This Row],[Date Ended Conversion]],Table1[[#This Row],[Date Created Conversion]])</f>
        <v>30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8275</v>
      </c>
      <c r="O803" t="s">
        <v>8307</v>
      </c>
      <c r="P803" s="16">
        <f>ROUND(Table1[[#This Row],[pledged]]/Table1[[#This Row],[goal]]*100,0)</f>
        <v>112</v>
      </c>
      <c r="Q803">
        <f>IFERROR(ROUND(E803/L803,2),0)</f>
        <v>43.73</v>
      </c>
      <c r="R803" s="18">
        <f>(((J803/60)/60)/24)+DATE(1970,1,1)</f>
        <v>40695.795370370368</v>
      </c>
      <c r="S803" s="18">
        <f>(((I803/60)/60)/24)+DATE(1970,1,1)</f>
        <v>40725.795370370368</v>
      </c>
      <c r="T803" s="14">
        <f>MONTH(R803)</f>
        <v>6</v>
      </c>
      <c r="U803" s="14">
        <f>MONTH(S803)</f>
        <v>7</v>
      </c>
      <c r="V803">
        <f>YEAR(R803)</f>
        <v>2011</v>
      </c>
      <c r="W803">
        <f>YEAR(S803)</f>
        <v>2011</v>
      </c>
      <c r="X803" s="14">
        <f>_xlfn.DAYS(Table1[[#This Row],[Date Ended Conversion]],Table1[[#This Row],[Date Created Conversion]])</f>
        <v>30</v>
      </c>
    </row>
    <row r="804" spans="1:2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8275</v>
      </c>
      <c r="O804" t="s">
        <v>8307</v>
      </c>
      <c r="P804" s="16">
        <f>ROUND(Table1[[#This Row],[pledged]]/Table1[[#This Row],[goal]]*100,0)</f>
        <v>101</v>
      </c>
      <c r="Q804">
        <f>IFERROR(ROUND(E804/L804,2),0)</f>
        <v>81.069999999999993</v>
      </c>
      <c r="R804" s="18">
        <f>(((J804/60)/60)/24)+DATE(1970,1,1)</f>
        <v>41123.022268518522</v>
      </c>
      <c r="S804" s="18">
        <f>(((I804/60)/60)/24)+DATE(1970,1,1)</f>
        <v>41169.170138888891</v>
      </c>
      <c r="T804" s="14">
        <f>MONTH(R804)</f>
        <v>8</v>
      </c>
      <c r="U804" s="14">
        <f>MONTH(S804)</f>
        <v>9</v>
      </c>
      <c r="V804">
        <f>YEAR(R804)</f>
        <v>2012</v>
      </c>
      <c r="W804">
        <f>YEAR(S804)</f>
        <v>2012</v>
      </c>
      <c r="X804" s="14">
        <f>_xlfn.DAYS(Table1[[#This Row],[Date Ended Conversion]],Table1[[#This Row],[Date Created Conversion]])</f>
        <v>46</v>
      </c>
    </row>
    <row r="805" spans="1:2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8275</v>
      </c>
      <c r="O805" t="s">
        <v>8307</v>
      </c>
      <c r="P805" s="16">
        <f>ROUND(Table1[[#This Row],[pledged]]/Table1[[#This Row],[goal]]*100,0)</f>
        <v>123</v>
      </c>
      <c r="Q805">
        <f>IFERROR(ROUND(E805/L805,2),0)</f>
        <v>74.61</v>
      </c>
      <c r="R805" s="18">
        <f>(((J805/60)/60)/24)+DATE(1970,1,1)</f>
        <v>40665.949976851851</v>
      </c>
      <c r="S805" s="18">
        <f>(((I805/60)/60)/24)+DATE(1970,1,1)</f>
        <v>40692.041666666664</v>
      </c>
      <c r="T805" s="14">
        <f>MONTH(R805)</f>
        <v>5</v>
      </c>
      <c r="U805" s="14">
        <f>MONTH(S805)</f>
        <v>5</v>
      </c>
      <c r="V805">
        <f>YEAR(R805)</f>
        <v>2011</v>
      </c>
      <c r="W805">
        <f>YEAR(S805)</f>
        <v>2011</v>
      </c>
      <c r="X805" s="14">
        <f>_xlfn.DAYS(Table1[[#This Row],[Date Ended Conversion]],Table1[[#This Row],[Date Created Conversion]])</f>
        <v>27</v>
      </c>
    </row>
    <row r="806" spans="1:2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8275</v>
      </c>
      <c r="O806" t="s">
        <v>8307</v>
      </c>
      <c r="P806" s="16">
        <f>ROUND(Table1[[#This Row],[pledged]]/Table1[[#This Row],[goal]]*100,0)</f>
        <v>100</v>
      </c>
      <c r="Q806">
        <f>IFERROR(ROUND(E806/L806,2),0)</f>
        <v>305.56</v>
      </c>
      <c r="R806" s="18">
        <f>(((J806/60)/60)/24)+DATE(1970,1,1)</f>
        <v>40730.105625000004</v>
      </c>
      <c r="S806" s="18">
        <f>(((I806/60)/60)/24)+DATE(1970,1,1)</f>
        <v>40747.165972222225</v>
      </c>
      <c r="T806" s="14">
        <f>MONTH(R806)</f>
        <v>7</v>
      </c>
      <c r="U806" s="14">
        <f>MONTH(S806)</f>
        <v>7</v>
      </c>
      <c r="V806">
        <f>YEAR(R806)</f>
        <v>2011</v>
      </c>
      <c r="W806">
        <f>YEAR(S806)</f>
        <v>2011</v>
      </c>
      <c r="X806" s="14">
        <f>_xlfn.DAYS(Table1[[#This Row],[Date Ended Conversion]],Table1[[#This Row],[Date Created Conversion]])</f>
        <v>17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8275</v>
      </c>
      <c r="O807" t="s">
        <v>8307</v>
      </c>
      <c r="P807" s="16">
        <f>ROUND(Table1[[#This Row],[pledged]]/Table1[[#This Row],[goal]]*100,0)</f>
        <v>105</v>
      </c>
      <c r="Q807">
        <f>IFERROR(ROUND(E807/L807,2),0)</f>
        <v>58.33</v>
      </c>
      <c r="R807" s="18">
        <f>(((J807/60)/60)/24)+DATE(1970,1,1)</f>
        <v>40690.823055555556</v>
      </c>
      <c r="S807" s="18">
        <f>(((I807/60)/60)/24)+DATE(1970,1,1)</f>
        <v>40740.958333333336</v>
      </c>
      <c r="T807" s="14">
        <f>MONTH(R807)</f>
        <v>5</v>
      </c>
      <c r="U807" s="14">
        <f>MONTH(S807)</f>
        <v>7</v>
      </c>
      <c r="V807">
        <f>YEAR(R807)</f>
        <v>2011</v>
      </c>
      <c r="W807">
        <f>YEAR(S807)</f>
        <v>2011</v>
      </c>
      <c r="X807" s="14">
        <f>_xlfn.DAYS(Table1[[#This Row],[Date Ended Conversion]],Table1[[#This Row],[Date Created Conversion]])</f>
        <v>50</v>
      </c>
    </row>
    <row r="808" spans="1:2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8275</v>
      </c>
      <c r="O808" t="s">
        <v>8307</v>
      </c>
      <c r="P808" s="16">
        <f>ROUND(Table1[[#This Row],[pledged]]/Table1[[#This Row],[goal]]*100,0)</f>
        <v>104</v>
      </c>
      <c r="Q808">
        <f>IFERROR(ROUND(E808/L808,2),0)</f>
        <v>117.68</v>
      </c>
      <c r="R808" s="18">
        <f>(((J808/60)/60)/24)+DATE(1970,1,1)</f>
        <v>40763.691423611112</v>
      </c>
      <c r="S808" s="18">
        <f>(((I808/60)/60)/24)+DATE(1970,1,1)</f>
        <v>40793.691423611112</v>
      </c>
      <c r="T808" s="14">
        <f>MONTH(R808)</f>
        <v>8</v>
      </c>
      <c r="U808" s="14">
        <f>MONTH(S808)</f>
        <v>9</v>
      </c>
      <c r="V808">
        <f>YEAR(R808)</f>
        <v>2011</v>
      </c>
      <c r="W808">
        <f>YEAR(S808)</f>
        <v>2011</v>
      </c>
      <c r="X808" s="14">
        <f>_xlfn.DAYS(Table1[[#This Row],[Date Ended Conversion]],Table1[[#This Row],[Date Created Conversion]])</f>
        <v>30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8275</v>
      </c>
      <c r="O809" t="s">
        <v>8307</v>
      </c>
      <c r="P809" s="16">
        <f>ROUND(Table1[[#This Row],[pledged]]/Table1[[#This Row],[goal]]*100,0)</f>
        <v>105</v>
      </c>
      <c r="Q809">
        <f>IFERROR(ROUND(E809/L809,2),0)</f>
        <v>73.77</v>
      </c>
      <c r="R809" s="18">
        <f>(((J809/60)/60)/24)+DATE(1970,1,1)</f>
        <v>42759.628599537042</v>
      </c>
      <c r="S809" s="18">
        <f>(((I809/60)/60)/24)+DATE(1970,1,1)</f>
        <v>42795.083333333328</v>
      </c>
      <c r="T809" s="14">
        <f>MONTH(R809)</f>
        <v>1</v>
      </c>
      <c r="U809" s="14">
        <f>MONTH(S809)</f>
        <v>3</v>
      </c>
      <c r="V809">
        <f>YEAR(R809)</f>
        <v>2017</v>
      </c>
      <c r="W809">
        <f>YEAR(S809)</f>
        <v>2017</v>
      </c>
      <c r="X809" s="14">
        <f>_xlfn.DAYS(Table1[[#This Row],[Date Ended Conversion]],Table1[[#This Row],[Date Created Conversion]])</f>
        <v>36</v>
      </c>
    </row>
    <row r="810" spans="1:2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8275</v>
      </c>
      <c r="O810" t="s">
        <v>8307</v>
      </c>
      <c r="P810" s="16">
        <f>ROUND(Table1[[#This Row],[pledged]]/Table1[[#This Row],[goal]]*100,0)</f>
        <v>100</v>
      </c>
      <c r="Q810">
        <f>IFERROR(ROUND(E810/L810,2),0)</f>
        <v>104.65</v>
      </c>
      <c r="R810" s="18">
        <f>(((J810/60)/60)/24)+DATE(1970,1,1)</f>
        <v>41962.100532407407</v>
      </c>
      <c r="S810" s="18">
        <f>(((I810/60)/60)/24)+DATE(1970,1,1)</f>
        <v>41995.207638888889</v>
      </c>
      <c r="T810" s="14">
        <f>MONTH(R810)</f>
        <v>11</v>
      </c>
      <c r="U810" s="14">
        <f>MONTH(S810)</f>
        <v>12</v>
      </c>
      <c r="V810">
        <f>YEAR(R810)</f>
        <v>2014</v>
      </c>
      <c r="W810">
        <f>YEAR(S810)</f>
        <v>2014</v>
      </c>
      <c r="X810" s="14">
        <f>_xlfn.DAYS(Table1[[#This Row],[Date Ended Conversion]],Table1[[#This Row],[Date Created Conversion]])</f>
        <v>33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8275</v>
      </c>
      <c r="O811" t="s">
        <v>8307</v>
      </c>
      <c r="P811" s="16">
        <f>ROUND(Table1[[#This Row],[pledged]]/Table1[[#This Row],[goal]]*100,0)</f>
        <v>104</v>
      </c>
      <c r="Q811">
        <f>IFERROR(ROUND(E811/L811,2),0)</f>
        <v>79.83</v>
      </c>
      <c r="R811" s="18">
        <f>(((J811/60)/60)/24)+DATE(1970,1,1)</f>
        <v>41628.833680555559</v>
      </c>
      <c r="S811" s="18">
        <f>(((I811/60)/60)/24)+DATE(1970,1,1)</f>
        <v>41658.833680555559</v>
      </c>
      <c r="T811" s="14">
        <f>MONTH(R811)</f>
        <v>12</v>
      </c>
      <c r="U811" s="14">
        <f>MONTH(S811)</f>
        <v>1</v>
      </c>
      <c r="V811">
        <f>YEAR(R811)</f>
        <v>2013</v>
      </c>
      <c r="W811">
        <f>YEAR(S811)</f>
        <v>2014</v>
      </c>
      <c r="X811" s="14">
        <f>_xlfn.DAYS(Table1[[#This Row],[Date Ended Conversion]],Table1[[#This Row],[Date Created Conversion]])</f>
        <v>30</v>
      </c>
    </row>
    <row r="812" spans="1:2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8275</v>
      </c>
      <c r="O812" t="s">
        <v>8307</v>
      </c>
      <c r="P812" s="16">
        <f>ROUND(Table1[[#This Row],[pledged]]/Table1[[#This Row],[goal]]*100,0)</f>
        <v>105</v>
      </c>
      <c r="Q812">
        <f>IFERROR(ROUND(E812/L812,2),0)</f>
        <v>58.33</v>
      </c>
      <c r="R812" s="18">
        <f>(((J812/60)/60)/24)+DATE(1970,1,1)</f>
        <v>41123.056273148148</v>
      </c>
      <c r="S812" s="18">
        <f>(((I812/60)/60)/24)+DATE(1970,1,1)</f>
        <v>41153.056273148148</v>
      </c>
      <c r="T812" s="14">
        <f>MONTH(R812)</f>
        <v>8</v>
      </c>
      <c r="U812" s="14">
        <f>MONTH(S812)</f>
        <v>9</v>
      </c>
      <c r="V812">
        <f>YEAR(R812)</f>
        <v>2012</v>
      </c>
      <c r="W812">
        <f>YEAR(S812)</f>
        <v>2012</v>
      </c>
      <c r="X812" s="14">
        <f>_xlfn.DAYS(Table1[[#This Row],[Date Ended Conversion]],Table1[[#This Row],[Date Created Conversion]])</f>
        <v>30</v>
      </c>
    </row>
    <row r="813" spans="1:2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8275</v>
      </c>
      <c r="O813" t="s">
        <v>8307</v>
      </c>
      <c r="P813" s="16">
        <f>ROUND(Table1[[#This Row],[pledged]]/Table1[[#This Row],[goal]]*100,0)</f>
        <v>104</v>
      </c>
      <c r="Q813">
        <f>IFERROR(ROUND(E813/L813,2),0)</f>
        <v>86.67</v>
      </c>
      <c r="R813" s="18">
        <f>(((J813/60)/60)/24)+DATE(1970,1,1)</f>
        <v>41443.643541666665</v>
      </c>
      <c r="S813" s="18">
        <f>(((I813/60)/60)/24)+DATE(1970,1,1)</f>
        <v>41465.702777777777</v>
      </c>
      <c r="T813" s="14">
        <f>MONTH(R813)</f>
        <v>6</v>
      </c>
      <c r="U813" s="14">
        <f>MONTH(S813)</f>
        <v>7</v>
      </c>
      <c r="V813">
        <f>YEAR(R813)</f>
        <v>2013</v>
      </c>
      <c r="W813">
        <f>YEAR(S813)</f>
        <v>2013</v>
      </c>
      <c r="X813" s="14">
        <f>_xlfn.DAYS(Table1[[#This Row],[Date Ended Conversion]],Table1[[#This Row],[Date Created Conversion]])</f>
        <v>22</v>
      </c>
    </row>
    <row r="814" spans="1:2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8275</v>
      </c>
      <c r="O814" t="s">
        <v>8307</v>
      </c>
      <c r="P814" s="16">
        <f>ROUND(Table1[[#This Row],[pledged]]/Table1[[#This Row],[goal]]*100,0)</f>
        <v>152</v>
      </c>
      <c r="Q814">
        <f>IFERROR(ROUND(E814/L814,2),0)</f>
        <v>27.61</v>
      </c>
      <c r="R814" s="18">
        <f>(((J814/60)/60)/24)+DATE(1970,1,1)</f>
        <v>41282.017962962964</v>
      </c>
      <c r="S814" s="18">
        <f>(((I814/60)/60)/24)+DATE(1970,1,1)</f>
        <v>41334.581944444442</v>
      </c>
      <c r="T814" s="14">
        <f>MONTH(R814)</f>
        <v>1</v>
      </c>
      <c r="U814" s="14">
        <f>MONTH(S814)</f>
        <v>3</v>
      </c>
      <c r="V814">
        <f>YEAR(R814)</f>
        <v>2013</v>
      </c>
      <c r="W814">
        <f>YEAR(S814)</f>
        <v>2013</v>
      </c>
      <c r="X814" s="14">
        <f>_xlfn.DAYS(Table1[[#This Row],[Date Ended Conversion]],Table1[[#This Row],[Date Created Conversion]])</f>
        <v>52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8275</v>
      </c>
      <c r="O815" t="s">
        <v>8307</v>
      </c>
      <c r="P815" s="16">
        <f>ROUND(Table1[[#This Row],[pledged]]/Table1[[#This Row],[goal]]*100,0)</f>
        <v>160</v>
      </c>
      <c r="Q815">
        <f>IFERROR(ROUND(E815/L815,2),0)</f>
        <v>25</v>
      </c>
      <c r="R815" s="18">
        <f>(((J815/60)/60)/24)+DATE(1970,1,1)</f>
        <v>41080.960243055553</v>
      </c>
      <c r="S815" s="18">
        <f>(((I815/60)/60)/24)+DATE(1970,1,1)</f>
        <v>41110.960243055553</v>
      </c>
      <c r="T815" s="14">
        <f>MONTH(R815)</f>
        <v>6</v>
      </c>
      <c r="U815" s="14">
        <f>MONTH(S815)</f>
        <v>7</v>
      </c>
      <c r="V815">
        <f>YEAR(R815)</f>
        <v>2012</v>
      </c>
      <c r="W815">
        <f>YEAR(S815)</f>
        <v>2012</v>
      </c>
      <c r="X815" s="14">
        <f>_xlfn.DAYS(Table1[[#This Row],[Date Ended Conversion]],Table1[[#This Row],[Date Created Conversion]])</f>
        <v>30</v>
      </c>
    </row>
    <row r="816" spans="1:2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8275</v>
      </c>
      <c r="O816" t="s">
        <v>8307</v>
      </c>
      <c r="P816" s="16">
        <f>ROUND(Table1[[#This Row],[pledged]]/Table1[[#This Row],[goal]]*100,0)</f>
        <v>127</v>
      </c>
      <c r="Q816">
        <f>IFERROR(ROUND(E816/L816,2),0)</f>
        <v>45.46</v>
      </c>
      <c r="R816" s="18">
        <f>(((J816/60)/60)/24)+DATE(1970,1,1)</f>
        <v>40679.743067129632</v>
      </c>
      <c r="S816" s="18">
        <f>(((I816/60)/60)/24)+DATE(1970,1,1)</f>
        <v>40694.75277777778</v>
      </c>
      <c r="T816" s="14">
        <f>MONTH(R816)</f>
        <v>5</v>
      </c>
      <c r="U816" s="14">
        <f>MONTH(S816)</f>
        <v>5</v>
      </c>
      <c r="V816">
        <f>YEAR(R816)</f>
        <v>2011</v>
      </c>
      <c r="W816">
        <f>YEAR(S816)</f>
        <v>2011</v>
      </c>
      <c r="X816" s="14">
        <f>_xlfn.DAYS(Table1[[#This Row],[Date Ended Conversion]],Table1[[#This Row],[Date Created Conversion]])</f>
        <v>15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8275</v>
      </c>
      <c r="O817" t="s">
        <v>8307</v>
      </c>
      <c r="P817" s="16">
        <f>ROUND(Table1[[#This Row],[pledged]]/Table1[[#This Row],[goal]]*100,0)</f>
        <v>107</v>
      </c>
      <c r="Q817">
        <f>IFERROR(ROUND(E817/L817,2),0)</f>
        <v>99.53</v>
      </c>
      <c r="R817" s="18">
        <f>(((J817/60)/60)/24)+DATE(1970,1,1)</f>
        <v>41914.917858796296</v>
      </c>
      <c r="S817" s="18">
        <f>(((I817/60)/60)/24)+DATE(1970,1,1)</f>
        <v>41944.917858796296</v>
      </c>
      <c r="T817" s="14">
        <f>MONTH(R817)</f>
        <v>10</v>
      </c>
      <c r="U817" s="14">
        <f>MONTH(S817)</f>
        <v>11</v>
      </c>
      <c r="V817">
        <f>YEAR(R817)</f>
        <v>2014</v>
      </c>
      <c r="W817">
        <f>YEAR(S817)</f>
        <v>2014</v>
      </c>
      <c r="X817" s="14">
        <f>_xlfn.DAYS(Table1[[#This Row],[Date Ended Conversion]],Table1[[#This Row],[Date Created Conversion]])</f>
        <v>30</v>
      </c>
    </row>
    <row r="818" spans="1:2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8275</v>
      </c>
      <c r="O818" t="s">
        <v>8307</v>
      </c>
      <c r="P818" s="16">
        <f>ROUND(Table1[[#This Row],[pledged]]/Table1[[#This Row],[goal]]*100,0)</f>
        <v>115</v>
      </c>
      <c r="Q818">
        <f>IFERROR(ROUND(E818/L818,2),0)</f>
        <v>39.31</v>
      </c>
      <c r="R818" s="18">
        <f>(((J818/60)/60)/24)+DATE(1970,1,1)</f>
        <v>41341.870868055557</v>
      </c>
      <c r="S818" s="18">
        <f>(((I818/60)/60)/24)+DATE(1970,1,1)</f>
        <v>41373.270833333336</v>
      </c>
      <c r="T818" s="14">
        <f>MONTH(R818)</f>
        <v>3</v>
      </c>
      <c r="U818" s="14">
        <f>MONTH(S818)</f>
        <v>4</v>
      </c>
      <c r="V818">
        <f>YEAR(R818)</f>
        <v>2013</v>
      </c>
      <c r="W818">
        <f>YEAR(S818)</f>
        <v>2013</v>
      </c>
      <c r="X818" s="14">
        <f>_xlfn.DAYS(Table1[[#This Row],[Date Ended Conversion]],Table1[[#This Row],[Date Created Conversion]])</f>
        <v>32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8275</v>
      </c>
      <c r="O819" t="s">
        <v>8307</v>
      </c>
      <c r="P819" s="16">
        <f>ROUND(Table1[[#This Row],[pledged]]/Table1[[#This Row],[goal]]*100,0)</f>
        <v>137</v>
      </c>
      <c r="Q819">
        <f>IFERROR(ROUND(E819/L819,2),0)</f>
        <v>89.42</v>
      </c>
      <c r="R819" s="18">
        <f>(((J819/60)/60)/24)+DATE(1970,1,1)</f>
        <v>40925.599664351852</v>
      </c>
      <c r="S819" s="18">
        <f>(((I819/60)/60)/24)+DATE(1970,1,1)</f>
        <v>40979.207638888889</v>
      </c>
      <c r="T819" s="14">
        <f>MONTH(R819)</f>
        <v>1</v>
      </c>
      <c r="U819" s="14">
        <f>MONTH(S819)</f>
        <v>3</v>
      </c>
      <c r="V819">
        <f>YEAR(R819)</f>
        <v>2012</v>
      </c>
      <c r="W819">
        <f>YEAR(S819)</f>
        <v>2012</v>
      </c>
      <c r="X819" s="14">
        <f>_xlfn.DAYS(Table1[[#This Row],[Date Ended Conversion]],Table1[[#This Row],[Date Created Conversion]])</f>
        <v>54</v>
      </c>
    </row>
    <row r="820" spans="1:2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8275</v>
      </c>
      <c r="O820" t="s">
        <v>8307</v>
      </c>
      <c r="P820" s="16">
        <f>ROUND(Table1[[#This Row],[pledged]]/Table1[[#This Row],[goal]]*100,0)</f>
        <v>156</v>
      </c>
      <c r="Q820">
        <f>IFERROR(ROUND(E820/L820,2),0)</f>
        <v>28.68</v>
      </c>
      <c r="R820" s="18">
        <f>(((J820/60)/60)/24)+DATE(1970,1,1)</f>
        <v>41120.882881944446</v>
      </c>
      <c r="S820" s="18">
        <f>(((I820/60)/60)/24)+DATE(1970,1,1)</f>
        <v>41128.709027777775</v>
      </c>
      <c r="T820" s="14">
        <f>MONTH(R820)</f>
        <v>7</v>
      </c>
      <c r="U820" s="14">
        <f>MONTH(S820)</f>
        <v>8</v>
      </c>
      <c r="V820">
        <f>YEAR(R820)</f>
        <v>2012</v>
      </c>
      <c r="W820">
        <f>YEAR(S820)</f>
        <v>2012</v>
      </c>
      <c r="X820" s="14">
        <f>_xlfn.DAYS(Table1[[#This Row],[Date Ended Conversion]],Table1[[#This Row],[Date Created Conversion]])</f>
        <v>8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8275</v>
      </c>
      <c r="O821" t="s">
        <v>8307</v>
      </c>
      <c r="P821" s="16">
        <f>ROUND(Table1[[#This Row],[pledged]]/Table1[[#This Row],[goal]]*100,0)</f>
        <v>109</v>
      </c>
      <c r="Q821">
        <f>IFERROR(ROUND(E821/L821,2),0)</f>
        <v>31.07</v>
      </c>
      <c r="R821" s="18">
        <f>(((J821/60)/60)/24)+DATE(1970,1,1)</f>
        <v>41619.998310185183</v>
      </c>
      <c r="S821" s="18">
        <f>(((I821/60)/60)/24)+DATE(1970,1,1)</f>
        <v>41629.197222222225</v>
      </c>
      <c r="T821" s="14">
        <f>MONTH(R821)</f>
        <v>12</v>
      </c>
      <c r="U821" s="14">
        <f>MONTH(S821)</f>
        <v>12</v>
      </c>
      <c r="V821">
        <f>YEAR(R821)</f>
        <v>2013</v>
      </c>
      <c r="W821">
        <f>YEAR(S821)</f>
        <v>2013</v>
      </c>
      <c r="X821" s="14">
        <f>_xlfn.DAYS(Table1[[#This Row],[Date Ended Conversion]],Table1[[#This Row],[Date Created Conversion]])</f>
        <v>10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8275</v>
      </c>
      <c r="O822" t="s">
        <v>8307</v>
      </c>
      <c r="P822" s="16">
        <f>ROUND(Table1[[#This Row],[pledged]]/Table1[[#This Row],[goal]]*100,0)</f>
        <v>134</v>
      </c>
      <c r="Q822">
        <f>IFERROR(ROUND(E822/L822,2),0)</f>
        <v>70.55</v>
      </c>
      <c r="R822" s="18">
        <f>(((J822/60)/60)/24)+DATE(1970,1,1)</f>
        <v>41768.841921296298</v>
      </c>
      <c r="S822" s="18">
        <f>(((I822/60)/60)/24)+DATE(1970,1,1)</f>
        <v>41799.208333333336</v>
      </c>
      <c r="T822" s="14">
        <f>MONTH(R822)</f>
        <v>5</v>
      </c>
      <c r="U822" s="14">
        <f>MONTH(S822)</f>
        <v>6</v>
      </c>
      <c r="V822">
        <f>YEAR(R822)</f>
        <v>2014</v>
      </c>
      <c r="W822">
        <f>YEAR(S822)</f>
        <v>2014</v>
      </c>
      <c r="X822" s="14">
        <f>_xlfn.DAYS(Table1[[#This Row],[Date Ended Conversion]],Table1[[#This Row],[Date Created Conversion]])</f>
        <v>31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8275</v>
      </c>
      <c r="O823" t="s">
        <v>8307</v>
      </c>
      <c r="P823" s="16">
        <f>ROUND(Table1[[#This Row],[pledged]]/Table1[[#This Row],[goal]]*100,0)</f>
        <v>100</v>
      </c>
      <c r="Q823">
        <f>IFERROR(ROUND(E823/L823,2),0)</f>
        <v>224.13</v>
      </c>
      <c r="R823" s="18">
        <f>(((J823/60)/60)/24)+DATE(1970,1,1)</f>
        <v>42093.922048611115</v>
      </c>
      <c r="S823" s="18">
        <f>(((I823/60)/60)/24)+DATE(1970,1,1)</f>
        <v>42128.167361111111</v>
      </c>
      <c r="T823" s="14">
        <f>MONTH(R823)</f>
        <v>3</v>
      </c>
      <c r="U823" s="14">
        <f>MONTH(S823)</f>
        <v>5</v>
      </c>
      <c r="V823">
        <f>YEAR(R823)</f>
        <v>2015</v>
      </c>
      <c r="W823">
        <f>YEAR(S823)</f>
        <v>2015</v>
      </c>
      <c r="X823" s="14">
        <f>_xlfn.DAYS(Table1[[#This Row],[Date Ended Conversion]],Table1[[#This Row],[Date Created Conversion]])</f>
        <v>35</v>
      </c>
    </row>
    <row r="824" spans="1:2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8275</v>
      </c>
      <c r="O824" t="s">
        <v>8307</v>
      </c>
      <c r="P824" s="16">
        <f>ROUND(Table1[[#This Row],[pledged]]/Table1[[#This Row],[goal]]*100,0)</f>
        <v>119</v>
      </c>
      <c r="Q824">
        <f>IFERROR(ROUND(E824/L824,2),0)</f>
        <v>51.81</v>
      </c>
      <c r="R824" s="18">
        <f>(((J824/60)/60)/24)+DATE(1970,1,1)</f>
        <v>41157.947337962964</v>
      </c>
      <c r="S824" s="18">
        <f>(((I824/60)/60)/24)+DATE(1970,1,1)</f>
        <v>41187.947337962964</v>
      </c>
      <c r="T824" s="14">
        <f>MONTH(R824)</f>
        <v>9</v>
      </c>
      <c r="U824" s="14">
        <f>MONTH(S824)</f>
        <v>10</v>
      </c>
      <c r="V824">
        <f>YEAR(R824)</f>
        <v>2012</v>
      </c>
      <c r="W824">
        <f>YEAR(S824)</f>
        <v>2012</v>
      </c>
      <c r="X824" s="14">
        <f>_xlfn.DAYS(Table1[[#This Row],[Date Ended Conversion]],Table1[[#This Row],[Date Created Conversion]])</f>
        <v>30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8275</v>
      </c>
      <c r="O825" t="s">
        <v>8307</v>
      </c>
      <c r="P825" s="16">
        <f>ROUND(Table1[[#This Row],[pledged]]/Table1[[#This Row],[goal]]*100,0)</f>
        <v>180</v>
      </c>
      <c r="Q825">
        <f>IFERROR(ROUND(E825/L825,2),0)</f>
        <v>43.52</v>
      </c>
      <c r="R825" s="18">
        <f>(((J825/60)/60)/24)+DATE(1970,1,1)</f>
        <v>42055.972824074073</v>
      </c>
      <c r="S825" s="18">
        <f>(((I825/60)/60)/24)+DATE(1970,1,1)</f>
        <v>42085.931157407409</v>
      </c>
      <c r="T825" s="14">
        <f>MONTH(R825)</f>
        <v>2</v>
      </c>
      <c r="U825" s="14">
        <f>MONTH(S825)</f>
        <v>3</v>
      </c>
      <c r="V825">
        <f>YEAR(R825)</f>
        <v>2015</v>
      </c>
      <c r="W825">
        <f>YEAR(S825)</f>
        <v>2015</v>
      </c>
      <c r="X825" s="14">
        <f>_xlfn.DAYS(Table1[[#This Row],[Date Ended Conversion]],Table1[[#This Row],[Date Created Conversion]])</f>
        <v>30</v>
      </c>
    </row>
    <row r="826" spans="1:2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8275</v>
      </c>
      <c r="O826" t="s">
        <v>8307</v>
      </c>
      <c r="P826" s="16">
        <f>ROUND(Table1[[#This Row],[pledged]]/Table1[[#This Row],[goal]]*100,0)</f>
        <v>134</v>
      </c>
      <c r="Q826">
        <f>IFERROR(ROUND(E826/L826,2),0)</f>
        <v>39.82</v>
      </c>
      <c r="R826" s="18">
        <f>(((J826/60)/60)/24)+DATE(1970,1,1)</f>
        <v>40250.242106481484</v>
      </c>
      <c r="S826" s="18">
        <f>(((I826/60)/60)/24)+DATE(1970,1,1)</f>
        <v>40286.290972222225</v>
      </c>
      <c r="T826" s="14">
        <f>MONTH(R826)</f>
        <v>3</v>
      </c>
      <c r="U826" s="14">
        <f>MONTH(S826)</f>
        <v>4</v>
      </c>
      <c r="V826">
        <f>YEAR(R826)</f>
        <v>2010</v>
      </c>
      <c r="W826">
        <f>YEAR(S826)</f>
        <v>2010</v>
      </c>
      <c r="X826" s="14">
        <f>_xlfn.DAYS(Table1[[#This Row],[Date Ended Conversion]],Table1[[#This Row],[Date Created Conversion]])</f>
        <v>36</v>
      </c>
    </row>
    <row r="827" spans="1:2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8275</v>
      </c>
      <c r="O827" t="s">
        <v>8307</v>
      </c>
      <c r="P827" s="16">
        <f>ROUND(Table1[[#This Row],[pledged]]/Table1[[#This Row],[goal]]*100,0)</f>
        <v>100</v>
      </c>
      <c r="Q827">
        <f>IFERROR(ROUND(E827/L827,2),0)</f>
        <v>126.81</v>
      </c>
      <c r="R827" s="18">
        <f>(((J827/60)/60)/24)+DATE(1970,1,1)</f>
        <v>41186.306527777779</v>
      </c>
      <c r="S827" s="18">
        <f>(((I827/60)/60)/24)+DATE(1970,1,1)</f>
        <v>41211.306527777779</v>
      </c>
      <c r="T827" s="14">
        <f>MONTH(R827)</f>
        <v>10</v>
      </c>
      <c r="U827" s="14">
        <f>MONTH(S827)</f>
        <v>10</v>
      </c>
      <c r="V827">
        <f>YEAR(R827)</f>
        <v>2012</v>
      </c>
      <c r="W827">
        <f>YEAR(S827)</f>
        <v>2012</v>
      </c>
      <c r="X827" s="14">
        <f>_xlfn.DAYS(Table1[[#This Row],[Date Ended Conversion]],Table1[[#This Row],[Date Created Conversion]])</f>
        <v>25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8275</v>
      </c>
      <c r="O828" t="s">
        <v>8307</v>
      </c>
      <c r="P828" s="16">
        <f>ROUND(Table1[[#This Row],[pledged]]/Table1[[#This Row],[goal]]*100,0)</f>
        <v>101</v>
      </c>
      <c r="Q828">
        <f>IFERROR(ROUND(E828/L828,2),0)</f>
        <v>113.88</v>
      </c>
      <c r="R828" s="18">
        <f>(((J828/60)/60)/24)+DATE(1970,1,1)</f>
        <v>40973.038541666669</v>
      </c>
      <c r="S828" s="18">
        <f>(((I828/60)/60)/24)+DATE(1970,1,1)</f>
        <v>40993.996874999997</v>
      </c>
      <c r="T828" s="14">
        <f>MONTH(R828)</f>
        <v>3</v>
      </c>
      <c r="U828" s="14">
        <f>MONTH(S828)</f>
        <v>3</v>
      </c>
      <c r="V828">
        <f>YEAR(R828)</f>
        <v>2012</v>
      </c>
      <c r="W828">
        <f>YEAR(S828)</f>
        <v>2012</v>
      </c>
      <c r="X828" s="14">
        <f>_xlfn.DAYS(Table1[[#This Row],[Date Ended Conversion]],Table1[[#This Row],[Date Created Conversion]])</f>
        <v>20</v>
      </c>
    </row>
    <row r="829" spans="1:2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8275</v>
      </c>
      <c r="O829" t="s">
        <v>8307</v>
      </c>
      <c r="P829" s="16">
        <f>ROUND(Table1[[#This Row],[pledged]]/Table1[[#This Row],[goal]]*100,0)</f>
        <v>103</v>
      </c>
      <c r="Q829">
        <f>IFERROR(ROUND(E829/L829,2),0)</f>
        <v>28.18</v>
      </c>
      <c r="R829" s="18">
        <f>(((J829/60)/60)/24)+DATE(1970,1,1)</f>
        <v>40927.473460648151</v>
      </c>
      <c r="S829" s="18">
        <f>(((I829/60)/60)/24)+DATE(1970,1,1)</f>
        <v>40953.825694444444</v>
      </c>
      <c r="T829" s="14">
        <f>MONTH(R829)</f>
        <v>1</v>
      </c>
      <c r="U829" s="14">
        <f>MONTH(S829)</f>
        <v>2</v>
      </c>
      <c r="V829">
        <f>YEAR(R829)</f>
        <v>2012</v>
      </c>
      <c r="W829">
        <f>YEAR(S829)</f>
        <v>2012</v>
      </c>
      <c r="X829" s="14">
        <f>_xlfn.DAYS(Table1[[#This Row],[Date Ended Conversion]],Table1[[#This Row],[Date Created Conversion]])</f>
        <v>26</v>
      </c>
    </row>
    <row r="830" spans="1:2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8275</v>
      </c>
      <c r="O830" t="s">
        <v>8307</v>
      </c>
      <c r="P830" s="16">
        <f>ROUND(Table1[[#This Row],[pledged]]/Table1[[#This Row],[goal]]*100,0)</f>
        <v>107</v>
      </c>
      <c r="Q830">
        <f>IFERROR(ROUND(E830/L830,2),0)</f>
        <v>36.61</v>
      </c>
      <c r="R830" s="18">
        <f>(((J830/60)/60)/24)+DATE(1970,1,1)</f>
        <v>41073.050717592596</v>
      </c>
      <c r="S830" s="18">
        <f>(((I830/60)/60)/24)+DATE(1970,1,1)</f>
        <v>41085.683333333334</v>
      </c>
      <c r="T830" s="14">
        <f>MONTH(R830)</f>
        <v>6</v>
      </c>
      <c r="U830" s="14">
        <f>MONTH(S830)</f>
        <v>6</v>
      </c>
      <c r="V830">
        <f>YEAR(R830)</f>
        <v>2012</v>
      </c>
      <c r="W830">
        <f>YEAR(S830)</f>
        <v>2012</v>
      </c>
      <c r="X830" s="14">
        <f>_xlfn.DAYS(Table1[[#This Row],[Date Ended Conversion]],Table1[[#This Row],[Date Created Conversion]])</f>
        <v>12</v>
      </c>
    </row>
    <row r="831" spans="1:2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8275</v>
      </c>
      <c r="O831" t="s">
        <v>8307</v>
      </c>
      <c r="P831" s="16">
        <f>ROUND(Table1[[#This Row],[pledged]]/Table1[[#This Row],[goal]]*100,0)</f>
        <v>104</v>
      </c>
      <c r="Q831">
        <f>IFERROR(ROUND(E831/L831,2),0)</f>
        <v>32.5</v>
      </c>
      <c r="R831" s="18">
        <f>(((J831/60)/60)/24)+DATE(1970,1,1)</f>
        <v>42504.801388888889</v>
      </c>
      <c r="S831" s="18">
        <f>(((I831/60)/60)/24)+DATE(1970,1,1)</f>
        <v>42564.801388888889</v>
      </c>
      <c r="T831" s="14">
        <f>MONTH(R831)</f>
        <v>5</v>
      </c>
      <c r="U831" s="14">
        <f>MONTH(S831)</f>
        <v>7</v>
      </c>
      <c r="V831">
        <f>YEAR(R831)</f>
        <v>2016</v>
      </c>
      <c r="W831">
        <f>YEAR(S831)</f>
        <v>2016</v>
      </c>
      <c r="X831" s="14">
        <f>_xlfn.DAYS(Table1[[#This Row],[Date Ended Conversion]],Table1[[#This Row],[Date Created Conversion]])</f>
        <v>60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8275</v>
      </c>
      <c r="O832" t="s">
        <v>8307</v>
      </c>
      <c r="P832" s="16">
        <f>ROUND(Table1[[#This Row],[pledged]]/Table1[[#This Row],[goal]]*100,0)</f>
        <v>108</v>
      </c>
      <c r="Q832">
        <f>IFERROR(ROUND(E832/L832,2),0)</f>
        <v>60.66</v>
      </c>
      <c r="R832" s="18">
        <f>(((J832/60)/60)/24)+DATE(1970,1,1)</f>
        <v>41325.525752314818</v>
      </c>
      <c r="S832" s="18">
        <f>(((I832/60)/60)/24)+DATE(1970,1,1)</f>
        <v>41355.484085648146</v>
      </c>
      <c r="T832" s="14">
        <f>MONTH(R832)</f>
        <v>2</v>
      </c>
      <c r="U832" s="14">
        <f>MONTH(S832)</f>
        <v>3</v>
      </c>
      <c r="V832">
        <f>YEAR(R832)</f>
        <v>2013</v>
      </c>
      <c r="W832">
        <f>YEAR(S832)</f>
        <v>2013</v>
      </c>
      <c r="X832" s="14">
        <f>_xlfn.DAYS(Table1[[#This Row],[Date Ended Conversion]],Table1[[#This Row],[Date Created Conversion]])</f>
        <v>30</v>
      </c>
    </row>
    <row r="833" spans="1:2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8275</v>
      </c>
      <c r="O833" t="s">
        <v>8307</v>
      </c>
      <c r="P833" s="16">
        <f>ROUND(Table1[[#This Row],[pledged]]/Table1[[#This Row],[goal]]*100,0)</f>
        <v>233</v>
      </c>
      <c r="Q833">
        <f>IFERROR(ROUND(E833/L833,2),0)</f>
        <v>175</v>
      </c>
      <c r="R833" s="18">
        <f>(((J833/60)/60)/24)+DATE(1970,1,1)</f>
        <v>40996.646921296298</v>
      </c>
      <c r="S833" s="18">
        <f>(((I833/60)/60)/24)+DATE(1970,1,1)</f>
        <v>41026.646921296298</v>
      </c>
      <c r="T833" s="14">
        <f>MONTH(R833)</f>
        <v>3</v>
      </c>
      <c r="U833" s="14">
        <f>MONTH(S833)</f>
        <v>4</v>
      </c>
      <c r="V833">
        <f>YEAR(R833)</f>
        <v>2012</v>
      </c>
      <c r="W833">
        <f>YEAR(S833)</f>
        <v>2012</v>
      </c>
      <c r="X833" s="14">
        <f>_xlfn.DAYS(Table1[[#This Row],[Date Ended Conversion]],Table1[[#This Row],[Date Created Conversion]])</f>
        <v>30</v>
      </c>
    </row>
    <row r="834" spans="1:2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8275</v>
      </c>
      <c r="O834" t="s">
        <v>8307</v>
      </c>
      <c r="P834" s="16">
        <f>ROUND(Table1[[#This Row],[pledged]]/Table1[[#This Row],[goal]]*100,0)</f>
        <v>101</v>
      </c>
      <c r="Q834">
        <f>IFERROR(ROUND(E834/L834,2),0)</f>
        <v>97.99</v>
      </c>
      <c r="R834" s="18">
        <f>(((J834/60)/60)/24)+DATE(1970,1,1)</f>
        <v>40869.675173611111</v>
      </c>
      <c r="S834" s="18">
        <f>(((I834/60)/60)/24)+DATE(1970,1,1)</f>
        <v>40929.342361111114</v>
      </c>
      <c r="T834" s="14">
        <f>MONTH(R834)</f>
        <v>11</v>
      </c>
      <c r="U834" s="14">
        <f>MONTH(S834)</f>
        <v>1</v>
      </c>
      <c r="V834">
        <f>YEAR(R834)</f>
        <v>2011</v>
      </c>
      <c r="W834">
        <f>YEAR(S834)</f>
        <v>2012</v>
      </c>
      <c r="X834" s="14">
        <f>_xlfn.DAYS(Table1[[#This Row],[Date Ended Conversion]],Table1[[#This Row],[Date Created Conversion]])</f>
        <v>60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8275</v>
      </c>
      <c r="O835" t="s">
        <v>8307</v>
      </c>
      <c r="P835" s="16">
        <f>ROUND(Table1[[#This Row],[pledged]]/Table1[[#This Row],[goal]]*100,0)</f>
        <v>102</v>
      </c>
      <c r="Q835">
        <f>IFERROR(ROUND(E835/L835,2),0)</f>
        <v>148.78</v>
      </c>
      <c r="R835" s="18">
        <f>(((J835/60)/60)/24)+DATE(1970,1,1)</f>
        <v>41718.878182870372</v>
      </c>
      <c r="S835" s="18">
        <f>(((I835/60)/60)/24)+DATE(1970,1,1)</f>
        <v>41748.878182870372</v>
      </c>
      <c r="T835" s="14">
        <f>MONTH(R835)</f>
        <v>3</v>
      </c>
      <c r="U835" s="14">
        <f>MONTH(S835)</f>
        <v>4</v>
      </c>
      <c r="V835">
        <f>YEAR(R835)</f>
        <v>2014</v>
      </c>
      <c r="W835">
        <f>YEAR(S835)</f>
        <v>2014</v>
      </c>
      <c r="X835" s="14">
        <f>_xlfn.DAYS(Table1[[#This Row],[Date Ended Conversion]],Table1[[#This Row],[Date Created Conversion]])</f>
        <v>30</v>
      </c>
    </row>
    <row r="836" spans="1:2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8275</v>
      </c>
      <c r="O836" t="s">
        <v>8307</v>
      </c>
      <c r="P836" s="16">
        <f>ROUND(Table1[[#This Row],[pledged]]/Table1[[#This Row],[goal]]*100,0)</f>
        <v>131</v>
      </c>
      <c r="Q836">
        <f>IFERROR(ROUND(E836/L836,2),0)</f>
        <v>96.08</v>
      </c>
      <c r="R836" s="18">
        <f>(((J836/60)/60)/24)+DATE(1970,1,1)</f>
        <v>41422.822824074072</v>
      </c>
      <c r="S836" s="18">
        <f>(((I836/60)/60)/24)+DATE(1970,1,1)</f>
        <v>41456.165972222225</v>
      </c>
      <c r="T836" s="14">
        <f>MONTH(R836)</f>
        <v>5</v>
      </c>
      <c r="U836" s="14">
        <f>MONTH(S836)</f>
        <v>7</v>
      </c>
      <c r="V836">
        <f>YEAR(R836)</f>
        <v>2013</v>
      </c>
      <c r="W836">
        <f>YEAR(S836)</f>
        <v>2013</v>
      </c>
      <c r="X836" s="14">
        <f>_xlfn.DAYS(Table1[[#This Row],[Date Ended Conversion]],Table1[[#This Row],[Date Created Conversion]])</f>
        <v>34</v>
      </c>
    </row>
    <row r="837" spans="1:2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8275</v>
      </c>
      <c r="O837" t="s">
        <v>8307</v>
      </c>
      <c r="P837" s="16">
        <f>ROUND(Table1[[#This Row],[pledged]]/Table1[[#This Row],[goal]]*100,0)</f>
        <v>117</v>
      </c>
      <c r="Q837">
        <f>IFERROR(ROUND(E837/L837,2),0)</f>
        <v>58.63</v>
      </c>
      <c r="R837" s="18">
        <f>(((J837/60)/60)/24)+DATE(1970,1,1)</f>
        <v>41005.45784722222</v>
      </c>
      <c r="S837" s="18">
        <f>(((I837/60)/60)/24)+DATE(1970,1,1)</f>
        <v>41048.125</v>
      </c>
      <c r="T837" s="14">
        <f>MONTH(R837)</f>
        <v>4</v>
      </c>
      <c r="U837" s="14">
        <f>MONTH(S837)</f>
        <v>5</v>
      </c>
      <c r="V837">
        <f>YEAR(R837)</f>
        <v>2012</v>
      </c>
      <c r="W837">
        <f>YEAR(S837)</f>
        <v>2012</v>
      </c>
      <c r="X837" s="14">
        <f>_xlfn.DAYS(Table1[[#This Row],[Date Ended Conversion]],Table1[[#This Row],[Date Created Conversion]])</f>
        <v>43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8275</v>
      </c>
      <c r="O838" t="s">
        <v>8307</v>
      </c>
      <c r="P838" s="16">
        <f>ROUND(Table1[[#This Row],[pledged]]/Table1[[#This Row],[goal]]*100,0)</f>
        <v>101</v>
      </c>
      <c r="Q838">
        <f>IFERROR(ROUND(E838/L838,2),0)</f>
        <v>109.71</v>
      </c>
      <c r="R838" s="18">
        <f>(((J838/60)/60)/24)+DATE(1970,1,1)</f>
        <v>41524.056921296295</v>
      </c>
      <c r="S838" s="18">
        <f>(((I838/60)/60)/24)+DATE(1970,1,1)</f>
        <v>41554.056921296295</v>
      </c>
      <c r="T838" s="14">
        <f>MONTH(R838)</f>
        <v>9</v>
      </c>
      <c r="U838" s="14">
        <f>MONTH(S838)</f>
        <v>10</v>
      </c>
      <c r="V838">
        <f>YEAR(R838)</f>
        <v>2013</v>
      </c>
      <c r="W838">
        <f>YEAR(S838)</f>
        <v>2013</v>
      </c>
      <c r="X838" s="14">
        <f>_xlfn.DAYS(Table1[[#This Row],[Date Ended Conversion]],Table1[[#This Row],[Date Created Conversion]])</f>
        <v>30</v>
      </c>
    </row>
    <row r="839" spans="1:2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8275</v>
      </c>
      <c r="O839" t="s">
        <v>8307</v>
      </c>
      <c r="P839" s="16">
        <f>ROUND(Table1[[#This Row],[pledged]]/Table1[[#This Row],[goal]]*100,0)</f>
        <v>122</v>
      </c>
      <c r="Q839">
        <f>IFERROR(ROUND(E839/L839,2),0)</f>
        <v>49.11</v>
      </c>
      <c r="R839" s="18">
        <f>(((J839/60)/60)/24)+DATE(1970,1,1)</f>
        <v>41730.998402777775</v>
      </c>
      <c r="S839" s="18">
        <f>(((I839/60)/60)/24)+DATE(1970,1,1)</f>
        <v>41760.998402777775</v>
      </c>
      <c r="T839" s="14">
        <f>MONTH(R839)</f>
        <v>4</v>
      </c>
      <c r="U839" s="14">
        <f>MONTH(S839)</f>
        <v>5</v>
      </c>
      <c r="V839">
        <f>YEAR(R839)</f>
        <v>2014</v>
      </c>
      <c r="W839">
        <f>YEAR(S839)</f>
        <v>2014</v>
      </c>
      <c r="X839" s="14">
        <f>_xlfn.DAYS(Table1[[#This Row],[Date Ended Conversion]],Table1[[#This Row],[Date Created Conversion]])</f>
        <v>30</v>
      </c>
    </row>
    <row r="840" spans="1:2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8275</v>
      </c>
      <c r="O840" t="s">
        <v>8307</v>
      </c>
      <c r="P840" s="16">
        <f>ROUND(Table1[[#This Row],[pledged]]/Table1[[#This Row],[goal]]*100,0)</f>
        <v>145</v>
      </c>
      <c r="Q840">
        <f>IFERROR(ROUND(E840/L840,2),0)</f>
        <v>47.67</v>
      </c>
      <c r="R840" s="18">
        <f>(((J840/60)/60)/24)+DATE(1970,1,1)</f>
        <v>40895.897974537038</v>
      </c>
      <c r="S840" s="18">
        <f>(((I840/60)/60)/24)+DATE(1970,1,1)</f>
        <v>40925.897974537038</v>
      </c>
      <c r="T840" s="14">
        <f>MONTH(R840)</f>
        <v>12</v>
      </c>
      <c r="U840" s="14">
        <f>MONTH(S840)</f>
        <v>1</v>
      </c>
      <c r="V840">
        <f>YEAR(R840)</f>
        <v>2011</v>
      </c>
      <c r="W840">
        <f>YEAR(S840)</f>
        <v>2012</v>
      </c>
      <c r="X840" s="14">
        <f>_xlfn.DAYS(Table1[[#This Row],[Date Ended Conversion]],Table1[[#This Row],[Date Created Conversion]])</f>
        <v>30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8275</v>
      </c>
      <c r="O841" t="s">
        <v>8307</v>
      </c>
      <c r="P841" s="16">
        <f>ROUND(Table1[[#This Row],[pledged]]/Table1[[#This Row],[goal]]*100,0)</f>
        <v>117</v>
      </c>
      <c r="Q841">
        <f>IFERROR(ROUND(E841/L841,2),0)</f>
        <v>60.74</v>
      </c>
      <c r="R841" s="18">
        <f>(((J841/60)/60)/24)+DATE(1970,1,1)</f>
        <v>41144.763379629629</v>
      </c>
      <c r="S841" s="18">
        <f>(((I841/60)/60)/24)+DATE(1970,1,1)</f>
        <v>41174.763379629629</v>
      </c>
      <c r="T841" s="14">
        <f>MONTH(R841)</f>
        <v>8</v>
      </c>
      <c r="U841" s="14">
        <f>MONTH(S841)</f>
        <v>9</v>
      </c>
      <c r="V841">
        <f>YEAR(R841)</f>
        <v>2012</v>
      </c>
      <c r="W841">
        <f>YEAR(S841)</f>
        <v>2012</v>
      </c>
      <c r="X841" s="14">
        <f>_xlfn.DAYS(Table1[[#This Row],[Date Ended Conversion]],Table1[[#This Row],[Date Created Conversion]])</f>
        <v>30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8275</v>
      </c>
      <c r="O842" t="s">
        <v>8308</v>
      </c>
      <c r="P842" s="16">
        <f>ROUND(Table1[[#This Row],[pledged]]/Table1[[#This Row],[goal]]*100,0)</f>
        <v>120</v>
      </c>
      <c r="Q842">
        <f>IFERROR(ROUND(E842/L842,2),0)</f>
        <v>63.38</v>
      </c>
      <c r="R842" s="18">
        <f>(((J842/60)/60)/24)+DATE(1970,1,1)</f>
        <v>42607.226701388892</v>
      </c>
      <c r="S842" s="18">
        <f>(((I842/60)/60)/24)+DATE(1970,1,1)</f>
        <v>42637.226701388892</v>
      </c>
      <c r="T842" s="14">
        <f>MONTH(R842)</f>
        <v>8</v>
      </c>
      <c r="U842" s="14">
        <f>MONTH(S842)</f>
        <v>9</v>
      </c>
      <c r="V842">
        <f>YEAR(R842)</f>
        <v>2016</v>
      </c>
      <c r="W842">
        <f>YEAR(S842)</f>
        <v>2016</v>
      </c>
      <c r="X842" s="14">
        <f>_xlfn.DAYS(Table1[[#This Row],[Date Ended Conversion]],Table1[[#This Row],[Date Created Conversion]])</f>
        <v>30</v>
      </c>
    </row>
    <row r="843" spans="1:2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8275</v>
      </c>
      <c r="O843" t="s">
        <v>8308</v>
      </c>
      <c r="P843" s="16">
        <f>ROUND(Table1[[#This Row],[pledged]]/Table1[[#This Row],[goal]]*100,0)</f>
        <v>101</v>
      </c>
      <c r="Q843">
        <f>IFERROR(ROUND(E843/L843,2),0)</f>
        <v>53.89</v>
      </c>
      <c r="R843" s="18">
        <f>(((J843/60)/60)/24)+DATE(1970,1,1)</f>
        <v>41923.838692129626</v>
      </c>
      <c r="S843" s="18">
        <f>(((I843/60)/60)/24)+DATE(1970,1,1)</f>
        <v>41953.88035879629</v>
      </c>
      <c r="T843" s="14">
        <f>MONTH(R843)</f>
        <v>10</v>
      </c>
      <c r="U843" s="14">
        <f>MONTH(S843)</f>
        <v>11</v>
      </c>
      <c r="V843">
        <f>YEAR(R843)</f>
        <v>2014</v>
      </c>
      <c r="W843">
        <f>YEAR(S843)</f>
        <v>2014</v>
      </c>
      <c r="X843" s="14">
        <f>_xlfn.DAYS(Table1[[#This Row],[Date Ended Conversion]],Table1[[#This Row],[Date Created Conversion]])</f>
        <v>30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8275</v>
      </c>
      <c r="O844" t="s">
        <v>8308</v>
      </c>
      <c r="P844" s="16">
        <f>ROUND(Table1[[#This Row],[pledged]]/Table1[[#This Row],[goal]]*100,0)</f>
        <v>104</v>
      </c>
      <c r="Q844">
        <f>IFERROR(ROUND(E844/L844,2),0)</f>
        <v>66.87</v>
      </c>
      <c r="R844" s="18">
        <f>(((J844/60)/60)/24)+DATE(1970,1,1)</f>
        <v>41526.592395833337</v>
      </c>
      <c r="S844" s="18">
        <f>(((I844/60)/60)/24)+DATE(1970,1,1)</f>
        <v>41561.165972222225</v>
      </c>
      <c r="T844" s="14">
        <f>MONTH(R844)</f>
        <v>9</v>
      </c>
      <c r="U844" s="14">
        <f>MONTH(S844)</f>
        <v>10</v>
      </c>
      <c r="V844">
        <f>YEAR(R844)</f>
        <v>2013</v>
      </c>
      <c r="W844">
        <f>YEAR(S844)</f>
        <v>2013</v>
      </c>
      <c r="X844" s="14">
        <f>_xlfn.DAYS(Table1[[#This Row],[Date Ended Conversion]],Table1[[#This Row],[Date Created Conversion]])</f>
        <v>35</v>
      </c>
    </row>
    <row r="845" spans="1:2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8275</v>
      </c>
      <c r="O845" t="s">
        <v>8308</v>
      </c>
      <c r="P845" s="16">
        <f>ROUND(Table1[[#This Row],[pledged]]/Table1[[#This Row],[goal]]*100,0)</f>
        <v>267</v>
      </c>
      <c r="Q845">
        <f>IFERROR(ROUND(E845/L845,2),0)</f>
        <v>63.1</v>
      </c>
      <c r="R845" s="18">
        <f>(((J845/60)/60)/24)+DATE(1970,1,1)</f>
        <v>42695.257870370369</v>
      </c>
      <c r="S845" s="18">
        <f>(((I845/60)/60)/24)+DATE(1970,1,1)</f>
        <v>42712.333333333328</v>
      </c>
      <c r="T845" s="14">
        <f>MONTH(R845)</f>
        <v>11</v>
      </c>
      <c r="U845" s="14">
        <f>MONTH(S845)</f>
        <v>12</v>
      </c>
      <c r="V845">
        <f>YEAR(R845)</f>
        <v>2016</v>
      </c>
      <c r="W845">
        <f>YEAR(S845)</f>
        <v>2016</v>
      </c>
      <c r="X845" s="14">
        <f>_xlfn.DAYS(Table1[[#This Row],[Date Ended Conversion]],Table1[[#This Row],[Date Created Conversion]])</f>
        <v>17</v>
      </c>
    </row>
    <row r="846" spans="1:2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8275</v>
      </c>
      <c r="O846" t="s">
        <v>8308</v>
      </c>
      <c r="P846" s="16">
        <f>ROUND(Table1[[#This Row],[pledged]]/Table1[[#This Row],[goal]]*100,0)</f>
        <v>194</v>
      </c>
      <c r="Q846">
        <f>IFERROR(ROUND(E846/L846,2),0)</f>
        <v>36.630000000000003</v>
      </c>
      <c r="R846" s="18">
        <f>(((J846/60)/60)/24)+DATE(1970,1,1)</f>
        <v>41905.684629629628</v>
      </c>
      <c r="S846" s="18">
        <f>(((I846/60)/60)/24)+DATE(1970,1,1)</f>
        <v>41944.207638888889</v>
      </c>
      <c r="T846" s="14">
        <f>MONTH(R846)</f>
        <v>9</v>
      </c>
      <c r="U846" s="14">
        <f>MONTH(S846)</f>
        <v>11</v>
      </c>
      <c r="V846">
        <f>YEAR(R846)</f>
        <v>2014</v>
      </c>
      <c r="W846">
        <f>YEAR(S846)</f>
        <v>2014</v>
      </c>
      <c r="X846" s="14">
        <f>_xlfn.DAYS(Table1[[#This Row],[Date Ended Conversion]],Table1[[#This Row],[Date Created Conversion]])</f>
        <v>39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8275</v>
      </c>
      <c r="O847" t="s">
        <v>8308</v>
      </c>
      <c r="P847" s="16">
        <f>ROUND(Table1[[#This Row],[pledged]]/Table1[[#This Row],[goal]]*100,0)</f>
        <v>120</v>
      </c>
      <c r="Q847">
        <f>IFERROR(ROUND(E847/L847,2),0)</f>
        <v>34.01</v>
      </c>
      <c r="R847" s="18">
        <f>(((J847/60)/60)/24)+DATE(1970,1,1)</f>
        <v>42578.205972222218</v>
      </c>
      <c r="S847" s="18">
        <f>(((I847/60)/60)/24)+DATE(1970,1,1)</f>
        <v>42618.165972222225</v>
      </c>
      <c r="T847" s="14">
        <f>MONTH(R847)</f>
        <v>7</v>
      </c>
      <c r="U847" s="14">
        <f>MONTH(S847)</f>
        <v>9</v>
      </c>
      <c r="V847">
        <f>YEAR(R847)</f>
        <v>2016</v>
      </c>
      <c r="W847">
        <f>YEAR(S847)</f>
        <v>2016</v>
      </c>
      <c r="X847" s="14">
        <f>_xlfn.DAYS(Table1[[#This Row],[Date Ended Conversion]],Table1[[#This Row],[Date Created Conversion]])</f>
        <v>40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8275</v>
      </c>
      <c r="O848" t="s">
        <v>8308</v>
      </c>
      <c r="P848" s="16">
        <f>ROUND(Table1[[#This Row],[pledged]]/Table1[[#This Row],[goal]]*100,0)</f>
        <v>122</v>
      </c>
      <c r="Q848">
        <f>IFERROR(ROUND(E848/L848,2),0)</f>
        <v>28.55</v>
      </c>
      <c r="R848" s="18">
        <f>(((J848/60)/60)/24)+DATE(1970,1,1)</f>
        <v>41694.391840277778</v>
      </c>
      <c r="S848" s="18">
        <f>(((I848/60)/60)/24)+DATE(1970,1,1)</f>
        <v>41708.583333333336</v>
      </c>
      <c r="T848" s="14">
        <f>MONTH(R848)</f>
        <v>2</v>
      </c>
      <c r="U848" s="14">
        <f>MONTH(S848)</f>
        <v>3</v>
      </c>
      <c r="V848">
        <f>YEAR(R848)</f>
        <v>2014</v>
      </c>
      <c r="W848">
        <f>YEAR(S848)</f>
        <v>2014</v>
      </c>
      <c r="X848" s="14">
        <f>_xlfn.DAYS(Table1[[#This Row],[Date Ended Conversion]],Table1[[#This Row],[Date Created Conversion]])</f>
        <v>14</v>
      </c>
    </row>
    <row r="849" spans="1:2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8275</v>
      </c>
      <c r="O849" t="s">
        <v>8308</v>
      </c>
      <c r="P849" s="16">
        <f>ROUND(Table1[[#This Row],[pledged]]/Table1[[#This Row],[goal]]*100,0)</f>
        <v>100</v>
      </c>
      <c r="Q849">
        <f>IFERROR(ROUND(E849/L849,2),0)</f>
        <v>10</v>
      </c>
      <c r="R849" s="18">
        <f>(((J849/60)/60)/24)+DATE(1970,1,1)</f>
        <v>42165.79833333334</v>
      </c>
      <c r="S849" s="18">
        <f>(((I849/60)/60)/24)+DATE(1970,1,1)</f>
        <v>42195.79833333334</v>
      </c>
      <c r="T849" s="14">
        <f>MONTH(R849)</f>
        <v>6</v>
      </c>
      <c r="U849" s="14">
        <f>MONTH(S849)</f>
        <v>7</v>
      </c>
      <c r="V849">
        <f>YEAR(R849)</f>
        <v>2015</v>
      </c>
      <c r="W849">
        <f>YEAR(S849)</f>
        <v>2015</v>
      </c>
      <c r="X849" s="14">
        <f>_xlfn.DAYS(Table1[[#This Row],[Date Ended Conversion]],Table1[[#This Row],[Date Created Conversion]])</f>
        <v>30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8275</v>
      </c>
      <c r="O850" t="s">
        <v>8308</v>
      </c>
      <c r="P850" s="16">
        <f>ROUND(Table1[[#This Row],[pledged]]/Table1[[#This Row],[goal]]*100,0)</f>
        <v>100</v>
      </c>
      <c r="Q850">
        <f>IFERROR(ROUND(E850/L850,2),0)</f>
        <v>18.75</v>
      </c>
      <c r="R850" s="18">
        <f>(((J850/60)/60)/24)+DATE(1970,1,1)</f>
        <v>42078.792048611111</v>
      </c>
      <c r="S850" s="18">
        <f>(((I850/60)/60)/24)+DATE(1970,1,1)</f>
        <v>42108.792048611111</v>
      </c>
      <c r="T850" s="14">
        <f>MONTH(R850)</f>
        <v>3</v>
      </c>
      <c r="U850" s="14">
        <f>MONTH(S850)</f>
        <v>4</v>
      </c>
      <c r="V850">
        <f>YEAR(R850)</f>
        <v>2015</v>
      </c>
      <c r="W850">
        <f>YEAR(S850)</f>
        <v>2015</v>
      </c>
      <c r="X850" s="14">
        <f>_xlfn.DAYS(Table1[[#This Row],[Date Ended Conversion]],Table1[[#This Row],[Date Created Conversion]])</f>
        <v>30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8275</v>
      </c>
      <c r="O851" t="s">
        <v>8308</v>
      </c>
      <c r="P851" s="16">
        <f>ROUND(Table1[[#This Row],[pledged]]/Table1[[#This Row],[goal]]*100,0)</f>
        <v>120</v>
      </c>
      <c r="Q851">
        <f>IFERROR(ROUND(E851/L851,2),0)</f>
        <v>41.7</v>
      </c>
      <c r="R851" s="18">
        <f>(((J851/60)/60)/24)+DATE(1970,1,1)</f>
        <v>42051.148888888885</v>
      </c>
      <c r="S851" s="18">
        <f>(((I851/60)/60)/24)+DATE(1970,1,1)</f>
        <v>42079.107222222221</v>
      </c>
      <c r="T851" s="14">
        <f>MONTH(R851)</f>
        <v>2</v>
      </c>
      <c r="U851" s="14">
        <f>MONTH(S851)</f>
        <v>3</v>
      </c>
      <c r="V851">
        <f>YEAR(R851)</f>
        <v>2015</v>
      </c>
      <c r="W851">
        <f>YEAR(S851)</f>
        <v>2015</v>
      </c>
      <c r="X851" s="14">
        <f>_xlfn.DAYS(Table1[[#This Row],[Date Ended Conversion]],Table1[[#This Row],[Date Created Conversion]])</f>
        <v>28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8275</v>
      </c>
      <c r="O852" t="s">
        <v>8308</v>
      </c>
      <c r="P852" s="16">
        <f>ROUND(Table1[[#This Row],[pledged]]/Table1[[#This Row],[goal]]*100,0)</f>
        <v>155</v>
      </c>
      <c r="Q852">
        <f>IFERROR(ROUND(E852/L852,2),0)</f>
        <v>46.67</v>
      </c>
      <c r="R852" s="18">
        <f>(((J852/60)/60)/24)+DATE(1970,1,1)</f>
        <v>42452.827743055561</v>
      </c>
      <c r="S852" s="18">
        <f>(((I852/60)/60)/24)+DATE(1970,1,1)</f>
        <v>42485.207638888889</v>
      </c>
      <c r="T852" s="14">
        <f>MONTH(R852)</f>
        <v>3</v>
      </c>
      <c r="U852" s="14">
        <f>MONTH(S852)</f>
        <v>4</v>
      </c>
      <c r="V852">
        <f>YEAR(R852)</f>
        <v>2016</v>
      </c>
      <c r="W852">
        <f>YEAR(S852)</f>
        <v>2016</v>
      </c>
      <c r="X852" s="14">
        <f>_xlfn.DAYS(Table1[[#This Row],[Date Ended Conversion]],Table1[[#This Row],[Date Created Conversion]])</f>
        <v>33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8275</v>
      </c>
      <c r="O853" t="s">
        <v>8308</v>
      </c>
      <c r="P853" s="16">
        <f>ROUND(Table1[[#This Row],[pledged]]/Table1[[#This Row],[goal]]*100,0)</f>
        <v>130</v>
      </c>
      <c r="Q853">
        <f>IFERROR(ROUND(E853/L853,2),0)</f>
        <v>37.270000000000003</v>
      </c>
      <c r="R853" s="18">
        <f>(((J853/60)/60)/24)+DATE(1970,1,1)</f>
        <v>42522.880243055552</v>
      </c>
      <c r="S853" s="18">
        <f>(((I853/60)/60)/24)+DATE(1970,1,1)</f>
        <v>42582.822916666672</v>
      </c>
      <c r="T853" s="14">
        <f>MONTH(R853)</f>
        <v>6</v>
      </c>
      <c r="U853" s="14">
        <f>MONTH(S853)</f>
        <v>7</v>
      </c>
      <c r="V853">
        <f>YEAR(R853)</f>
        <v>2016</v>
      </c>
      <c r="W853">
        <f>YEAR(S853)</f>
        <v>2016</v>
      </c>
      <c r="X853" s="14">
        <f>_xlfn.DAYS(Table1[[#This Row],[Date Ended Conversion]],Table1[[#This Row],[Date Created Conversion]])</f>
        <v>60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8275</v>
      </c>
      <c r="O854" t="s">
        <v>8308</v>
      </c>
      <c r="P854" s="16">
        <f>ROUND(Table1[[#This Row],[pledged]]/Table1[[#This Row],[goal]]*100,0)</f>
        <v>105</v>
      </c>
      <c r="Q854">
        <f>IFERROR(ROUND(E854/L854,2),0)</f>
        <v>59.26</v>
      </c>
      <c r="R854" s="18">
        <f>(((J854/60)/60)/24)+DATE(1970,1,1)</f>
        <v>42656.805497685185</v>
      </c>
      <c r="S854" s="18">
        <f>(((I854/60)/60)/24)+DATE(1970,1,1)</f>
        <v>42667.875</v>
      </c>
      <c r="T854" s="14">
        <f>MONTH(R854)</f>
        <v>10</v>
      </c>
      <c r="U854" s="14">
        <f>MONTH(S854)</f>
        <v>10</v>
      </c>
      <c r="V854">
        <f>YEAR(R854)</f>
        <v>2016</v>
      </c>
      <c r="W854">
        <f>YEAR(S854)</f>
        <v>2016</v>
      </c>
      <c r="X854" s="14">
        <f>_xlfn.DAYS(Table1[[#This Row],[Date Ended Conversion]],Table1[[#This Row],[Date Created Conversion]])</f>
        <v>11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8275</v>
      </c>
      <c r="O855" t="s">
        <v>8308</v>
      </c>
      <c r="P855" s="16">
        <f>ROUND(Table1[[#This Row],[pledged]]/Table1[[#This Row],[goal]]*100,0)</f>
        <v>100</v>
      </c>
      <c r="Q855">
        <f>IFERROR(ROUND(E855/L855,2),0)</f>
        <v>30</v>
      </c>
      <c r="R855" s="18">
        <f>(((J855/60)/60)/24)+DATE(1970,1,1)</f>
        <v>42021.832280092596</v>
      </c>
      <c r="S855" s="18">
        <f>(((I855/60)/60)/24)+DATE(1970,1,1)</f>
        <v>42051.832280092596</v>
      </c>
      <c r="T855" s="14">
        <f>MONTH(R855)</f>
        <v>1</v>
      </c>
      <c r="U855" s="14">
        <f>MONTH(S855)</f>
        <v>2</v>
      </c>
      <c r="V855">
        <f>YEAR(R855)</f>
        <v>2015</v>
      </c>
      <c r="W855">
        <f>YEAR(S855)</f>
        <v>2015</v>
      </c>
      <c r="X855" s="14">
        <f>_xlfn.DAYS(Table1[[#This Row],[Date Ended Conversion]],Table1[[#This Row],[Date Created Conversion]])</f>
        <v>30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8275</v>
      </c>
      <c r="O856" t="s">
        <v>8308</v>
      </c>
      <c r="P856" s="16">
        <f>ROUND(Table1[[#This Row],[pledged]]/Table1[[#This Row],[goal]]*100,0)</f>
        <v>118</v>
      </c>
      <c r="Q856">
        <f>IFERROR(ROUND(E856/L856,2),0)</f>
        <v>65.86</v>
      </c>
      <c r="R856" s="18">
        <f>(((J856/60)/60)/24)+DATE(1970,1,1)</f>
        <v>42702.212337962963</v>
      </c>
      <c r="S856" s="18">
        <f>(((I856/60)/60)/24)+DATE(1970,1,1)</f>
        <v>42732.212337962963</v>
      </c>
      <c r="T856" s="14">
        <f>MONTH(R856)</f>
        <v>11</v>
      </c>
      <c r="U856" s="14">
        <f>MONTH(S856)</f>
        <v>12</v>
      </c>
      <c r="V856">
        <f>YEAR(R856)</f>
        <v>2016</v>
      </c>
      <c r="W856">
        <f>YEAR(S856)</f>
        <v>2016</v>
      </c>
      <c r="X856" s="14">
        <f>_xlfn.DAYS(Table1[[#This Row],[Date Ended Conversion]],Table1[[#This Row],[Date Created Conversion]])</f>
        <v>30</v>
      </c>
    </row>
    <row r="857" spans="1:2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8275</v>
      </c>
      <c r="O857" t="s">
        <v>8308</v>
      </c>
      <c r="P857" s="16">
        <f>ROUND(Table1[[#This Row],[pledged]]/Table1[[#This Row],[goal]]*100,0)</f>
        <v>103</v>
      </c>
      <c r="Q857">
        <f>IFERROR(ROUND(E857/L857,2),0)</f>
        <v>31.91</v>
      </c>
      <c r="R857" s="18">
        <f>(((J857/60)/60)/24)+DATE(1970,1,1)</f>
        <v>42545.125196759262</v>
      </c>
      <c r="S857" s="18">
        <f>(((I857/60)/60)/24)+DATE(1970,1,1)</f>
        <v>42575.125196759262</v>
      </c>
      <c r="T857" s="14">
        <f>MONTH(R857)</f>
        <v>6</v>
      </c>
      <c r="U857" s="14">
        <f>MONTH(S857)</f>
        <v>7</v>
      </c>
      <c r="V857">
        <f>YEAR(R857)</f>
        <v>2016</v>
      </c>
      <c r="W857">
        <f>YEAR(S857)</f>
        <v>2016</v>
      </c>
      <c r="X857" s="14">
        <f>_xlfn.DAYS(Table1[[#This Row],[Date Ended Conversion]],Table1[[#This Row],[Date Created Conversion]])</f>
        <v>30</v>
      </c>
    </row>
    <row r="858" spans="1:2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8275</v>
      </c>
      <c r="O858" t="s">
        <v>8308</v>
      </c>
      <c r="P858" s="16">
        <f>ROUND(Table1[[#This Row],[pledged]]/Table1[[#This Row],[goal]]*100,0)</f>
        <v>218</v>
      </c>
      <c r="Q858">
        <f>IFERROR(ROUND(E858/L858,2),0)</f>
        <v>19.46</v>
      </c>
      <c r="R858" s="18">
        <f>(((J858/60)/60)/24)+DATE(1970,1,1)</f>
        <v>42609.311990740738</v>
      </c>
      <c r="S858" s="18">
        <f>(((I858/60)/60)/24)+DATE(1970,1,1)</f>
        <v>42668.791666666672</v>
      </c>
      <c r="T858" s="14">
        <f>MONTH(R858)</f>
        <v>8</v>
      </c>
      <c r="U858" s="14">
        <f>MONTH(S858)</f>
        <v>10</v>
      </c>
      <c r="V858">
        <f>YEAR(R858)</f>
        <v>2016</v>
      </c>
      <c r="W858">
        <f>YEAR(S858)</f>
        <v>2016</v>
      </c>
      <c r="X858" s="14">
        <f>_xlfn.DAYS(Table1[[#This Row],[Date Ended Conversion]],Table1[[#This Row],[Date Created Conversion]])</f>
        <v>59</v>
      </c>
    </row>
    <row r="859" spans="1:2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8275</v>
      </c>
      <c r="O859" t="s">
        <v>8308</v>
      </c>
      <c r="P859" s="16">
        <f>ROUND(Table1[[#This Row],[pledged]]/Table1[[#This Row],[goal]]*100,0)</f>
        <v>100</v>
      </c>
      <c r="Q859">
        <f>IFERROR(ROUND(E859/L859,2),0)</f>
        <v>50</v>
      </c>
      <c r="R859" s="18">
        <f>(((J859/60)/60)/24)+DATE(1970,1,1)</f>
        <v>42291.581377314811</v>
      </c>
      <c r="S859" s="18">
        <f>(((I859/60)/60)/24)+DATE(1970,1,1)</f>
        <v>42333.623043981483</v>
      </c>
      <c r="T859" s="14">
        <f>MONTH(R859)</f>
        <v>10</v>
      </c>
      <c r="U859" s="14">
        <f>MONTH(S859)</f>
        <v>11</v>
      </c>
      <c r="V859">
        <f>YEAR(R859)</f>
        <v>2015</v>
      </c>
      <c r="W859">
        <f>YEAR(S859)</f>
        <v>2015</v>
      </c>
      <c r="X859" s="14">
        <f>_xlfn.DAYS(Table1[[#This Row],[Date Ended Conversion]],Table1[[#This Row],[Date Created Conversion]])</f>
        <v>42</v>
      </c>
    </row>
    <row r="860" spans="1:2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8275</v>
      </c>
      <c r="O860" t="s">
        <v>8308</v>
      </c>
      <c r="P860" s="16">
        <f>ROUND(Table1[[#This Row],[pledged]]/Table1[[#This Row],[goal]]*100,0)</f>
        <v>144</v>
      </c>
      <c r="Q860">
        <f>IFERROR(ROUND(E860/L860,2),0)</f>
        <v>22.74</v>
      </c>
      <c r="R860" s="18">
        <f>(((J860/60)/60)/24)+DATE(1970,1,1)</f>
        <v>42079.745578703703</v>
      </c>
      <c r="S860" s="18">
        <f>(((I860/60)/60)/24)+DATE(1970,1,1)</f>
        <v>42109.957638888889</v>
      </c>
      <c r="T860" s="14">
        <f>MONTH(R860)</f>
        <v>3</v>
      </c>
      <c r="U860" s="14">
        <f>MONTH(S860)</f>
        <v>4</v>
      </c>
      <c r="V860">
        <f>YEAR(R860)</f>
        <v>2015</v>
      </c>
      <c r="W860">
        <f>YEAR(S860)</f>
        <v>2015</v>
      </c>
      <c r="X860" s="14">
        <f>_xlfn.DAYS(Table1[[#This Row],[Date Ended Conversion]],Table1[[#This Row],[Date Created Conversion]])</f>
        <v>30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8275</v>
      </c>
      <c r="O861" t="s">
        <v>8308</v>
      </c>
      <c r="P861" s="16">
        <f>ROUND(Table1[[#This Row],[pledged]]/Table1[[#This Row],[goal]]*100,0)</f>
        <v>105</v>
      </c>
      <c r="Q861">
        <f>IFERROR(ROUND(E861/L861,2),0)</f>
        <v>42.72</v>
      </c>
      <c r="R861" s="18">
        <f>(((J861/60)/60)/24)+DATE(1970,1,1)</f>
        <v>42128.820231481484</v>
      </c>
      <c r="S861" s="18">
        <f>(((I861/60)/60)/24)+DATE(1970,1,1)</f>
        <v>42159</v>
      </c>
      <c r="T861" s="14">
        <f>MONTH(R861)</f>
        <v>5</v>
      </c>
      <c r="U861" s="14">
        <f>MONTH(S861)</f>
        <v>6</v>
      </c>
      <c r="V861">
        <f>YEAR(R861)</f>
        <v>2015</v>
      </c>
      <c r="W861">
        <f>YEAR(S861)</f>
        <v>2015</v>
      </c>
      <c r="X861" s="14">
        <f>_xlfn.DAYS(Table1[[#This Row],[Date Ended Conversion]],Table1[[#This Row],[Date Created Conversion]])</f>
        <v>31</v>
      </c>
    </row>
    <row r="862" spans="1:2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8275</v>
      </c>
      <c r="O862" t="s">
        <v>8276</v>
      </c>
      <c r="P862" s="16">
        <f>ROUND(Table1[[#This Row],[pledged]]/Table1[[#This Row],[goal]]*100,0)</f>
        <v>18</v>
      </c>
      <c r="Q862">
        <f>IFERROR(ROUND(E862/L862,2),0)</f>
        <v>52.92</v>
      </c>
      <c r="R862" s="18">
        <f>(((J862/60)/60)/24)+DATE(1970,1,1)</f>
        <v>41570.482789351852</v>
      </c>
      <c r="S862" s="18">
        <f>(((I862/60)/60)/24)+DATE(1970,1,1)</f>
        <v>41600.524456018517</v>
      </c>
      <c r="T862" s="14">
        <f>MONTH(R862)</f>
        <v>10</v>
      </c>
      <c r="U862" s="14">
        <f>MONTH(S862)</f>
        <v>11</v>
      </c>
      <c r="V862">
        <f>YEAR(R862)</f>
        <v>2013</v>
      </c>
      <c r="W862">
        <f>YEAR(S862)</f>
        <v>2013</v>
      </c>
      <c r="X862" s="14">
        <f>_xlfn.DAYS(Table1[[#This Row],[Date Ended Conversion]],Table1[[#This Row],[Date Created Conversion]])</f>
        <v>30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8275</v>
      </c>
      <c r="O863" t="s">
        <v>8276</v>
      </c>
      <c r="P863" s="16">
        <f>ROUND(Table1[[#This Row],[pledged]]/Table1[[#This Row],[goal]]*100,0)</f>
        <v>2</v>
      </c>
      <c r="Q863">
        <f>IFERROR(ROUND(E863/L863,2),0)</f>
        <v>50.5</v>
      </c>
      <c r="R863" s="18">
        <f>(((J863/60)/60)/24)+DATE(1970,1,1)</f>
        <v>42599.965324074074</v>
      </c>
      <c r="S863" s="18">
        <f>(((I863/60)/60)/24)+DATE(1970,1,1)</f>
        <v>42629.965324074074</v>
      </c>
      <c r="T863" s="14">
        <f>MONTH(R863)</f>
        <v>8</v>
      </c>
      <c r="U863" s="14">
        <f>MONTH(S863)</f>
        <v>9</v>
      </c>
      <c r="V863">
        <f>YEAR(R863)</f>
        <v>2016</v>
      </c>
      <c r="W863">
        <f>YEAR(S863)</f>
        <v>2016</v>
      </c>
      <c r="X863" s="14">
        <f>_xlfn.DAYS(Table1[[#This Row],[Date Ended Conversion]],Table1[[#This Row],[Date Created Conversion]])</f>
        <v>30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8275</v>
      </c>
      <c r="O864" t="s">
        <v>8276</v>
      </c>
      <c r="P864" s="16">
        <f>ROUND(Table1[[#This Row],[pledged]]/Table1[[#This Row],[goal]]*100,0)</f>
        <v>0</v>
      </c>
      <c r="Q864">
        <f>IFERROR(ROUND(E864/L864,2),0)</f>
        <v>42.5</v>
      </c>
      <c r="R864" s="18">
        <f>(((J864/60)/60)/24)+DATE(1970,1,1)</f>
        <v>41559.5549537037</v>
      </c>
      <c r="S864" s="18">
        <f>(((I864/60)/60)/24)+DATE(1970,1,1)</f>
        <v>41589.596620370372</v>
      </c>
      <c r="T864" s="14">
        <f>MONTH(R864)</f>
        <v>10</v>
      </c>
      <c r="U864" s="14">
        <f>MONTH(S864)</f>
        <v>11</v>
      </c>
      <c r="V864">
        <f>YEAR(R864)</f>
        <v>2013</v>
      </c>
      <c r="W864">
        <f>YEAR(S864)</f>
        <v>2013</v>
      </c>
      <c r="X864" s="14">
        <f>_xlfn.DAYS(Table1[[#This Row],[Date Ended Conversion]],Table1[[#This Row],[Date Created Conversion]])</f>
        <v>30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8275</v>
      </c>
      <c r="O865" t="s">
        <v>8276</v>
      </c>
      <c r="P865" s="16">
        <f>ROUND(Table1[[#This Row],[pledged]]/Table1[[#This Row],[goal]]*100,0)</f>
        <v>5</v>
      </c>
      <c r="Q865">
        <f>IFERROR(ROUND(E865/L865,2),0)</f>
        <v>18</v>
      </c>
      <c r="R865" s="18">
        <f>(((J865/60)/60)/24)+DATE(1970,1,1)</f>
        <v>40921.117662037039</v>
      </c>
      <c r="S865" s="18">
        <f>(((I865/60)/60)/24)+DATE(1970,1,1)</f>
        <v>40951.117662037039</v>
      </c>
      <c r="T865" s="14">
        <f>MONTH(R865)</f>
        <v>1</v>
      </c>
      <c r="U865" s="14">
        <f>MONTH(S865)</f>
        <v>2</v>
      </c>
      <c r="V865">
        <f>YEAR(R865)</f>
        <v>2012</v>
      </c>
      <c r="W865">
        <f>YEAR(S865)</f>
        <v>2012</v>
      </c>
      <c r="X865" s="14">
        <f>_xlfn.DAYS(Table1[[#This Row],[Date Ended Conversion]],Table1[[#This Row],[Date Created Conversion]])</f>
        <v>30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8275</v>
      </c>
      <c r="O866" t="s">
        <v>8276</v>
      </c>
      <c r="P866" s="16">
        <f>ROUND(Table1[[#This Row],[pledged]]/Table1[[#This Row],[goal]]*100,0)</f>
        <v>42</v>
      </c>
      <c r="Q866">
        <f>IFERROR(ROUND(E866/L866,2),0)</f>
        <v>34.18</v>
      </c>
      <c r="R866" s="18">
        <f>(((J866/60)/60)/24)+DATE(1970,1,1)</f>
        <v>41541.106921296298</v>
      </c>
      <c r="S866" s="18">
        <f>(((I866/60)/60)/24)+DATE(1970,1,1)</f>
        <v>41563.415972222225</v>
      </c>
      <c r="T866" s="14">
        <f>MONTH(R866)</f>
        <v>9</v>
      </c>
      <c r="U866" s="14">
        <f>MONTH(S866)</f>
        <v>10</v>
      </c>
      <c r="V866">
        <f>YEAR(R866)</f>
        <v>2013</v>
      </c>
      <c r="W866">
        <f>YEAR(S866)</f>
        <v>2013</v>
      </c>
      <c r="X866" s="14">
        <f>_xlfn.DAYS(Table1[[#This Row],[Date Ended Conversion]],Table1[[#This Row],[Date Created Conversion]])</f>
        <v>22</v>
      </c>
    </row>
    <row r="867" spans="1:2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8275</v>
      </c>
      <c r="O867" t="s">
        <v>8276</v>
      </c>
      <c r="P867" s="16">
        <f>ROUND(Table1[[#This Row],[pledged]]/Table1[[#This Row],[goal]]*100,0)</f>
        <v>2</v>
      </c>
      <c r="Q867">
        <f>IFERROR(ROUND(E867/L867,2),0)</f>
        <v>22.5</v>
      </c>
      <c r="R867" s="18">
        <f>(((J867/60)/60)/24)+DATE(1970,1,1)</f>
        <v>41230.77311342593</v>
      </c>
      <c r="S867" s="18">
        <f>(((I867/60)/60)/24)+DATE(1970,1,1)</f>
        <v>41290.77311342593</v>
      </c>
      <c r="T867" s="14">
        <f>MONTH(R867)</f>
        <v>11</v>
      </c>
      <c r="U867" s="14">
        <f>MONTH(S867)</f>
        <v>1</v>
      </c>
      <c r="V867">
        <f>YEAR(R867)</f>
        <v>2012</v>
      </c>
      <c r="W867">
        <f>YEAR(S867)</f>
        <v>2013</v>
      </c>
      <c r="X867" s="14">
        <f>_xlfn.DAYS(Table1[[#This Row],[Date Ended Conversion]],Table1[[#This Row],[Date Created Conversion]])</f>
        <v>60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8275</v>
      </c>
      <c r="O868" t="s">
        <v>8276</v>
      </c>
      <c r="P868" s="16">
        <f>ROUND(Table1[[#This Row],[pledged]]/Table1[[#This Row],[goal]]*100,0)</f>
        <v>18</v>
      </c>
      <c r="Q868">
        <f>IFERROR(ROUND(E868/L868,2),0)</f>
        <v>58.18</v>
      </c>
      <c r="R868" s="18">
        <f>(((J868/60)/60)/24)+DATE(1970,1,1)</f>
        <v>42025.637939814813</v>
      </c>
      <c r="S868" s="18">
        <f>(((I868/60)/60)/24)+DATE(1970,1,1)</f>
        <v>42063.631944444445</v>
      </c>
      <c r="T868" s="14">
        <f>MONTH(R868)</f>
        <v>1</v>
      </c>
      <c r="U868" s="14">
        <f>MONTH(S868)</f>
        <v>2</v>
      </c>
      <c r="V868">
        <f>YEAR(R868)</f>
        <v>2015</v>
      </c>
      <c r="W868">
        <f>YEAR(S868)</f>
        <v>2015</v>
      </c>
      <c r="X868" s="14">
        <f>_xlfn.DAYS(Table1[[#This Row],[Date Ended Conversion]],Table1[[#This Row],[Date Created Conversion]])</f>
        <v>38</v>
      </c>
    </row>
    <row r="869" spans="1:2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8275</v>
      </c>
      <c r="O869" t="s">
        <v>8276</v>
      </c>
      <c r="P869" s="16">
        <f>ROUND(Table1[[#This Row],[pledged]]/Table1[[#This Row],[goal]]*100,0)</f>
        <v>24</v>
      </c>
      <c r="Q869">
        <f>IFERROR(ROUND(E869/L869,2),0)</f>
        <v>109.18</v>
      </c>
      <c r="R869" s="18">
        <f>(((J869/60)/60)/24)+DATE(1970,1,1)</f>
        <v>40088.105393518519</v>
      </c>
      <c r="S869" s="18">
        <f>(((I869/60)/60)/24)+DATE(1970,1,1)</f>
        <v>40148.207638888889</v>
      </c>
      <c r="T869" s="14">
        <f>MONTH(R869)</f>
        <v>10</v>
      </c>
      <c r="U869" s="14">
        <f>MONTH(S869)</f>
        <v>12</v>
      </c>
      <c r="V869">
        <f>YEAR(R869)</f>
        <v>2009</v>
      </c>
      <c r="W869">
        <f>YEAR(S869)</f>
        <v>2009</v>
      </c>
      <c r="X869" s="14">
        <f>_xlfn.DAYS(Table1[[#This Row],[Date Ended Conversion]],Table1[[#This Row],[Date Created Conversion]])</f>
        <v>60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8275</v>
      </c>
      <c r="O870" t="s">
        <v>8276</v>
      </c>
      <c r="P870" s="16">
        <f>ROUND(Table1[[#This Row],[pledged]]/Table1[[#This Row],[goal]]*100,0)</f>
        <v>0</v>
      </c>
      <c r="Q870">
        <f>IFERROR(ROUND(E870/L870,2),0)</f>
        <v>50</v>
      </c>
      <c r="R870" s="18">
        <f>(((J870/60)/60)/24)+DATE(1970,1,1)</f>
        <v>41616.027754629627</v>
      </c>
      <c r="S870" s="18">
        <f>(((I870/60)/60)/24)+DATE(1970,1,1)</f>
        <v>41646.027754629627</v>
      </c>
      <c r="T870" s="14">
        <f>MONTH(R870)</f>
        <v>12</v>
      </c>
      <c r="U870" s="14">
        <f>MONTH(S870)</f>
        <v>1</v>
      </c>
      <c r="V870">
        <f>YEAR(R870)</f>
        <v>2013</v>
      </c>
      <c r="W870">
        <f>YEAR(S870)</f>
        <v>2014</v>
      </c>
      <c r="X870" s="14">
        <f>_xlfn.DAYS(Table1[[#This Row],[Date Ended Conversion]],Table1[[#This Row],[Date Created Conversion]])</f>
        <v>30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8275</v>
      </c>
      <c r="O871" t="s">
        <v>8276</v>
      </c>
      <c r="P871" s="16">
        <f>ROUND(Table1[[#This Row],[pledged]]/Table1[[#This Row],[goal]]*100,0)</f>
        <v>12</v>
      </c>
      <c r="Q871">
        <f>IFERROR(ROUND(E871/L871,2),0)</f>
        <v>346.67</v>
      </c>
      <c r="R871" s="18">
        <f>(((J871/60)/60)/24)+DATE(1970,1,1)</f>
        <v>41342.845567129632</v>
      </c>
      <c r="S871" s="18">
        <f>(((I871/60)/60)/24)+DATE(1970,1,1)</f>
        <v>41372.803900462961</v>
      </c>
      <c r="T871" s="14">
        <f>MONTH(R871)</f>
        <v>3</v>
      </c>
      <c r="U871" s="14">
        <f>MONTH(S871)</f>
        <v>4</v>
      </c>
      <c r="V871">
        <f>YEAR(R871)</f>
        <v>2013</v>
      </c>
      <c r="W871">
        <f>YEAR(S871)</f>
        <v>2013</v>
      </c>
      <c r="X871" s="14">
        <f>_xlfn.DAYS(Table1[[#This Row],[Date Ended Conversion]],Table1[[#This Row],[Date Created Conversion]])</f>
        <v>30</v>
      </c>
    </row>
    <row r="872" spans="1:2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8275</v>
      </c>
      <c r="O872" t="s">
        <v>8276</v>
      </c>
      <c r="P872" s="16">
        <f>ROUND(Table1[[#This Row],[pledged]]/Table1[[#This Row],[goal]]*100,0)</f>
        <v>0</v>
      </c>
      <c r="Q872">
        <f>IFERROR(ROUND(E872/L872,2),0)</f>
        <v>12.4</v>
      </c>
      <c r="R872" s="18">
        <f>(((J872/60)/60)/24)+DATE(1970,1,1)</f>
        <v>41488.022256944445</v>
      </c>
      <c r="S872" s="18">
        <f>(((I872/60)/60)/24)+DATE(1970,1,1)</f>
        <v>41518.022256944445</v>
      </c>
      <c r="T872" s="14">
        <f>MONTH(R872)</f>
        <v>8</v>
      </c>
      <c r="U872" s="14">
        <f>MONTH(S872)</f>
        <v>9</v>
      </c>
      <c r="V872">
        <f>YEAR(R872)</f>
        <v>2013</v>
      </c>
      <c r="W872">
        <f>YEAR(S872)</f>
        <v>2013</v>
      </c>
      <c r="X872" s="14">
        <f>_xlfn.DAYS(Table1[[#This Row],[Date Ended Conversion]],Table1[[#This Row],[Date Created Conversion]])</f>
        <v>30</v>
      </c>
    </row>
    <row r="873" spans="1:2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8275</v>
      </c>
      <c r="O873" t="s">
        <v>8276</v>
      </c>
      <c r="P873" s="16">
        <f>ROUND(Table1[[#This Row],[pledged]]/Table1[[#This Row],[goal]]*100,0)</f>
        <v>5</v>
      </c>
      <c r="Q873">
        <f>IFERROR(ROUND(E873/L873,2),0)</f>
        <v>27.08</v>
      </c>
      <c r="R873" s="18">
        <f>(((J873/60)/60)/24)+DATE(1970,1,1)</f>
        <v>41577.561284722222</v>
      </c>
      <c r="S873" s="18">
        <f>(((I873/60)/60)/24)+DATE(1970,1,1)</f>
        <v>41607.602951388886</v>
      </c>
      <c r="T873" s="14">
        <f>MONTH(R873)</f>
        <v>10</v>
      </c>
      <c r="U873" s="14">
        <f>MONTH(S873)</f>
        <v>11</v>
      </c>
      <c r="V873">
        <f>YEAR(R873)</f>
        <v>2013</v>
      </c>
      <c r="W873">
        <f>YEAR(S873)</f>
        <v>2013</v>
      </c>
      <c r="X873" s="14">
        <f>_xlfn.DAYS(Table1[[#This Row],[Date Ended Conversion]],Table1[[#This Row],[Date Created Conversion]])</f>
        <v>30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8275</v>
      </c>
      <c r="O874" t="s">
        <v>8276</v>
      </c>
      <c r="P874" s="16">
        <f>ROUND(Table1[[#This Row],[pledged]]/Table1[[#This Row],[goal]]*100,0)</f>
        <v>1</v>
      </c>
      <c r="Q874">
        <f>IFERROR(ROUND(E874/L874,2),0)</f>
        <v>32.5</v>
      </c>
      <c r="R874" s="18">
        <f>(((J874/60)/60)/24)+DATE(1970,1,1)</f>
        <v>40567.825543981482</v>
      </c>
      <c r="S874" s="18">
        <f>(((I874/60)/60)/24)+DATE(1970,1,1)</f>
        <v>40612.825543981482</v>
      </c>
      <c r="T874" s="14">
        <f>MONTH(R874)</f>
        <v>1</v>
      </c>
      <c r="U874" s="14">
        <f>MONTH(S874)</f>
        <v>3</v>
      </c>
      <c r="V874">
        <f>YEAR(R874)</f>
        <v>2011</v>
      </c>
      <c r="W874">
        <f>YEAR(S874)</f>
        <v>2011</v>
      </c>
      <c r="X874" s="14">
        <f>_xlfn.DAYS(Table1[[#This Row],[Date Ended Conversion]],Table1[[#This Row],[Date Created Conversion]])</f>
        <v>45</v>
      </c>
    </row>
    <row r="875" spans="1:2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8275</v>
      </c>
      <c r="O875" t="s">
        <v>8276</v>
      </c>
      <c r="P875" s="16">
        <f>ROUND(Table1[[#This Row],[pledged]]/Table1[[#This Row],[goal]]*100,0)</f>
        <v>1</v>
      </c>
      <c r="Q875">
        <f>IFERROR(ROUND(E875/L875,2),0)</f>
        <v>9</v>
      </c>
      <c r="R875" s="18">
        <f>(((J875/60)/60)/24)+DATE(1970,1,1)</f>
        <v>41184.167129629634</v>
      </c>
      <c r="S875" s="18">
        <f>(((I875/60)/60)/24)+DATE(1970,1,1)</f>
        <v>41224.208796296298</v>
      </c>
      <c r="T875" s="14">
        <f>MONTH(R875)</f>
        <v>10</v>
      </c>
      <c r="U875" s="14">
        <f>MONTH(S875)</f>
        <v>11</v>
      </c>
      <c r="V875">
        <f>YEAR(R875)</f>
        <v>2012</v>
      </c>
      <c r="W875">
        <f>YEAR(S875)</f>
        <v>2012</v>
      </c>
      <c r="X875" s="14">
        <f>_xlfn.DAYS(Table1[[#This Row],[Date Ended Conversion]],Table1[[#This Row],[Date Created Conversion]])</f>
        <v>40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8275</v>
      </c>
      <c r="O876" t="s">
        <v>8276</v>
      </c>
      <c r="P876" s="16">
        <f>ROUND(Table1[[#This Row],[pledged]]/Table1[[#This Row],[goal]]*100,0)</f>
        <v>24</v>
      </c>
      <c r="Q876">
        <f>IFERROR(ROUND(E876/L876,2),0)</f>
        <v>34.76</v>
      </c>
      <c r="R876" s="18">
        <f>(((J876/60)/60)/24)+DATE(1970,1,1)</f>
        <v>41368.583726851852</v>
      </c>
      <c r="S876" s="18">
        <f>(((I876/60)/60)/24)+DATE(1970,1,1)</f>
        <v>41398.583726851852</v>
      </c>
      <c r="T876" s="14">
        <f>MONTH(R876)</f>
        <v>4</v>
      </c>
      <c r="U876" s="14">
        <f>MONTH(S876)</f>
        <v>5</v>
      </c>
      <c r="V876">
        <f>YEAR(R876)</f>
        <v>2013</v>
      </c>
      <c r="W876">
        <f>YEAR(S876)</f>
        <v>2013</v>
      </c>
      <c r="X876" s="14">
        <f>_xlfn.DAYS(Table1[[#This Row],[Date Ended Conversion]],Table1[[#This Row],[Date Created Conversion]])</f>
        <v>30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8275</v>
      </c>
      <c r="O877" t="s">
        <v>8276</v>
      </c>
      <c r="P877" s="16">
        <f>ROUND(Table1[[#This Row],[pledged]]/Table1[[#This Row],[goal]]*100,0)</f>
        <v>0</v>
      </c>
      <c r="Q877">
        <f>IFERROR(ROUND(E877/L877,2),0)</f>
        <v>0</v>
      </c>
      <c r="R877" s="18">
        <f>(((J877/60)/60)/24)+DATE(1970,1,1)</f>
        <v>42248.723738425921</v>
      </c>
      <c r="S877" s="18">
        <f>(((I877/60)/60)/24)+DATE(1970,1,1)</f>
        <v>42268.723738425921</v>
      </c>
      <c r="T877" s="14">
        <f>MONTH(R877)</f>
        <v>9</v>
      </c>
      <c r="U877" s="14">
        <f>MONTH(S877)</f>
        <v>9</v>
      </c>
      <c r="V877">
        <f>YEAR(R877)</f>
        <v>2015</v>
      </c>
      <c r="W877">
        <f>YEAR(S877)</f>
        <v>2015</v>
      </c>
      <c r="X877" s="14">
        <f>_xlfn.DAYS(Table1[[#This Row],[Date Ended Conversion]],Table1[[#This Row],[Date Created Conversion]])</f>
        <v>20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8275</v>
      </c>
      <c r="O878" t="s">
        <v>8276</v>
      </c>
      <c r="P878" s="16">
        <f>ROUND(Table1[[#This Row],[pledged]]/Table1[[#This Row],[goal]]*100,0)</f>
        <v>41</v>
      </c>
      <c r="Q878">
        <f>IFERROR(ROUND(E878/L878,2),0)</f>
        <v>28.58</v>
      </c>
      <c r="R878" s="18">
        <f>(((J878/60)/60)/24)+DATE(1970,1,1)</f>
        <v>41276.496840277774</v>
      </c>
      <c r="S878" s="18">
        <f>(((I878/60)/60)/24)+DATE(1970,1,1)</f>
        <v>41309.496840277774</v>
      </c>
      <c r="T878" s="14">
        <f>MONTH(R878)</f>
        <v>1</v>
      </c>
      <c r="U878" s="14">
        <f>MONTH(S878)</f>
        <v>2</v>
      </c>
      <c r="V878">
        <f>YEAR(R878)</f>
        <v>2013</v>
      </c>
      <c r="W878">
        <f>YEAR(S878)</f>
        <v>2013</v>
      </c>
      <c r="X878" s="14">
        <f>_xlfn.DAYS(Table1[[#This Row],[Date Ended Conversion]],Table1[[#This Row],[Date Created Conversion]])</f>
        <v>33</v>
      </c>
    </row>
    <row r="879" spans="1:2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8275</v>
      </c>
      <c r="O879" t="s">
        <v>8276</v>
      </c>
      <c r="P879" s="16">
        <f>ROUND(Table1[[#This Row],[pledged]]/Table1[[#This Row],[goal]]*100,0)</f>
        <v>68</v>
      </c>
      <c r="Q879">
        <f>IFERROR(ROUND(E879/L879,2),0)</f>
        <v>46.59</v>
      </c>
      <c r="R879" s="18">
        <f>(((J879/60)/60)/24)+DATE(1970,1,1)</f>
        <v>41597.788888888892</v>
      </c>
      <c r="S879" s="18">
        <f>(((I879/60)/60)/24)+DATE(1970,1,1)</f>
        <v>41627.788888888892</v>
      </c>
      <c r="T879" s="14">
        <f>MONTH(R879)</f>
        <v>11</v>
      </c>
      <c r="U879" s="14">
        <f>MONTH(S879)</f>
        <v>12</v>
      </c>
      <c r="V879">
        <f>YEAR(R879)</f>
        <v>2013</v>
      </c>
      <c r="W879">
        <f>YEAR(S879)</f>
        <v>2013</v>
      </c>
      <c r="X879" s="14">
        <f>_xlfn.DAYS(Table1[[#This Row],[Date Ended Conversion]],Table1[[#This Row],[Date Created Conversion]])</f>
        <v>30</v>
      </c>
    </row>
    <row r="880" spans="1:2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8275</v>
      </c>
      <c r="O880" t="s">
        <v>8276</v>
      </c>
      <c r="P880" s="16">
        <f>ROUND(Table1[[#This Row],[pledged]]/Table1[[#This Row],[goal]]*100,0)</f>
        <v>1</v>
      </c>
      <c r="Q880">
        <f>IFERROR(ROUND(E880/L880,2),0)</f>
        <v>32.5</v>
      </c>
      <c r="R880" s="18">
        <f>(((J880/60)/60)/24)+DATE(1970,1,1)</f>
        <v>40505.232916666668</v>
      </c>
      <c r="S880" s="18">
        <f>(((I880/60)/60)/24)+DATE(1970,1,1)</f>
        <v>40535.232916666668</v>
      </c>
      <c r="T880" s="14">
        <f>MONTH(R880)</f>
        <v>11</v>
      </c>
      <c r="U880" s="14">
        <f>MONTH(S880)</f>
        <v>12</v>
      </c>
      <c r="V880">
        <f>YEAR(R880)</f>
        <v>2010</v>
      </c>
      <c r="W880">
        <f>YEAR(S880)</f>
        <v>2010</v>
      </c>
      <c r="X880" s="14">
        <f>_xlfn.DAYS(Table1[[#This Row],[Date Ended Conversion]],Table1[[#This Row],[Date Created Conversion]])</f>
        <v>30</v>
      </c>
    </row>
    <row r="881" spans="1:2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8275</v>
      </c>
      <c r="O881" t="s">
        <v>8276</v>
      </c>
      <c r="P881" s="16">
        <f>ROUND(Table1[[#This Row],[pledged]]/Table1[[#This Row],[goal]]*100,0)</f>
        <v>31</v>
      </c>
      <c r="Q881">
        <f>IFERROR(ROUND(E881/L881,2),0)</f>
        <v>21.47</v>
      </c>
      <c r="R881" s="18">
        <f>(((J881/60)/60)/24)+DATE(1970,1,1)</f>
        <v>41037.829918981479</v>
      </c>
      <c r="S881" s="18">
        <f>(((I881/60)/60)/24)+DATE(1970,1,1)</f>
        <v>41058.829918981479</v>
      </c>
      <c r="T881" s="14">
        <f>MONTH(R881)</f>
        <v>5</v>
      </c>
      <c r="U881" s="14">
        <f>MONTH(S881)</f>
        <v>5</v>
      </c>
      <c r="V881">
        <f>YEAR(R881)</f>
        <v>2012</v>
      </c>
      <c r="W881">
        <f>YEAR(S881)</f>
        <v>2012</v>
      </c>
      <c r="X881" s="14">
        <f>_xlfn.DAYS(Table1[[#This Row],[Date Ended Conversion]],Table1[[#This Row],[Date Created Conversion]])</f>
        <v>21</v>
      </c>
    </row>
    <row r="882" spans="1:2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8275</v>
      </c>
      <c r="O882" t="s">
        <v>8277</v>
      </c>
      <c r="P882" s="16">
        <f>ROUND(Table1[[#This Row],[pledged]]/Table1[[#This Row],[goal]]*100,0)</f>
        <v>3</v>
      </c>
      <c r="Q882">
        <f>IFERROR(ROUND(E882/L882,2),0)</f>
        <v>14.13</v>
      </c>
      <c r="R882" s="18">
        <f>(((J882/60)/60)/24)+DATE(1970,1,1)</f>
        <v>41179.32104166667</v>
      </c>
      <c r="S882" s="18">
        <f>(((I882/60)/60)/24)+DATE(1970,1,1)</f>
        <v>41212.32104166667</v>
      </c>
      <c r="T882" s="14">
        <f>MONTH(R882)</f>
        <v>9</v>
      </c>
      <c r="U882" s="14">
        <f>MONTH(S882)</f>
        <v>10</v>
      </c>
      <c r="V882">
        <f>YEAR(R882)</f>
        <v>2012</v>
      </c>
      <c r="W882">
        <f>YEAR(S882)</f>
        <v>2012</v>
      </c>
      <c r="X882" s="14">
        <f>_xlfn.DAYS(Table1[[#This Row],[Date Ended Conversion]],Table1[[#This Row],[Date Created Conversion]])</f>
        <v>33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8275</v>
      </c>
      <c r="O883" t="s">
        <v>8277</v>
      </c>
      <c r="P883" s="16">
        <f>ROUND(Table1[[#This Row],[pledged]]/Table1[[#This Row],[goal]]*100,0)</f>
        <v>1</v>
      </c>
      <c r="Q883">
        <f>IFERROR(ROUND(E883/L883,2),0)</f>
        <v>30</v>
      </c>
      <c r="R883" s="18">
        <f>(((J883/60)/60)/24)+DATE(1970,1,1)</f>
        <v>40877.25099537037</v>
      </c>
      <c r="S883" s="18">
        <f>(((I883/60)/60)/24)+DATE(1970,1,1)</f>
        <v>40922.25099537037</v>
      </c>
      <c r="T883" s="14">
        <f>MONTH(R883)</f>
        <v>11</v>
      </c>
      <c r="U883" s="14">
        <f>MONTH(S883)</f>
        <v>1</v>
      </c>
      <c r="V883">
        <f>YEAR(R883)</f>
        <v>2011</v>
      </c>
      <c r="W883">
        <f>YEAR(S883)</f>
        <v>2012</v>
      </c>
      <c r="X883" s="14">
        <f>_xlfn.DAYS(Table1[[#This Row],[Date Ended Conversion]],Table1[[#This Row],[Date Created Conversion]])</f>
        <v>45</v>
      </c>
    </row>
    <row r="884" spans="1:2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8275</v>
      </c>
      <c r="O884" t="s">
        <v>8277</v>
      </c>
      <c r="P884" s="16">
        <f>ROUND(Table1[[#This Row],[pledged]]/Table1[[#This Row],[goal]]*100,0)</f>
        <v>20</v>
      </c>
      <c r="Q884">
        <f>IFERROR(ROUND(E884/L884,2),0)</f>
        <v>21.57</v>
      </c>
      <c r="R884" s="18">
        <f>(((J884/60)/60)/24)+DATE(1970,1,1)</f>
        <v>40759.860532407409</v>
      </c>
      <c r="S884" s="18">
        <f>(((I884/60)/60)/24)+DATE(1970,1,1)</f>
        <v>40792.860532407409</v>
      </c>
      <c r="T884" s="14">
        <f>MONTH(R884)</f>
        <v>8</v>
      </c>
      <c r="U884" s="14">
        <f>MONTH(S884)</f>
        <v>9</v>
      </c>
      <c r="V884">
        <f>YEAR(R884)</f>
        <v>2011</v>
      </c>
      <c r="W884">
        <f>YEAR(S884)</f>
        <v>2011</v>
      </c>
      <c r="X884" s="14">
        <f>_xlfn.DAYS(Table1[[#This Row],[Date Ended Conversion]],Table1[[#This Row],[Date Created Conversion]])</f>
        <v>33</v>
      </c>
    </row>
    <row r="885" spans="1:2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8275</v>
      </c>
      <c r="O885" t="s">
        <v>8277</v>
      </c>
      <c r="P885" s="16">
        <f>ROUND(Table1[[#This Row],[pledged]]/Table1[[#This Row],[goal]]*100,0)</f>
        <v>40</v>
      </c>
      <c r="Q885">
        <f>IFERROR(ROUND(E885/L885,2),0)</f>
        <v>83.38</v>
      </c>
      <c r="R885" s="18">
        <f>(((J885/60)/60)/24)+DATE(1970,1,1)</f>
        <v>42371.935590277775</v>
      </c>
      <c r="S885" s="18">
        <f>(((I885/60)/60)/24)+DATE(1970,1,1)</f>
        <v>42431.935590277775</v>
      </c>
      <c r="T885" s="14">
        <f>MONTH(R885)</f>
        <v>1</v>
      </c>
      <c r="U885" s="14">
        <f>MONTH(S885)</f>
        <v>3</v>
      </c>
      <c r="V885">
        <f>YEAR(R885)</f>
        <v>2016</v>
      </c>
      <c r="W885">
        <f>YEAR(S885)</f>
        <v>2016</v>
      </c>
      <c r="X885" s="14">
        <f>_xlfn.DAYS(Table1[[#This Row],[Date Ended Conversion]],Table1[[#This Row],[Date Created Conversion]])</f>
        <v>60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8275</v>
      </c>
      <c r="O886" t="s">
        <v>8277</v>
      </c>
      <c r="P886" s="16">
        <f>ROUND(Table1[[#This Row],[pledged]]/Table1[[#This Row],[goal]]*100,0)</f>
        <v>1</v>
      </c>
      <c r="Q886">
        <f>IFERROR(ROUND(E886/L886,2),0)</f>
        <v>10</v>
      </c>
      <c r="R886" s="18">
        <f>(((J886/60)/60)/24)+DATE(1970,1,1)</f>
        <v>40981.802615740737</v>
      </c>
      <c r="S886" s="18">
        <f>(((I886/60)/60)/24)+DATE(1970,1,1)</f>
        <v>41041.104861111111</v>
      </c>
      <c r="T886" s="14">
        <f>MONTH(R886)</f>
        <v>3</v>
      </c>
      <c r="U886" s="14">
        <f>MONTH(S886)</f>
        <v>5</v>
      </c>
      <c r="V886">
        <f>YEAR(R886)</f>
        <v>2012</v>
      </c>
      <c r="W886">
        <f>YEAR(S886)</f>
        <v>2012</v>
      </c>
      <c r="X886" s="14">
        <f>_xlfn.DAYS(Table1[[#This Row],[Date Ended Conversion]],Table1[[#This Row],[Date Created Conversion]])</f>
        <v>60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8275</v>
      </c>
      <c r="O887" t="s">
        <v>8277</v>
      </c>
      <c r="P887" s="16">
        <f>ROUND(Table1[[#This Row],[pledged]]/Table1[[#This Row],[goal]]*100,0)</f>
        <v>75</v>
      </c>
      <c r="Q887">
        <f>IFERROR(ROUND(E887/L887,2),0)</f>
        <v>35.71</v>
      </c>
      <c r="R887" s="18">
        <f>(((J887/60)/60)/24)+DATE(1970,1,1)</f>
        <v>42713.941099537042</v>
      </c>
      <c r="S887" s="18">
        <f>(((I887/60)/60)/24)+DATE(1970,1,1)</f>
        <v>42734.941099537042</v>
      </c>
      <c r="T887" s="14">
        <f>MONTH(R887)</f>
        <v>12</v>
      </c>
      <c r="U887" s="14">
        <f>MONTH(S887)</f>
        <v>12</v>
      </c>
      <c r="V887">
        <f>YEAR(R887)</f>
        <v>2016</v>
      </c>
      <c r="W887">
        <f>YEAR(S887)</f>
        <v>2016</v>
      </c>
      <c r="X887" s="14">
        <f>_xlfn.DAYS(Table1[[#This Row],[Date Ended Conversion]],Table1[[#This Row],[Date Created Conversion]])</f>
        <v>21</v>
      </c>
    </row>
    <row r="888" spans="1:2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8275</v>
      </c>
      <c r="O888" t="s">
        <v>8277</v>
      </c>
      <c r="P888" s="16">
        <f>ROUND(Table1[[#This Row],[pledged]]/Table1[[#This Row],[goal]]*100,0)</f>
        <v>41</v>
      </c>
      <c r="Q888">
        <f>IFERROR(ROUND(E888/L888,2),0)</f>
        <v>29.29</v>
      </c>
      <c r="R888" s="18">
        <f>(((J888/60)/60)/24)+DATE(1970,1,1)</f>
        <v>42603.870520833334</v>
      </c>
      <c r="S888" s="18">
        <f>(((I888/60)/60)/24)+DATE(1970,1,1)</f>
        <v>42628.870520833334</v>
      </c>
      <c r="T888" s="14">
        <f>MONTH(R888)</f>
        <v>8</v>
      </c>
      <c r="U888" s="14">
        <f>MONTH(S888)</f>
        <v>9</v>
      </c>
      <c r="V888">
        <f>YEAR(R888)</f>
        <v>2016</v>
      </c>
      <c r="W888">
        <f>YEAR(S888)</f>
        <v>2016</v>
      </c>
      <c r="X888" s="14">
        <f>_xlfn.DAYS(Table1[[#This Row],[Date Ended Conversion]],Table1[[#This Row],[Date Created Conversion]])</f>
        <v>25</v>
      </c>
    </row>
    <row r="889" spans="1:2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8275</v>
      </c>
      <c r="O889" t="s">
        <v>8277</v>
      </c>
      <c r="P889" s="16">
        <f>ROUND(Table1[[#This Row],[pledged]]/Table1[[#This Row],[goal]]*100,0)</f>
        <v>0</v>
      </c>
      <c r="Q889">
        <f>IFERROR(ROUND(E889/L889,2),0)</f>
        <v>0</v>
      </c>
      <c r="R889" s="18">
        <f>(((J889/60)/60)/24)+DATE(1970,1,1)</f>
        <v>41026.958969907406</v>
      </c>
      <c r="S889" s="18">
        <f>(((I889/60)/60)/24)+DATE(1970,1,1)</f>
        <v>41056.958969907406</v>
      </c>
      <c r="T889" s="14">
        <f>MONTH(R889)</f>
        <v>4</v>
      </c>
      <c r="U889" s="14">
        <f>MONTH(S889)</f>
        <v>5</v>
      </c>
      <c r="V889">
        <f>YEAR(R889)</f>
        <v>2012</v>
      </c>
      <c r="W889">
        <f>YEAR(S889)</f>
        <v>2012</v>
      </c>
      <c r="X889" s="14">
        <f>_xlfn.DAYS(Table1[[#This Row],[Date Ended Conversion]],Table1[[#This Row],[Date Created Conversion]])</f>
        <v>30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8275</v>
      </c>
      <c r="O890" t="s">
        <v>8277</v>
      </c>
      <c r="P890" s="16">
        <f>ROUND(Table1[[#This Row],[pledged]]/Table1[[#This Row],[goal]]*100,0)</f>
        <v>7</v>
      </c>
      <c r="Q890">
        <f>IFERROR(ROUND(E890/L890,2),0)</f>
        <v>18</v>
      </c>
      <c r="R890" s="18">
        <f>(((J890/60)/60)/24)+DATE(1970,1,1)</f>
        <v>40751.753298611111</v>
      </c>
      <c r="S890" s="18">
        <f>(((I890/60)/60)/24)+DATE(1970,1,1)</f>
        <v>40787.25</v>
      </c>
      <c r="T890" s="14">
        <f>MONTH(R890)</f>
        <v>7</v>
      </c>
      <c r="U890" s="14">
        <f>MONTH(S890)</f>
        <v>9</v>
      </c>
      <c r="V890">
        <f>YEAR(R890)</f>
        <v>2011</v>
      </c>
      <c r="W890">
        <f>YEAR(S890)</f>
        <v>2011</v>
      </c>
      <c r="X890" s="14">
        <f>_xlfn.DAYS(Table1[[#This Row],[Date Ended Conversion]],Table1[[#This Row],[Date Created Conversion]])</f>
        <v>36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8275</v>
      </c>
      <c r="O891" t="s">
        <v>8277</v>
      </c>
      <c r="P891" s="16">
        <f>ROUND(Table1[[#This Row],[pledged]]/Table1[[#This Row],[goal]]*100,0)</f>
        <v>9</v>
      </c>
      <c r="Q891">
        <f>IFERROR(ROUND(E891/L891,2),0)</f>
        <v>73.760000000000005</v>
      </c>
      <c r="R891" s="18">
        <f>(((J891/60)/60)/24)+DATE(1970,1,1)</f>
        <v>41887.784062500003</v>
      </c>
      <c r="S891" s="18">
        <f>(((I891/60)/60)/24)+DATE(1970,1,1)</f>
        <v>41917.784062500003</v>
      </c>
      <c r="T891" s="14">
        <f>MONTH(R891)</f>
        <v>9</v>
      </c>
      <c r="U891" s="14">
        <f>MONTH(S891)</f>
        <v>10</v>
      </c>
      <c r="V891">
        <f>YEAR(R891)</f>
        <v>2014</v>
      </c>
      <c r="W891">
        <f>YEAR(S891)</f>
        <v>2014</v>
      </c>
      <c r="X891" s="14">
        <f>_xlfn.DAYS(Table1[[#This Row],[Date Ended Conversion]],Table1[[#This Row],[Date Created Conversion]])</f>
        <v>30</v>
      </c>
    </row>
    <row r="892" spans="1:2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8275</v>
      </c>
      <c r="O892" t="s">
        <v>8277</v>
      </c>
      <c r="P892" s="16">
        <f>ROUND(Table1[[#This Row],[pledged]]/Table1[[#This Row],[goal]]*100,0)</f>
        <v>4</v>
      </c>
      <c r="Q892">
        <f>IFERROR(ROUND(E892/L892,2),0)</f>
        <v>31.25</v>
      </c>
      <c r="R892" s="18">
        <f>(((J892/60)/60)/24)+DATE(1970,1,1)</f>
        <v>41569.698831018519</v>
      </c>
      <c r="S892" s="18">
        <f>(((I892/60)/60)/24)+DATE(1970,1,1)</f>
        <v>41599.740497685183</v>
      </c>
      <c r="T892" s="14">
        <f>MONTH(R892)</f>
        <v>10</v>
      </c>
      <c r="U892" s="14">
        <f>MONTH(S892)</f>
        <v>11</v>
      </c>
      <c r="V892">
        <f>YEAR(R892)</f>
        <v>2013</v>
      </c>
      <c r="W892">
        <f>YEAR(S892)</f>
        <v>2013</v>
      </c>
      <c r="X892" s="14">
        <f>_xlfn.DAYS(Table1[[#This Row],[Date Ended Conversion]],Table1[[#This Row],[Date Created Conversion]])</f>
        <v>30</v>
      </c>
    </row>
    <row r="893" spans="1:2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8275</v>
      </c>
      <c r="O893" t="s">
        <v>8277</v>
      </c>
      <c r="P893" s="16">
        <f>ROUND(Table1[[#This Row],[pledged]]/Table1[[#This Row],[goal]]*100,0)</f>
        <v>3</v>
      </c>
      <c r="Q893">
        <f>IFERROR(ROUND(E893/L893,2),0)</f>
        <v>28.89</v>
      </c>
      <c r="R893" s="18">
        <f>(((J893/60)/60)/24)+DATE(1970,1,1)</f>
        <v>41842.031597222223</v>
      </c>
      <c r="S893" s="18">
        <f>(((I893/60)/60)/24)+DATE(1970,1,1)</f>
        <v>41872.031597222223</v>
      </c>
      <c r="T893" s="14">
        <f>MONTH(R893)</f>
        <v>7</v>
      </c>
      <c r="U893" s="14">
        <f>MONTH(S893)</f>
        <v>8</v>
      </c>
      <c r="V893">
        <f>YEAR(R893)</f>
        <v>2014</v>
      </c>
      <c r="W893">
        <f>YEAR(S893)</f>
        <v>2014</v>
      </c>
      <c r="X893" s="14">
        <f>_xlfn.DAYS(Table1[[#This Row],[Date Ended Conversion]],Table1[[#This Row],[Date Created Conversion]])</f>
        <v>30</v>
      </c>
    </row>
    <row r="894" spans="1:2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8275</v>
      </c>
      <c r="O894" t="s">
        <v>8277</v>
      </c>
      <c r="P894" s="16">
        <f>ROUND(Table1[[#This Row],[pledged]]/Table1[[#This Row],[goal]]*100,0)</f>
        <v>41</v>
      </c>
      <c r="Q894">
        <f>IFERROR(ROUND(E894/L894,2),0)</f>
        <v>143.82</v>
      </c>
      <c r="R894" s="18">
        <f>(((J894/60)/60)/24)+DATE(1970,1,1)</f>
        <v>40304.20003472222</v>
      </c>
      <c r="S894" s="18">
        <f>(((I894/60)/60)/24)+DATE(1970,1,1)</f>
        <v>40391.166666666664</v>
      </c>
      <c r="T894" s="14">
        <f>MONTH(R894)</f>
        <v>5</v>
      </c>
      <c r="U894" s="14">
        <f>MONTH(S894)</f>
        <v>8</v>
      </c>
      <c r="V894">
        <f>YEAR(R894)</f>
        <v>2010</v>
      </c>
      <c r="W894">
        <f>YEAR(S894)</f>
        <v>2010</v>
      </c>
      <c r="X894" s="14">
        <f>_xlfn.DAYS(Table1[[#This Row],[Date Ended Conversion]],Table1[[#This Row],[Date Created Conversion]])</f>
        <v>87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8275</v>
      </c>
      <c r="O895" t="s">
        <v>8277</v>
      </c>
      <c r="P895" s="16">
        <f>ROUND(Table1[[#This Row],[pledged]]/Table1[[#This Row],[goal]]*100,0)</f>
        <v>10</v>
      </c>
      <c r="Q895">
        <f>IFERROR(ROUND(E895/L895,2),0)</f>
        <v>40</v>
      </c>
      <c r="R895" s="18">
        <f>(((J895/60)/60)/24)+DATE(1970,1,1)</f>
        <v>42065.897719907407</v>
      </c>
      <c r="S895" s="18">
        <f>(((I895/60)/60)/24)+DATE(1970,1,1)</f>
        <v>42095.856053240743</v>
      </c>
      <c r="T895" s="14">
        <f>MONTH(R895)</f>
        <v>3</v>
      </c>
      <c r="U895" s="14">
        <f>MONTH(S895)</f>
        <v>4</v>
      </c>
      <c r="V895">
        <f>YEAR(R895)</f>
        <v>2015</v>
      </c>
      <c r="W895">
        <f>YEAR(S895)</f>
        <v>2015</v>
      </c>
      <c r="X895" s="14">
        <f>_xlfn.DAYS(Table1[[#This Row],[Date Ended Conversion]],Table1[[#This Row],[Date Created Conversion]])</f>
        <v>30</v>
      </c>
    </row>
    <row r="896" spans="1:2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8275</v>
      </c>
      <c r="O896" t="s">
        <v>8277</v>
      </c>
      <c r="P896" s="16">
        <f>ROUND(Table1[[#This Row],[pledged]]/Table1[[#This Row],[goal]]*100,0)</f>
        <v>39</v>
      </c>
      <c r="Q896">
        <f>IFERROR(ROUND(E896/L896,2),0)</f>
        <v>147.81</v>
      </c>
      <c r="R896" s="18">
        <f>(((J896/60)/60)/24)+DATE(1970,1,1)</f>
        <v>42496.981597222228</v>
      </c>
      <c r="S896" s="18">
        <f>(((I896/60)/60)/24)+DATE(1970,1,1)</f>
        <v>42526.981597222228</v>
      </c>
      <c r="T896" s="14">
        <f>MONTH(R896)</f>
        <v>5</v>
      </c>
      <c r="U896" s="14">
        <f>MONTH(S896)</f>
        <v>6</v>
      </c>
      <c r="V896">
        <f>YEAR(R896)</f>
        <v>2016</v>
      </c>
      <c r="W896">
        <f>YEAR(S896)</f>
        <v>2016</v>
      </c>
      <c r="X896" s="14">
        <f>_xlfn.DAYS(Table1[[#This Row],[Date Ended Conversion]],Table1[[#This Row],[Date Created Conversion]])</f>
        <v>30</v>
      </c>
    </row>
    <row r="897" spans="1:2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8275</v>
      </c>
      <c r="O897" t="s">
        <v>8277</v>
      </c>
      <c r="P897" s="16">
        <f>ROUND(Table1[[#This Row],[pledged]]/Table1[[#This Row],[goal]]*100,0)</f>
        <v>2</v>
      </c>
      <c r="Q897">
        <f>IFERROR(ROUND(E897/L897,2),0)</f>
        <v>27.86</v>
      </c>
      <c r="R897" s="18">
        <f>(((J897/60)/60)/24)+DATE(1970,1,1)</f>
        <v>40431.127650462964</v>
      </c>
      <c r="S897" s="18">
        <f>(((I897/60)/60)/24)+DATE(1970,1,1)</f>
        <v>40476.127650462964</v>
      </c>
      <c r="T897" s="14">
        <f>MONTH(R897)</f>
        <v>9</v>
      </c>
      <c r="U897" s="14">
        <f>MONTH(S897)</f>
        <v>10</v>
      </c>
      <c r="V897">
        <f>YEAR(R897)</f>
        <v>2010</v>
      </c>
      <c r="W897">
        <f>YEAR(S897)</f>
        <v>2010</v>
      </c>
      <c r="X897" s="14">
        <f>_xlfn.DAYS(Table1[[#This Row],[Date Ended Conversion]],Table1[[#This Row],[Date Created Conversion]])</f>
        <v>45</v>
      </c>
    </row>
    <row r="898" spans="1:2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8275</v>
      </c>
      <c r="O898" t="s">
        <v>8277</v>
      </c>
      <c r="P898" s="16">
        <f>ROUND(Table1[[#This Row],[pledged]]/Table1[[#This Row],[goal]]*100,0)</f>
        <v>40</v>
      </c>
      <c r="Q898">
        <f>IFERROR(ROUND(E898/L898,2),0)</f>
        <v>44.44</v>
      </c>
      <c r="R898" s="18">
        <f>(((J898/60)/60)/24)+DATE(1970,1,1)</f>
        <v>42218.872986111113</v>
      </c>
      <c r="S898" s="18">
        <f>(((I898/60)/60)/24)+DATE(1970,1,1)</f>
        <v>42244.166666666672</v>
      </c>
      <c r="T898" s="14">
        <f>MONTH(R898)</f>
        <v>8</v>
      </c>
      <c r="U898" s="14">
        <f>MONTH(S898)</f>
        <v>8</v>
      </c>
      <c r="V898">
        <f>YEAR(R898)</f>
        <v>2015</v>
      </c>
      <c r="W898">
        <f>YEAR(S898)</f>
        <v>2015</v>
      </c>
      <c r="X898" s="14">
        <f>_xlfn.DAYS(Table1[[#This Row],[Date Ended Conversion]],Table1[[#This Row],[Date Created Conversion]])</f>
        <v>26</v>
      </c>
    </row>
    <row r="899" spans="1:2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8275</v>
      </c>
      <c r="O899" t="s">
        <v>8277</v>
      </c>
      <c r="P899" s="16">
        <f>ROUND(Table1[[#This Row],[pledged]]/Table1[[#This Row],[goal]]*100,0)</f>
        <v>0</v>
      </c>
      <c r="Q899">
        <f>IFERROR(ROUND(E899/L899,2),0)</f>
        <v>0</v>
      </c>
      <c r="R899" s="18">
        <f>(((J899/60)/60)/24)+DATE(1970,1,1)</f>
        <v>41211.688750000001</v>
      </c>
      <c r="S899" s="18">
        <f>(((I899/60)/60)/24)+DATE(1970,1,1)</f>
        <v>41241.730416666665</v>
      </c>
      <c r="T899" s="14">
        <f>MONTH(R899)</f>
        <v>10</v>
      </c>
      <c r="U899" s="14">
        <f>MONTH(S899)</f>
        <v>11</v>
      </c>
      <c r="V899">
        <f>YEAR(R899)</f>
        <v>2012</v>
      </c>
      <c r="W899">
        <f>YEAR(S899)</f>
        <v>2012</v>
      </c>
      <c r="X899" s="14">
        <f>_xlfn.DAYS(Table1[[#This Row],[Date Ended Conversion]],Table1[[#This Row],[Date Created Conversion]])</f>
        <v>30</v>
      </c>
    </row>
    <row r="900" spans="1:2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8275</v>
      </c>
      <c r="O900" t="s">
        <v>8277</v>
      </c>
      <c r="P900" s="16">
        <f>ROUND(Table1[[#This Row],[pledged]]/Table1[[#This Row],[goal]]*100,0)</f>
        <v>3</v>
      </c>
      <c r="Q900">
        <f>IFERROR(ROUND(E900/L900,2),0)</f>
        <v>35</v>
      </c>
      <c r="R900" s="18">
        <f>(((J900/60)/60)/24)+DATE(1970,1,1)</f>
        <v>40878.758217592593</v>
      </c>
      <c r="S900" s="18">
        <f>(((I900/60)/60)/24)+DATE(1970,1,1)</f>
        <v>40923.758217592593</v>
      </c>
      <c r="T900" s="14">
        <f>MONTH(R900)</f>
        <v>12</v>
      </c>
      <c r="U900" s="14">
        <f>MONTH(S900)</f>
        <v>1</v>
      </c>
      <c r="V900">
        <f>YEAR(R900)</f>
        <v>2011</v>
      </c>
      <c r="W900">
        <f>YEAR(S900)</f>
        <v>2012</v>
      </c>
      <c r="X900" s="14">
        <f>_xlfn.DAYS(Table1[[#This Row],[Date Ended Conversion]],Table1[[#This Row],[Date Created Conversion]])</f>
        <v>45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8275</v>
      </c>
      <c r="O901" t="s">
        <v>8277</v>
      </c>
      <c r="P901" s="16">
        <f>ROUND(Table1[[#This Row],[pledged]]/Table1[[#This Row],[goal]]*100,0)</f>
        <v>37</v>
      </c>
      <c r="Q901">
        <f>IFERROR(ROUND(E901/L901,2),0)</f>
        <v>35</v>
      </c>
      <c r="R901" s="18">
        <f>(((J901/60)/60)/24)+DATE(1970,1,1)</f>
        <v>40646.099097222221</v>
      </c>
      <c r="S901" s="18">
        <f>(((I901/60)/60)/24)+DATE(1970,1,1)</f>
        <v>40691.099097222221</v>
      </c>
      <c r="T901" s="14">
        <f>MONTH(R901)</f>
        <v>4</v>
      </c>
      <c r="U901" s="14">
        <f>MONTH(S901)</f>
        <v>5</v>
      </c>
      <c r="V901">
        <f>YEAR(R901)</f>
        <v>2011</v>
      </c>
      <c r="W901">
        <f>YEAR(S901)</f>
        <v>2011</v>
      </c>
      <c r="X901" s="14">
        <f>_xlfn.DAYS(Table1[[#This Row],[Date Ended Conversion]],Table1[[#This Row],[Date Created Conversion]])</f>
        <v>45</v>
      </c>
    </row>
    <row r="902" spans="1:2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8275</v>
      </c>
      <c r="O902" t="s">
        <v>8276</v>
      </c>
      <c r="P902" s="16">
        <f>ROUND(Table1[[#This Row],[pledged]]/Table1[[#This Row],[goal]]*100,0)</f>
        <v>0</v>
      </c>
      <c r="Q902">
        <f>IFERROR(ROUND(E902/L902,2),0)</f>
        <v>10.5</v>
      </c>
      <c r="R902" s="18">
        <f>(((J902/60)/60)/24)+DATE(1970,1,1)</f>
        <v>42429.84956018519</v>
      </c>
      <c r="S902" s="18">
        <f>(((I902/60)/60)/24)+DATE(1970,1,1)</f>
        <v>42459.807893518519</v>
      </c>
      <c r="T902" s="14">
        <f>MONTH(R902)</f>
        <v>2</v>
      </c>
      <c r="U902" s="14">
        <f>MONTH(S902)</f>
        <v>3</v>
      </c>
      <c r="V902">
        <f>YEAR(R902)</f>
        <v>2016</v>
      </c>
      <c r="W902">
        <f>YEAR(S902)</f>
        <v>2016</v>
      </c>
      <c r="X902" s="14">
        <f>_xlfn.DAYS(Table1[[#This Row],[Date Ended Conversion]],Table1[[#This Row],[Date Created Conversion]])</f>
        <v>30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8275</v>
      </c>
      <c r="O903" t="s">
        <v>8276</v>
      </c>
      <c r="P903" s="16">
        <f>ROUND(Table1[[#This Row],[pledged]]/Table1[[#This Row],[goal]]*100,0)</f>
        <v>0</v>
      </c>
      <c r="Q903">
        <f>IFERROR(ROUND(E903/L903,2),0)</f>
        <v>0</v>
      </c>
      <c r="R903" s="18">
        <f>(((J903/60)/60)/24)+DATE(1970,1,1)</f>
        <v>40291.81150462963</v>
      </c>
      <c r="S903" s="18">
        <f>(((I903/60)/60)/24)+DATE(1970,1,1)</f>
        <v>40337.799305555556</v>
      </c>
      <c r="T903" s="14">
        <f>MONTH(R903)</f>
        <v>4</v>
      </c>
      <c r="U903" s="14">
        <f>MONTH(S903)</f>
        <v>6</v>
      </c>
      <c r="V903">
        <f>YEAR(R903)</f>
        <v>2010</v>
      </c>
      <c r="W903">
        <f>YEAR(S903)</f>
        <v>2010</v>
      </c>
      <c r="X903" s="14">
        <f>_xlfn.DAYS(Table1[[#This Row],[Date Ended Conversion]],Table1[[#This Row],[Date Created Conversion]])</f>
        <v>46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8275</v>
      </c>
      <c r="O904" t="s">
        <v>8276</v>
      </c>
      <c r="P904" s="16">
        <f>ROUND(Table1[[#This Row],[pledged]]/Table1[[#This Row],[goal]]*100,0)</f>
        <v>0</v>
      </c>
      <c r="Q904">
        <f>IFERROR(ROUND(E904/L904,2),0)</f>
        <v>30</v>
      </c>
      <c r="R904" s="18">
        <f>(((J904/60)/60)/24)+DATE(1970,1,1)</f>
        <v>41829.965532407405</v>
      </c>
      <c r="S904" s="18">
        <f>(((I904/60)/60)/24)+DATE(1970,1,1)</f>
        <v>41881.645833333336</v>
      </c>
      <c r="T904" s="14">
        <f>MONTH(R904)</f>
        <v>7</v>
      </c>
      <c r="U904" s="14">
        <f>MONTH(S904)</f>
        <v>8</v>
      </c>
      <c r="V904">
        <f>YEAR(R904)</f>
        <v>2014</v>
      </c>
      <c r="W904">
        <f>YEAR(S904)</f>
        <v>2014</v>
      </c>
      <c r="X904" s="14">
        <f>_xlfn.DAYS(Table1[[#This Row],[Date Ended Conversion]],Table1[[#This Row],[Date Created Conversion]])</f>
        <v>52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8275</v>
      </c>
      <c r="O905" t="s">
        <v>8276</v>
      </c>
      <c r="P905" s="16">
        <f>ROUND(Table1[[#This Row],[pledged]]/Table1[[#This Row],[goal]]*100,0)</f>
        <v>3</v>
      </c>
      <c r="Q905">
        <f>IFERROR(ROUND(E905/L905,2),0)</f>
        <v>40</v>
      </c>
      <c r="R905" s="18">
        <f>(((J905/60)/60)/24)+DATE(1970,1,1)</f>
        <v>41149.796064814815</v>
      </c>
      <c r="S905" s="18">
        <f>(((I905/60)/60)/24)+DATE(1970,1,1)</f>
        <v>41175.100694444445</v>
      </c>
      <c r="T905" s="14">
        <f>MONTH(R905)</f>
        <v>8</v>
      </c>
      <c r="U905" s="14">
        <f>MONTH(S905)</f>
        <v>9</v>
      </c>
      <c r="V905">
        <f>YEAR(R905)</f>
        <v>2012</v>
      </c>
      <c r="W905">
        <f>YEAR(S905)</f>
        <v>2012</v>
      </c>
      <c r="X905" s="14">
        <f>_xlfn.DAYS(Table1[[#This Row],[Date Ended Conversion]],Table1[[#This Row],[Date Created Conversion]])</f>
        <v>26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8275</v>
      </c>
      <c r="O906" t="s">
        <v>8276</v>
      </c>
      <c r="P906" s="16">
        <f>ROUND(Table1[[#This Row],[pledged]]/Table1[[#This Row],[goal]]*100,0)</f>
        <v>0</v>
      </c>
      <c r="Q906">
        <f>IFERROR(ROUND(E906/L906,2),0)</f>
        <v>50.33</v>
      </c>
      <c r="R906" s="18">
        <f>(((J906/60)/60)/24)+DATE(1970,1,1)</f>
        <v>42342.080289351856</v>
      </c>
      <c r="S906" s="18">
        <f>(((I906/60)/60)/24)+DATE(1970,1,1)</f>
        <v>42372.080289351856</v>
      </c>
      <c r="T906" s="14">
        <f>MONTH(R906)</f>
        <v>12</v>
      </c>
      <c r="U906" s="14">
        <f>MONTH(S906)</f>
        <v>1</v>
      </c>
      <c r="V906">
        <f>YEAR(R906)</f>
        <v>2015</v>
      </c>
      <c r="W906">
        <f>YEAR(S906)</f>
        <v>2016</v>
      </c>
      <c r="X906" s="14">
        <f>_xlfn.DAYS(Table1[[#This Row],[Date Ended Conversion]],Table1[[#This Row],[Date Created Conversion]])</f>
        <v>30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8275</v>
      </c>
      <c r="O907" t="s">
        <v>8276</v>
      </c>
      <c r="P907" s="16">
        <f>ROUND(Table1[[#This Row],[pledged]]/Table1[[#This Row],[goal]]*100,0)</f>
        <v>3</v>
      </c>
      <c r="Q907">
        <f>IFERROR(ROUND(E907/L907,2),0)</f>
        <v>32.67</v>
      </c>
      <c r="R907" s="18">
        <f>(((J907/60)/60)/24)+DATE(1970,1,1)</f>
        <v>40507.239884259259</v>
      </c>
      <c r="S907" s="18">
        <f>(((I907/60)/60)/24)+DATE(1970,1,1)</f>
        <v>40567.239884259259</v>
      </c>
      <c r="T907" s="14">
        <f>MONTH(R907)</f>
        <v>11</v>
      </c>
      <c r="U907" s="14">
        <f>MONTH(S907)</f>
        <v>1</v>
      </c>
      <c r="V907">
        <f>YEAR(R907)</f>
        <v>2010</v>
      </c>
      <c r="W907">
        <f>YEAR(S907)</f>
        <v>2011</v>
      </c>
      <c r="X907" s="14">
        <f>_xlfn.DAYS(Table1[[#This Row],[Date Ended Conversion]],Table1[[#This Row],[Date Created Conversion]])</f>
        <v>60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8275</v>
      </c>
      <c r="O908" t="s">
        <v>8276</v>
      </c>
      <c r="P908" s="16">
        <f>ROUND(Table1[[#This Row],[pledged]]/Table1[[#This Row],[goal]]*100,0)</f>
        <v>0</v>
      </c>
      <c r="Q908">
        <f>IFERROR(ROUND(E908/L908,2),0)</f>
        <v>0</v>
      </c>
      <c r="R908" s="18">
        <f>(((J908/60)/60)/24)+DATE(1970,1,1)</f>
        <v>41681.189699074072</v>
      </c>
      <c r="S908" s="18">
        <f>(((I908/60)/60)/24)+DATE(1970,1,1)</f>
        <v>41711.148032407407</v>
      </c>
      <c r="T908" s="14">
        <f>MONTH(R908)</f>
        <v>2</v>
      </c>
      <c r="U908" s="14">
        <f>MONTH(S908)</f>
        <v>3</v>
      </c>
      <c r="V908">
        <f>YEAR(R908)</f>
        <v>2014</v>
      </c>
      <c r="W908">
        <f>YEAR(S908)</f>
        <v>2014</v>
      </c>
      <c r="X908" s="14">
        <f>_xlfn.DAYS(Table1[[#This Row],[Date Ended Conversion]],Table1[[#This Row],[Date Created Conversion]])</f>
        <v>30</v>
      </c>
    </row>
    <row r="909" spans="1:2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8275</v>
      </c>
      <c r="O909" t="s">
        <v>8276</v>
      </c>
      <c r="P909" s="16">
        <f>ROUND(Table1[[#This Row],[pledged]]/Table1[[#This Row],[goal]]*100,0)</f>
        <v>0</v>
      </c>
      <c r="Q909">
        <f>IFERROR(ROUND(E909/L909,2),0)</f>
        <v>0</v>
      </c>
      <c r="R909" s="18">
        <f>(((J909/60)/60)/24)+DATE(1970,1,1)</f>
        <v>40767.192395833335</v>
      </c>
      <c r="S909" s="18">
        <f>(((I909/60)/60)/24)+DATE(1970,1,1)</f>
        <v>40797.192395833335</v>
      </c>
      <c r="T909" s="14">
        <f>MONTH(R909)</f>
        <v>8</v>
      </c>
      <c r="U909" s="14">
        <f>MONTH(S909)</f>
        <v>9</v>
      </c>
      <c r="V909">
        <f>YEAR(R909)</f>
        <v>2011</v>
      </c>
      <c r="W909">
        <f>YEAR(S909)</f>
        <v>2011</v>
      </c>
      <c r="X909" s="14">
        <f>_xlfn.DAYS(Table1[[#This Row],[Date Ended Conversion]],Table1[[#This Row],[Date Created Conversion]])</f>
        <v>30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8275</v>
      </c>
      <c r="O910" t="s">
        <v>8276</v>
      </c>
      <c r="P910" s="16">
        <f>ROUND(Table1[[#This Row],[pledged]]/Table1[[#This Row],[goal]]*100,0)</f>
        <v>0</v>
      </c>
      <c r="Q910">
        <f>IFERROR(ROUND(E910/L910,2),0)</f>
        <v>0</v>
      </c>
      <c r="R910" s="18">
        <f>(((J910/60)/60)/24)+DATE(1970,1,1)</f>
        <v>40340.801562499997</v>
      </c>
      <c r="S910" s="18">
        <f>(((I910/60)/60)/24)+DATE(1970,1,1)</f>
        <v>40386.207638888889</v>
      </c>
      <c r="T910" s="14">
        <f>MONTH(R910)</f>
        <v>6</v>
      </c>
      <c r="U910" s="14">
        <f>MONTH(S910)</f>
        <v>7</v>
      </c>
      <c r="V910">
        <f>YEAR(R910)</f>
        <v>2010</v>
      </c>
      <c r="W910">
        <f>YEAR(S910)</f>
        <v>2010</v>
      </c>
      <c r="X910" s="14">
        <f>_xlfn.DAYS(Table1[[#This Row],[Date Ended Conversion]],Table1[[#This Row],[Date Created Conversion]])</f>
        <v>46</v>
      </c>
    </row>
    <row r="911" spans="1:2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8275</v>
      </c>
      <c r="O911" t="s">
        <v>8276</v>
      </c>
      <c r="P911" s="16">
        <f>ROUND(Table1[[#This Row],[pledged]]/Table1[[#This Row],[goal]]*100,0)</f>
        <v>3</v>
      </c>
      <c r="Q911">
        <f>IFERROR(ROUND(E911/L911,2),0)</f>
        <v>65</v>
      </c>
      <c r="R911" s="18">
        <f>(((J911/60)/60)/24)+DATE(1970,1,1)</f>
        <v>41081.69027777778</v>
      </c>
      <c r="S911" s="18">
        <f>(((I911/60)/60)/24)+DATE(1970,1,1)</f>
        <v>41113.166666666664</v>
      </c>
      <c r="T911" s="14">
        <f>MONTH(R911)</f>
        <v>6</v>
      </c>
      <c r="U911" s="14">
        <f>MONTH(S911)</f>
        <v>7</v>
      </c>
      <c r="V911">
        <f>YEAR(R911)</f>
        <v>2012</v>
      </c>
      <c r="W911">
        <f>YEAR(S911)</f>
        <v>2012</v>
      </c>
      <c r="X911" s="14">
        <f>_xlfn.DAYS(Table1[[#This Row],[Date Ended Conversion]],Table1[[#This Row],[Date Created Conversion]])</f>
        <v>32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8275</v>
      </c>
      <c r="O912" t="s">
        <v>8276</v>
      </c>
      <c r="P912" s="16">
        <f>ROUND(Table1[[#This Row],[pledged]]/Table1[[#This Row],[goal]]*100,0)</f>
        <v>22</v>
      </c>
      <c r="Q912">
        <f>IFERROR(ROUND(E912/L912,2),0)</f>
        <v>24.6</v>
      </c>
      <c r="R912" s="18">
        <f>(((J912/60)/60)/24)+DATE(1970,1,1)</f>
        <v>42737.545358796298</v>
      </c>
      <c r="S912" s="18">
        <f>(((I912/60)/60)/24)+DATE(1970,1,1)</f>
        <v>42797.545358796298</v>
      </c>
      <c r="T912" s="14">
        <f>MONTH(R912)</f>
        <v>1</v>
      </c>
      <c r="U912" s="14">
        <f>MONTH(S912)</f>
        <v>3</v>
      </c>
      <c r="V912">
        <f>YEAR(R912)</f>
        <v>2017</v>
      </c>
      <c r="W912">
        <f>YEAR(S912)</f>
        <v>2017</v>
      </c>
      <c r="X912" s="14">
        <f>_xlfn.DAYS(Table1[[#This Row],[Date Ended Conversion]],Table1[[#This Row],[Date Created Conversion]])</f>
        <v>60</v>
      </c>
    </row>
    <row r="913" spans="1:2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8275</v>
      </c>
      <c r="O913" t="s">
        <v>8276</v>
      </c>
      <c r="P913" s="16">
        <f>ROUND(Table1[[#This Row],[pledged]]/Table1[[#This Row],[goal]]*100,0)</f>
        <v>0</v>
      </c>
      <c r="Q913">
        <f>IFERROR(ROUND(E913/L913,2),0)</f>
        <v>0</v>
      </c>
      <c r="R913" s="18">
        <f>(((J913/60)/60)/24)+DATE(1970,1,1)</f>
        <v>41642.005150462966</v>
      </c>
      <c r="S913" s="18">
        <f>(((I913/60)/60)/24)+DATE(1970,1,1)</f>
        <v>41663.005150462966</v>
      </c>
      <c r="T913" s="14">
        <f>MONTH(R913)</f>
        <v>1</v>
      </c>
      <c r="U913" s="14">
        <f>MONTH(S913)</f>
        <v>1</v>
      </c>
      <c r="V913">
        <f>YEAR(R913)</f>
        <v>2014</v>
      </c>
      <c r="W913">
        <f>YEAR(S913)</f>
        <v>2014</v>
      </c>
      <c r="X913" s="14">
        <f>_xlfn.DAYS(Table1[[#This Row],[Date Ended Conversion]],Table1[[#This Row],[Date Created Conversion]])</f>
        <v>21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8275</v>
      </c>
      <c r="O914" t="s">
        <v>8276</v>
      </c>
      <c r="P914" s="16">
        <f>ROUND(Table1[[#This Row],[pledged]]/Table1[[#This Row],[goal]]*100,0)</f>
        <v>1</v>
      </c>
      <c r="Q914">
        <f>IFERROR(ROUND(E914/L914,2),0)</f>
        <v>15</v>
      </c>
      <c r="R914" s="18">
        <f>(((J914/60)/60)/24)+DATE(1970,1,1)</f>
        <v>41194.109340277777</v>
      </c>
      <c r="S914" s="18">
        <f>(((I914/60)/60)/24)+DATE(1970,1,1)</f>
        <v>41254.151006944441</v>
      </c>
      <c r="T914" s="14">
        <f>MONTH(R914)</f>
        <v>10</v>
      </c>
      <c r="U914" s="14">
        <f>MONTH(S914)</f>
        <v>12</v>
      </c>
      <c r="V914">
        <f>YEAR(R914)</f>
        <v>2012</v>
      </c>
      <c r="W914">
        <f>YEAR(S914)</f>
        <v>2012</v>
      </c>
      <c r="X914" s="14">
        <f>_xlfn.DAYS(Table1[[#This Row],[Date Ended Conversion]],Table1[[#This Row],[Date Created Conversion]])</f>
        <v>60</v>
      </c>
    </row>
    <row r="915" spans="1:2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8275</v>
      </c>
      <c r="O915" t="s">
        <v>8276</v>
      </c>
      <c r="P915" s="16">
        <f>ROUND(Table1[[#This Row],[pledged]]/Table1[[#This Row],[goal]]*100,0)</f>
        <v>7</v>
      </c>
      <c r="Q915">
        <f>IFERROR(ROUND(E915/L915,2),0)</f>
        <v>82.58</v>
      </c>
      <c r="R915" s="18">
        <f>(((J915/60)/60)/24)+DATE(1970,1,1)</f>
        <v>41004.139108796298</v>
      </c>
      <c r="S915" s="18">
        <f>(((I915/60)/60)/24)+DATE(1970,1,1)</f>
        <v>41034.139108796298</v>
      </c>
      <c r="T915" s="14">
        <f>MONTH(R915)</f>
        <v>4</v>
      </c>
      <c r="U915" s="14">
        <f>MONTH(S915)</f>
        <v>5</v>
      </c>
      <c r="V915">
        <f>YEAR(R915)</f>
        <v>2012</v>
      </c>
      <c r="W915">
        <f>YEAR(S915)</f>
        <v>2012</v>
      </c>
      <c r="X915" s="14">
        <f>_xlfn.DAYS(Table1[[#This Row],[Date Ended Conversion]],Table1[[#This Row],[Date Created Conversion]])</f>
        <v>30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8275</v>
      </c>
      <c r="O916" t="s">
        <v>8276</v>
      </c>
      <c r="P916" s="16">
        <f>ROUND(Table1[[#This Row],[pledged]]/Table1[[#This Row],[goal]]*100,0)</f>
        <v>0</v>
      </c>
      <c r="Q916">
        <f>IFERROR(ROUND(E916/L916,2),0)</f>
        <v>0</v>
      </c>
      <c r="R916" s="18">
        <f>(((J916/60)/60)/24)+DATE(1970,1,1)</f>
        <v>41116.763275462967</v>
      </c>
      <c r="S916" s="18">
        <f>(((I916/60)/60)/24)+DATE(1970,1,1)</f>
        <v>41146.763275462967</v>
      </c>
      <c r="T916" s="14">
        <f>MONTH(R916)</f>
        <v>7</v>
      </c>
      <c r="U916" s="14">
        <f>MONTH(S916)</f>
        <v>8</v>
      </c>
      <c r="V916">
        <f>YEAR(R916)</f>
        <v>2012</v>
      </c>
      <c r="W916">
        <f>YEAR(S916)</f>
        <v>2012</v>
      </c>
      <c r="X916" s="14">
        <f>_xlfn.DAYS(Table1[[#This Row],[Date Ended Conversion]],Table1[[#This Row],[Date Created Conversion]])</f>
        <v>30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8275</v>
      </c>
      <c r="O917" t="s">
        <v>8276</v>
      </c>
      <c r="P917" s="16">
        <f>ROUND(Table1[[#This Row],[pledged]]/Table1[[#This Row],[goal]]*100,0)</f>
        <v>6</v>
      </c>
      <c r="Q917">
        <f>IFERROR(ROUND(E917/L917,2),0)</f>
        <v>41.67</v>
      </c>
      <c r="R917" s="18">
        <f>(((J917/60)/60)/24)+DATE(1970,1,1)</f>
        <v>40937.679560185185</v>
      </c>
      <c r="S917" s="18">
        <f>(((I917/60)/60)/24)+DATE(1970,1,1)</f>
        <v>40969.207638888889</v>
      </c>
      <c r="T917" s="14">
        <f>MONTH(R917)</f>
        <v>1</v>
      </c>
      <c r="U917" s="14">
        <f>MONTH(S917)</f>
        <v>3</v>
      </c>
      <c r="V917">
        <f>YEAR(R917)</f>
        <v>2012</v>
      </c>
      <c r="W917">
        <f>YEAR(S917)</f>
        <v>2012</v>
      </c>
      <c r="X917" s="14">
        <f>_xlfn.DAYS(Table1[[#This Row],[Date Ended Conversion]],Table1[[#This Row],[Date Created Conversion]])</f>
        <v>32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8275</v>
      </c>
      <c r="O918" t="s">
        <v>8276</v>
      </c>
      <c r="P918" s="16">
        <f>ROUND(Table1[[#This Row],[pledged]]/Table1[[#This Row],[goal]]*100,0)</f>
        <v>0</v>
      </c>
      <c r="Q918">
        <f>IFERROR(ROUND(E918/L918,2),0)</f>
        <v>0</v>
      </c>
      <c r="R918" s="18">
        <f>(((J918/60)/60)/24)+DATE(1970,1,1)</f>
        <v>40434.853402777779</v>
      </c>
      <c r="S918" s="18">
        <f>(((I918/60)/60)/24)+DATE(1970,1,1)</f>
        <v>40473.208333333336</v>
      </c>
      <c r="T918" s="14">
        <f>MONTH(R918)</f>
        <v>9</v>
      </c>
      <c r="U918" s="14">
        <f>MONTH(S918)</f>
        <v>10</v>
      </c>
      <c r="V918">
        <f>YEAR(R918)</f>
        <v>2010</v>
      </c>
      <c r="W918">
        <f>YEAR(S918)</f>
        <v>2010</v>
      </c>
      <c r="X918" s="14">
        <f>_xlfn.DAYS(Table1[[#This Row],[Date Ended Conversion]],Table1[[#This Row],[Date Created Conversion]])</f>
        <v>39</v>
      </c>
    </row>
    <row r="919" spans="1:2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8275</v>
      </c>
      <c r="O919" t="s">
        <v>8276</v>
      </c>
      <c r="P919" s="16">
        <f>ROUND(Table1[[#This Row],[pledged]]/Table1[[#This Row],[goal]]*100,0)</f>
        <v>1</v>
      </c>
      <c r="Q919">
        <f>IFERROR(ROUND(E919/L919,2),0)</f>
        <v>30</v>
      </c>
      <c r="R919" s="18">
        <f>(((J919/60)/60)/24)+DATE(1970,1,1)</f>
        <v>41802.94363425926</v>
      </c>
      <c r="S919" s="18">
        <f>(((I919/60)/60)/24)+DATE(1970,1,1)</f>
        <v>41834.104166666664</v>
      </c>
      <c r="T919" s="14">
        <f>MONTH(R919)</f>
        <v>6</v>
      </c>
      <c r="U919" s="14">
        <f>MONTH(S919)</f>
        <v>7</v>
      </c>
      <c r="V919">
        <f>YEAR(R919)</f>
        <v>2014</v>
      </c>
      <c r="W919">
        <f>YEAR(S919)</f>
        <v>2014</v>
      </c>
      <c r="X919" s="14">
        <f>_xlfn.DAYS(Table1[[#This Row],[Date Ended Conversion]],Table1[[#This Row],[Date Created Conversion]])</f>
        <v>32</v>
      </c>
    </row>
    <row r="920" spans="1:2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8275</v>
      </c>
      <c r="O920" t="s">
        <v>8276</v>
      </c>
      <c r="P920" s="16">
        <f>ROUND(Table1[[#This Row],[pledged]]/Table1[[#This Row],[goal]]*100,0)</f>
        <v>5</v>
      </c>
      <c r="Q920">
        <f>IFERROR(ROUND(E920/L920,2),0)</f>
        <v>19.600000000000001</v>
      </c>
      <c r="R920" s="18">
        <f>(((J920/60)/60)/24)+DATE(1970,1,1)</f>
        <v>41944.916215277779</v>
      </c>
      <c r="S920" s="18">
        <f>(((I920/60)/60)/24)+DATE(1970,1,1)</f>
        <v>41974.957881944443</v>
      </c>
      <c r="T920" s="14">
        <f>MONTH(R920)</f>
        <v>11</v>
      </c>
      <c r="U920" s="14">
        <f>MONTH(S920)</f>
        <v>12</v>
      </c>
      <c r="V920">
        <f>YEAR(R920)</f>
        <v>2014</v>
      </c>
      <c r="W920">
        <f>YEAR(S920)</f>
        <v>2014</v>
      </c>
      <c r="X920" s="14">
        <f>_xlfn.DAYS(Table1[[#This Row],[Date Ended Conversion]],Table1[[#This Row],[Date Created Conversion]])</f>
        <v>30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8275</v>
      </c>
      <c r="O921" t="s">
        <v>8276</v>
      </c>
      <c r="P921" s="16">
        <f>ROUND(Table1[[#This Row],[pledged]]/Table1[[#This Row],[goal]]*100,0)</f>
        <v>1</v>
      </c>
      <c r="Q921">
        <f>IFERROR(ROUND(E921/L921,2),0)</f>
        <v>100</v>
      </c>
      <c r="R921" s="18">
        <f>(((J921/60)/60)/24)+DATE(1970,1,1)</f>
        <v>41227.641724537039</v>
      </c>
      <c r="S921" s="18">
        <f>(((I921/60)/60)/24)+DATE(1970,1,1)</f>
        <v>41262.641724537039</v>
      </c>
      <c r="T921" s="14">
        <f>MONTH(R921)</f>
        <v>11</v>
      </c>
      <c r="U921" s="14">
        <f>MONTH(S921)</f>
        <v>12</v>
      </c>
      <c r="V921">
        <f>YEAR(R921)</f>
        <v>2012</v>
      </c>
      <c r="W921">
        <f>YEAR(S921)</f>
        <v>2012</v>
      </c>
      <c r="X921" s="14">
        <f>_xlfn.DAYS(Table1[[#This Row],[Date Ended Conversion]],Table1[[#This Row],[Date Created Conversion]])</f>
        <v>35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8275</v>
      </c>
      <c r="O922" t="s">
        <v>8276</v>
      </c>
      <c r="P922" s="16">
        <f>ROUND(Table1[[#This Row],[pledged]]/Table1[[#This Row],[goal]]*100,0)</f>
        <v>0</v>
      </c>
      <c r="Q922">
        <f>IFERROR(ROUND(E922/L922,2),0)</f>
        <v>0</v>
      </c>
      <c r="R922" s="18">
        <f>(((J922/60)/60)/24)+DATE(1970,1,1)</f>
        <v>41562.67155092593</v>
      </c>
      <c r="S922" s="18">
        <f>(((I922/60)/60)/24)+DATE(1970,1,1)</f>
        <v>41592.713217592594</v>
      </c>
      <c r="T922" s="14">
        <f>MONTH(R922)</f>
        <v>10</v>
      </c>
      <c r="U922" s="14">
        <f>MONTH(S922)</f>
        <v>11</v>
      </c>
      <c r="V922">
        <f>YEAR(R922)</f>
        <v>2013</v>
      </c>
      <c r="W922">
        <f>YEAR(S922)</f>
        <v>2013</v>
      </c>
      <c r="X922" s="14">
        <f>_xlfn.DAYS(Table1[[#This Row],[Date Ended Conversion]],Table1[[#This Row],[Date Created Conversion]])</f>
        <v>30</v>
      </c>
    </row>
    <row r="923" spans="1:2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8275</v>
      </c>
      <c r="O923" t="s">
        <v>8276</v>
      </c>
      <c r="P923" s="16">
        <f>ROUND(Table1[[#This Row],[pledged]]/Table1[[#This Row],[goal]]*100,0)</f>
        <v>31</v>
      </c>
      <c r="Q923">
        <f>IFERROR(ROUND(E923/L923,2),0)</f>
        <v>231.75</v>
      </c>
      <c r="R923" s="18">
        <f>(((J923/60)/60)/24)+DATE(1970,1,1)</f>
        <v>40847.171018518515</v>
      </c>
      <c r="S923" s="18">
        <f>(((I923/60)/60)/24)+DATE(1970,1,1)</f>
        <v>40889.212685185186</v>
      </c>
      <c r="T923" s="14">
        <f>MONTH(R923)</f>
        <v>10</v>
      </c>
      <c r="U923" s="14">
        <f>MONTH(S923)</f>
        <v>12</v>
      </c>
      <c r="V923">
        <f>YEAR(R923)</f>
        <v>2011</v>
      </c>
      <c r="W923">
        <f>YEAR(S923)</f>
        <v>2011</v>
      </c>
      <c r="X923" s="14">
        <f>_xlfn.DAYS(Table1[[#This Row],[Date Ended Conversion]],Table1[[#This Row],[Date Created Conversion]])</f>
        <v>42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8275</v>
      </c>
      <c r="O924" t="s">
        <v>8276</v>
      </c>
      <c r="P924" s="16">
        <f>ROUND(Table1[[#This Row],[pledged]]/Table1[[#This Row],[goal]]*100,0)</f>
        <v>21</v>
      </c>
      <c r="Q924">
        <f>IFERROR(ROUND(E924/L924,2),0)</f>
        <v>189.33</v>
      </c>
      <c r="R924" s="18">
        <f>(((J924/60)/60)/24)+DATE(1970,1,1)</f>
        <v>41878.530011574076</v>
      </c>
      <c r="S924" s="18">
        <f>(((I924/60)/60)/24)+DATE(1970,1,1)</f>
        <v>41913.530011574076</v>
      </c>
      <c r="T924" s="14">
        <f>MONTH(R924)</f>
        <v>8</v>
      </c>
      <c r="U924" s="14">
        <f>MONTH(S924)</f>
        <v>10</v>
      </c>
      <c r="V924">
        <f>YEAR(R924)</f>
        <v>2014</v>
      </c>
      <c r="W924">
        <f>YEAR(S924)</f>
        <v>2014</v>
      </c>
      <c r="X924" s="14">
        <f>_xlfn.DAYS(Table1[[#This Row],[Date Ended Conversion]],Table1[[#This Row],[Date Created Conversion]])</f>
        <v>35</v>
      </c>
    </row>
    <row r="925" spans="1:2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8275</v>
      </c>
      <c r="O925" t="s">
        <v>8276</v>
      </c>
      <c r="P925" s="16">
        <f>ROUND(Table1[[#This Row],[pledged]]/Table1[[#This Row],[goal]]*100,0)</f>
        <v>2</v>
      </c>
      <c r="Q925">
        <f>IFERROR(ROUND(E925/L925,2),0)</f>
        <v>55</v>
      </c>
      <c r="R925" s="18">
        <f>(((J925/60)/60)/24)+DATE(1970,1,1)</f>
        <v>41934.959756944445</v>
      </c>
      <c r="S925" s="18">
        <f>(((I925/60)/60)/24)+DATE(1970,1,1)</f>
        <v>41965.001423611116</v>
      </c>
      <c r="T925" s="14">
        <f>MONTH(R925)</f>
        <v>10</v>
      </c>
      <c r="U925" s="14">
        <f>MONTH(S925)</f>
        <v>11</v>
      </c>
      <c r="V925">
        <f>YEAR(R925)</f>
        <v>2014</v>
      </c>
      <c r="W925">
        <f>YEAR(S925)</f>
        <v>2014</v>
      </c>
      <c r="X925" s="14">
        <f>_xlfn.DAYS(Table1[[#This Row],[Date Ended Conversion]],Table1[[#This Row],[Date Created Conversion]])</f>
        <v>31</v>
      </c>
    </row>
    <row r="926" spans="1:2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8275</v>
      </c>
      <c r="O926" t="s">
        <v>8276</v>
      </c>
      <c r="P926" s="16">
        <f>ROUND(Table1[[#This Row],[pledged]]/Table1[[#This Row],[goal]]*100,0)</f>
        <v>11</v>
      </c>
      <c r="Q926">
        <f>IFERROR(ROUND(E926/L926,2),0)</f>
        <v>21.8</v>
      </c>
      <c r="R926" s="18">
        <f>(((J926/60)/60)/24)+DATE(1970,1,1)</f>
        <v>41288.942928240744</v>
      </c>
      <c r="S926" s="18">
        <f>(((I926/60)/60)/24)+DATE(1970,1,1)</f>
        <v>41318.942928240744</v>
      </c>
      <c r="T926" s="14">
        <f>MONTH(R926)</f>
        <v>1</v>
      </c>
      <c r="U926" s="14">
        <f>MONTH(S926)</f>
        <v>2</v>
      </c>
      <c r="V926">
        <f>YEAR(R926)</f>
        <v>2013</v>
      </c>
      <c r="W926">
        <f>YEAR(S926)</f>
        <v>2013</v>
      </c>
      <c r="X926" s="14">
        <f>_xlfn.DAYS(Table1[[#This Row],[Date Ended Conversion]],Table1[[#This Row],[Date Created Conversion]])</f>
        <v>30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8275</v>
      </c>
      <c r="O927" t="s">
        <v>8276</v>
      </c>
      <c r="P927" s="16">
        <f>ROUND(Table1[[#This Row],[pledged]]/Table1[[#This Row],[goal]]*100,0)</f>
        <v>3</v>
      </c>
      <c r="Q927">
        <f>IFERROR(ROUND(E927/L927,2),0)</f>
        <v>32</v>
      </c>
      <c r="R927" s="18">
        <f>(((J927/60)/60)/24)+DATE(1970,1,1)</f>
        <v>41575.880914351852</v>
      </c>
      <c r="S927" s="18">
        <f>(((I927/60)/60)/24)+DATE(1970,1,1)</f>
        <v>41605.922581018516</v>
      </c>
      <c r="T927" s="14">
        <f>MONTH(R927)</f>
        <v>10</v>
      </c>
      <c r="U927" s="14">
        <f>MONTH(S927)</f>
        <v>11</v>
      </c>
      <c r="V927">
        <f>YEAR(R927)</f>
        <v>2013</v>
      </c>
      <c r="W927">
        <f>YEAR(S927)</f>
        <v>2013</v>
      </c>
      <c r="X927" s="14">
        <f>_xlfn.DAYS(Table1[[#This Row],[Date Ended Conversion]],Table1[[#This Row],[Date Created Conversion]])</f>
        <v>30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8275</v>
      </c>
      <c r="O928" t="s">
        <v>8276</v>
      </c>
      <c r="P928" s="16">
        <f>ROUND(Table1[[#This Row],[pledged]]/Table1[[#This Row],[goal]]*100,0)</f>
        <v>0</v>
      </c>
      <c r="Q928">
        <f>IFERROR(ROUND(E928/L928,2),0)</f>
        <v>0</v>
      </c>
      <c r="R928" s="18">
        <f>(((J928/60)/60)/24)+DATE(1970,1,1)</f>
        <v>40338.02002314815</v>
      </c>
      <c r="S928" s="18">
        <f>(((I928/60)/60)/24)+DATE(1970,1,1)</f>
        <v>40367.944444444445</v>
      </c>
      <c r="T928" s="14">
        <f>MONTH(R928)</f>
        <v>6</v>
      </c>
      <c r="U928" s="14">
        <f>MONTH(S928)</f>
        <v>7</v>
      </c>
      <c r="V928">
        <f>YEAR(R928)</f>
        <v>2010</v>
      </c>
      <c r="W928">
        <f>YEAR(S928)</f>
        <v>2010</v>
      </c>
      <c r="X928" s="14">
        <f>_xlfn.DAYS(Table1[[#This Row],[Date Ended Conversion]],Table1[[#This Row],[Date Created Conversion]])</f>
        <v>29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8275</v>
      </c>
      <c r="O929" t="s">
        <v>8276</v>
      </c>
      <c r="P929" s="16">
        <f>ROUND(Table1[[#This Row],[pledged]]/Table1[[#This Row],[goal]]*100,0)</f>
        <v>0</v>
      </c>
      <c r="Q929">
        <f>IFERROR(ROUND(E929/L929,2),0)</f>
        <v>0</v>
      </c>
      <c r="R929" s="18">
        <f>(((J929/60)/60)/24)+DATE(1970,1,1)</f>
        <v>41013.822858796295</v>
      </c>
      <c r="S929" s="18">
        <f>(((I929/60)/60)/24)+DATE(1970,1,1)</f>
        <v>41043.822858796295</v>
      </c>
      <c r="T929" s="14">
        <f>MONTH(R929)</f>
        <v>4</v>
      </c>
      <c r="U929" s="14">
        <f>MONTH(S929)</f>
        <v>5</v>
      </c>
      <c r="V929">
        <f>YEAR(R929)</f>
        <v>2012</v>
      </c>
      <c r="W929">
        <f>YEAR(S929)</f>
        <v>2012</v>
      </c>
      <c r="X929" s="14">
        <f>_xlfn.DAYS(Table1[[#This Row],[Date Ended Conversion]],Table1[[#This Row],[Date Created Conversion]])</f>
        <v>30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8275</v>
      </c>
      <c r="O930" t="s">
        <v>8276</v>
      </c>
      <c r="P930" s="16">
        <f>ROUND(Table1[[#This Row],[pledged]]/Table1[[#This Row],[goal]]*100,0)</f>
        <v>11</v>
      </c>
      <c r="Q930">
        <f>IFERROR(ROUND(E930/L930,2),0)</f>
        <v>56.25</v>
      </c>
      <c r="R930" s="18">
        <f>(((J930/60)/60)/24)+DATE(1970,1,1)</f>
        <v>41180.86241898148</v>
      </c>
      <c r="S930" s="18">
        <f>(((I930/60)/60)/24)+DATE(1970,1,1)</f>
        <v>41231</v>
      </c>
      <c r="T930" s="14">
        <f>MONTH(R930)</f>
        <v>9</v>
      </c>
      <c r="U930" s="14">
        <f>MONTH(S930)</f>
        <v>11</v>
      </c>
      <c r="V930">
        <f>YEAR(R930)</f>
        <v>2012</v>
      </c>
      <c r="W930">
        <f>YEAR(S930)</f>
        <v>2012</v>
      </c>
      <c r="X930" s="14">
        <f>_xlfn.DAYS(Table1[[#This Row],[Date Ended Conversion]],Table1[[#This Row],[Date Created Conversion]])</f>
        <v>51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8275</v>
      </c>
      <c r="O931" t="s">
        <v>8276</v>
      </c>
      <c r="P931" s="16">
        <f>ROUND(Table1[[#This Row],[pledged]]/Table1[[#This Row],[goal]]*100,0)</f>
        <v>0</v>
      </c>
      <c r="Q931">
        <f>IFERROR(ROUND(E931/L931,2),0)</f>
        <v>0</v>
      </c>
      <c r="R931" s="18">
        <f>(((J931/60)/60)/24)+DATE(1970,1,1)</f>
        <v>40978.238067129627</v>
      </c>
      <c r="S931" s="18">
        <f>(((I931/60)/60)/24)+DATE(1970,1,1)</f>
        <v>41008.196400462963</v>
      </c>
      <c r="T931" s="14">
        <f>MONTH(R931)</f>
        <v>3</v>
      </c>
      <c r="U931" s="14">
        <f>MONTH(S931)</f>
        <v>4</v>
      </c>
      <c r="V931">
        <f>YEAR(R931)</f>
        <v>2012</v>
      </c>
      <c r="W931">
        <f>YEAR(S931)</f>
        <v>2012</v>
      </c>
      <c r="X931" s="14">
        <f>_xlfn.DAYS(Table1[[#This Row],[Date Ended Conversion]],Table1[[#This Row],[Date Created Conversion]])</f>
        <v>30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8275</v>
      </c>
      <c r="O932" t="s">
        <v>8276</v>
      </c>
      <c r="P932" s="16">
        <f>ROUND(Table1[[#This Row],[pledged]]/Table1[[#This Row],[goal]]*100,0)</f>
        <v>38</v>
      </c>
      <c r="Q932">
        <f>IFERROR(ROUND(E932/L932,2),0)</f>
        <v>69</v>
      </c>
      <c r="R932" s="18">
        <f>(((J932/60)/60)/24)+DATE(1970,1,1)</f>
        <v>40312.915578703702</v>
      </c>
      <c r="S932" s="18">
        <f>(((I932/60)/60)/24)+DATE(1970,1,1)</f>
        <v>40354.897222222222</v>
      </c>
      <c r="T932" s="14">
        <f>MONTH(R932)</f>
        <v>5</v>
      </c>
      <c r="U932" s="14">
        <f>MONTH(S932)</f>
        <v>6</v>
      </c>
      <c r="V932">
        <f>YEAR(R932)</f>
        <v>2010</v>
      </c>
      <c r="W932">
        <f>YEAR(S932)</f>
        <v>2010</v>
      </c>
      <c r="X932" s="14">
        <f>_xlfn.DAYS(Table1[[#This Row],[Date Ended Conversion]],Table1[[#This Row],[Date Created Conversion]])</f>
        <v>42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8275</v>
      </c>
      <c r="O933" t="s">
        <v>8276</v>
      </c>
      <c r="P933" s="16">
        <f>ROUND(Table1[[#This Row],[pledged]]/Table1[[#This Row],[goal]]*100,0)</f>
        <v>7</v>
      </c>
      <c r="Q933">
        <f>IFERROR(ROUND(E933/L933,2),0)</f>
        <v>18.71</v>
      </c>
      <c r="R933" s="18">
        <f>(((J933/60)/60)/24)+DATE(1970,1,1)</f>
        <v>41680.359976851854</v>
      </c>
      <c r="S933" s="18">
        <f>(((I933/60)/60)/24)+DATE(1970,1,1)</f>
        <v>41714.916666666664</v>
      </c>
      <c r="T933" s="14">
        <f>MONTH(R933)</f>
        <v>2</v>
      </c>
      <c r="U933" s="14">
        <f>MONTH(S933)</f>
        <v>3</v>
      </c>
      <c r="V933">
        <f>YEAR(R933)</f>
        <v>2014</v>
      </c>
      <c r="W933">
        <f>YEAR(S933)</f>
        <v>2014</v>
      </c>
      <c r="X933" s="14">
        <f>_xlfn.DAYS(Table1[[#This Row],[Date Ended Conversion]],Table1[[#This Row],[Date Created Conversion]])</f>
        <v>34</v>
      </c>
    </row>
    <row r="934" spans="1:2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8275</v>
      </c>
      <c r="O934" t="s">
        <v>8276</v>
      </c>
      <c r="P934" s="16">
        <f>ROUND(Table1[[#This Row],[pledged]]/Table1[[#This Row],[goal]]*100,0)</f>
        <v>15</v>
      </c>
      <c r="Q934">
        <f>IFERROR(ROUND(E934/L934,2),0)</f>
        <v>46.03</v>
      </c>
      <c r="R934" s="18">
        <f>(((J934/60)/60)/24)+DATE(1970,1,1)</f>
        <v>41310.969270833331</v>
      </c>
      <c r="S934" s="18">
        <f>(((I934/60)/60)/24)+DATE(1970,1,1)</f>
        <v>41355.927604166667</v>
      </c>
      <c r="T934" s="14">
        <f>MONTH(R934)</f>
        <v>2</v>
      </c>
      <c r="U934" s="14">
        <f>MONTH(S934)</f>
        <v>3</v>
      </c>
      <c r="V934">
        <f>YEAR(R934)</f>
        <v>2013</v>
      </c>
      <c r="W934">
        <f>YEAR(S934)</f>
        <v>2013</v>
      </c>
      <c r="X934" s="14">
        <f>_xlfn.DAYS(Table1[[#This Row],[Date Ended Conversion]],Table1[[#This Row],[Date Created Conversion]])</f>
        <v>45</v>
      </c>
    </row>
    <row r="935" spans="1:2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8275</v>
      </c>
      <c r="O935" t="s">
        <v>8276</v>
      </c>
      <c r="P935" s="16">
        <f>ROUND(Table1[[#This Row],[pledged]]/Table1[[#This Row],[goal]]*100,0)</f>
        <v>6</v>
      </c>
      <c r="Q935">
        <f>IFERROR(ROUND(E935/L935,2),0)</f>
        <v>60</v>
      </c>
      <c r="R935" s="18">
        <f>(((J935/60)/60)/24)+DATE(1970,1,1)</f>
        <v>41711.169085648151</v>
      </c>
      <c r="S935" s="18">
        <f>(((I935/60)/60)/24)+DATE(1970,1,1)</f>
        <v>41771.169085648151</v>
      </c>
      <c r="T935" s="14">
        <f>MONTH(R935)</f>
        <v>3</v>
      </c>
      <c r="U935" s="14">
        <f>MONTH(S935)</f>
        <v>5</v>
      </c>
      <c r="V935">
        <f>YEAR(R935)</f>
        <v>2014</v>
      </c>
      <c r="W935">
        <f>YEAR(S935)</f>
        <v>2014</v>
      </c>
      <c r="X935" s="14">
        <f>_xlfn.DAYS(Table1[[#This Row],[Date Ended Conversion]],Table1[[#This Row],[Date Created Conversion]])</f>
        <v>60</v>
      </c>
    </row>
    <row r="936" spans="1:2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8275</v>
      </c>
      <c r="O936" t="s">
        <v>8276</v>
      </c>
      <c r="P936" s="16">
        <f>ROUND(Table1[[#This Row],[pledged]]/Table1[[#This Row],[goal]]*100,0)</f>
        <v>30</v>
      </c>
      <c r="Q936">
        <f>IFERROR(ROUND(E936/L936,2),0)</f>
        <v>50.67</v>
      </c>
      <c r="R936" s="18">
        <f>(((J936/60)/60)/24)+DATE(1970,1,1)</f>
        <v>41733.737083333333</v>
      </c>
      <c r="S936" s="18">
        <f>(((I936/60)/60)/24)+DATE(1970,1,1)</f>
        <v>41763.25</v>
      </c>
      <c r="T936" s="14">
        <f>MONTH(R936)</f>
        <v>4</v>
      </c>
      <c r="U936" s="14">
        <f>MONTH(S936)</f>
        <v>5</v>
      </c>
      <c r="V936">
        <f>YEAR(R936)</f>
        <v>2014</v>
      </c>
      <c r="W936">
        <f>YEAR(S936)</f>
        <v>2014</v>
      </c>
      <c r="X936" s="14">
        <f>_xlfn.DAYS(Table1[[#This Row],[Date Ended Conversion]],Table1[[#This Row],[Date Created Conversion]])</f>
        <v>30</v>
      </c>
    </row>
    <row r="937" spans="1:2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8275</v>
      </c>
      <c r="O937" t="s">
        <v>8276</v>
      </c>
      <c r="P937" s="16">
        <f>ROUND(Table1[[#This Row],[pledged]]/Table1[[#This Row],[goal]]*100,0)</f>
        <v>1</v>
      </c>
      <c r="Q937">
        <f>IFERROR(ROUND(E937/L937,2),0)</f>
        <v>25</v>
      </c>
      <c r="R937" s="18">
        <f>(((J937/60)/60)/24)+DATE(1970,1,1)</f>
        <v>42368.333668981482</v>
      </c>
      <c r="S937" s="18">
        <f>(((I937/60)/60)/24)+DATE(1970,1,1)</f>
        <v>42398.333668981482</v>
      </c>
      <c r="T937" s="14">
        <f>MONTH(R937)</f>
        <v>12</v>
      </c>
      <c r="U937" s="14">
        <f>MONTH(S937)</f>
        <v>1</v>
      </c>
      <c r="V937">
        <f>YEAR(R937)</f>
        <v>2015</v>
      </c>
      <c r="W937">
        <f>YEAR(S937)</f>
        <v>2016</v>
      </c>
      <c r="X937" s="14">
        <f>_xlfn.DAYS(Table1[[#This Row],[Date Ended Conversion]],Table1[[#This Row],[Date Created Conversion]])</f>
        <v>30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8275</v>
      </c>
      <c r="O938" t="s">
        <v>8276</v>
      </c>
      <c r="P938" s="16">
        <f>ROUND(Table1[[#This Row],[pledged]]/Table1[[#This Row],[goal]]*100,0)</f>
        <v>0</v>
      </c>
      <c r="Q938">
        <f>IFERROR(ROUND(E938/L938,2),0)</f>
        <v>0</v>
      </c>
      <c r="R938" s="18">
        <f>(((J938/60)/60)/24)+DATE(1970,1,1)</f>
        <v>40883.024178240739</v>
      </c>
      <c r="S938" s="18">
        <f>(((I938/60)/60)/24)+DATE(1970,1,1)</f>
        <v>40926.833333333336</v>
      </c>
      <c r="T938" s="14">
        <f>MONTH(R938)</f>
        <v>12</v>
      </c>
      <c r="U938" s="14">
        <f>MONTH(S938)</f>
        <v>1</v>
      </c>
      <c r="V938">
        <f>YEAR(R938)</f>
        <v>2011</v>
      </c>
      <c r="W938">
        <f>YEAR(S938)</f>
        <v>2012</v>
      </c>
      <c r="X938" s="14">
        <f>_xlfn.DAYS(Table1[[#This Row],[Date Ended Conversion]],Table1[[#This Row],[Date Created Conversion]])</f>
        <v>43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8275</v>
      </c>
      <c r="O939" t="s">
        <v>8276</v>
      </c>
      <c r="P939" s="16">
        <f>ROUND(Table1[[#This Row],[pledged]]/Table1[[#This Row],[goal]]*100,0)</f>
        <v>1</v>
      </c>
      <c r="Q939">
        <f>IFERROR(ROUND(E939/L939,2),0)</f>
        <v>20</v>
      </c>
      <c r="R939" s="18">
        <f>(((J939/60)/60)/24)+DATE(1970,1,1)</f>
        <v>41551.798113425924</v>
      </c>
      <c r="S939" s="18">
        <f>(((I939/60)/60)/24)+DATE(1970,1,1)</f>
        <v>41581.839780092596</v>
      </c>
      <c r="T939" s="14">
        <f>MONTH(R939)</f>
        <v>10</v>
      </c>
      <c r="U939" s="14">
        <f>MONTH(S939)</f>
        <v>11</v>
      </c>
      <c r="V939">
        <f>YEAR(R939)</f>
        <v>2013</v>
      </c>
      <c r="W939">
        <f>YEAR(S939)</f>
        <v>2013</v>
      </c>
      <c r="X939" s="14">
        <f>_xlfn.DAYS(Table1[[#This Row],[Date Ended Conversion]],Table1[[#This Row],[Date Created Conversion]])</f>
        <v>30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8275</v>
      </c>
      <c r="O940" t="s">
        <v>8276</v>
      </c>
      <c r="P940" s="16">
        <f>ROUND(Table1[[#This Row],[pledged]]/Table1[[#This Row],[goal]]*100,0)</f>
        <v>0</v>
      </c>
      <c r="Q940">
        <f>IFERROR(ROUND(E940/L940,2),0)</f>
        <v>25</v>
      </c>
      <c r="R940" s="18">
        <f>(((J940/60)/60)/24)+DATE(1970,1,1)</f>
        <v>41124.479722222226</v>
      </c>
      <c r="S940" s="18">
        <f>(((I940/60)/60)/24)+DATE(1970,1,1)</f>
        <v>41154.479722222226</v>
      </c>
      <c r="T940" s="14">
        <f>MONTH(R940)</f>
        <v>8</v>
      </c>
      <c r="U940" s="14">
        <f>MONTH(S940)</f>
        <v>9</v>
      </c>
      <c r="V940">
        <f>YEAR(R940)</f>
        <v>2012</v>
      </c>
      <c r="W940">
        <f>YEAR(S940)</f>
        <v>2012</v>
      </c>
      <c r="X940" s="14">
        <f>_xlfn.DAYS(Table1[[#This Row],[Date Ended Conversion]],Table1[[#This Row],[Date Created Conversion]])</f>
        <v>30</v>
      </c>
    </row>
    <row r="941" spans="1:2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8275</v>
      </c>
      <c r="O941" t="s">
        <v>8276</v>
      </c>
      <c r="P941" s="16">
        <f>ROUND(Table1[[#This Row],[pledged]]/Table1[[#This Row],[goal]]*100,0)</f>
        <v>1</v>
      </c>
      <c r="Q941">
        <f>IFERROR(ROUND(E941/L941,2),0)</f>
        <v>20</v>
      </c>
      <c r="R941" s="18">
        <f>(((J941/60)/60)/24)+DATE(1970,1,1)</f>
        <v>41416.763171296298</v>
      </c>
      <c r="S941" s="18">
        <f>(((I941/60)/60)/24)+DATE(1970,1,1)</f>
        <v>41455.831944444442</v>
      </c>
      <c r="T941" s="14">
        <f>MONTH(R941)</f>
        <v>5</v>
      </c>
      <c r="U941" s="14">
        <f>MONTH(S941)</f>
        <v>6</v>
      </c>
      <c r="V941">
        <f>YEAR(R941)</f>
        <v>2013</v>
      </c>
      <c r="W941">
        <f>YEAR(S941)</f>
        <v>2013</v>
      </c>
      <c r="X941" s="14">
        <f>_xlfn.DAYS(Table1[[#This Row],[Date Ended Conversion]],Table1[[#This Row],[Date Created Conversion]])</f>
        <v>39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8270</v>
      </c>
      <c r="O942" t="s">
        <v>8272</v>
      </c>
      <c r="P942" s="16">
        <f>ROUND(Table1[[#This Row],[pledged]]/Table1[[#This Row],[goal]]*100,0)</f>
        <v>17</v>
      </c>
      <c r="Q942">
        <f>IFERROR(ROUND(E942/L942,2),0)</f>
        <v>110.29</v>
      </c>
      <c r="R942" s="18">
        <f>(((J942/60)/60)/24)+DATE(1970,1,1)</f>
        <v>42182.008402777778</v>
      </c>
      <c r="S942" s="18">
        <f>(((I942/60)/60)/24)+DATE(1970,1,1)</f>
        <v>42227.008402777778</v>
      </c>
      <c r="T942" s="14">
        <f>MONTH(R942)</f>
        <v>6</v>
      </c>
      <c r="U942" s="14">
        <f>MONTH(S942)</f>
        <v>8</v>
      </c>
      <c r="V942">
        <f>YEAR(R942)</f>
        <v>2015</v>
      </c>
      <c r="W942">
        <f>YEAR(S942)</f>
        <v>2015</v>
      </c>
      <c r="X942" s="14">
        <f>_xlfn.DAYS(Table1[[#This Row],[Date Ended Conversion]],Table1[[#This Row],[Date Created Conversion]])</f>
        <v>45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8270</v>
      </c>
      <c r="O943" t="s">
        <v>8272</v>
      </c>
      <c r="P943" s="16">
        <f>ROUND(Table1[[#This Row],[pledged]]/Table1[[#This Row],[goal]]*100,0)</f>
        <v>2</v>
      </c>
      <c r="Q943">
        <f>IFERROR(ROUND(E943/L943,2),0)</f>
        <v>37.450000000000003</v>
      </c>
      <c r="R943" s="18">
        <f>(((J943/60)/60)/24)+DATE(1970,1,1)</f>
        <v>42746.096585648149</v>
      </c>
      <c r="S943" s="18">
        <f>(((I943/60)/60)/24)+DATE(1970,1,1)</f>
        <v>42776.096585648149</v>
      </c>
      <c r="T943" s="14">
        <f>MONTH(R943)</f>
        <v>1</v>
      </c>
      <c r="U943" s="14">
        <f>MONTH(S943)</f>
        <v>2</v>
      </c>
      <c r="V943">
        <f>YEAR(R943)</f>
        <v>2017</v>
      </c>
      <c r="W943">
        <f>YEAR(S943)</f>
        <v>2017</v>
      </c>
      <c r="X943" s="14">
        <f>_xlfn.DAYS(Table1[[#This Row],[Date Ended Conversion]],Table1[[#This Row],[Date Created Conversion]])</f>
        <v>30</v>
      </c>
    </row>
    <row r="944" spans="1:2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8270</v>
      </c>
      <c r="O944" t="s">
        <v>8272</v>
      </c>
      <c r="P944" s="16">
        <f>ROUND(Table1[[#This Row],[pledged]]/Table1[[#This Row],[goal]]*100,0)</f>
        <v>9</v>
      </c>
      <c r="Q944">
        <f>IFERROR(ROUND(E944/L944,2),0)</f>
        <v>41.75</v>
      </c>
      <c r="R944" s="18">
        <f>(((J944/60)/60)/24)+DATE(1970,1,1)</f>
        <v>42382.843287037031</v>
      </c>
      <c r="S944" s="18">
        <f>(((I944/60)/60)/24)+DATE(1970,1,1)</f>
        <v>42418.843287037031</v>
      </c>
      <c r="T944" s="14">
        <f>MONTH(R944)</f>
        <v>1</v>
      </c>
      <c r="U944" s="14">
        <f>MONTH(S944)</f>
        <v>2</v>
      </c>
      <c r="V944">
        <f>YEAR(R944)</f>
        <v>2016</v>
      </c>
      <c r="W944">
        <f>YEAR(S944)</f>
        <v>2016</v>
      </c>
      <c r="X944" s="14">
        <f>_xlfn.DAYS(Table1[[#This Row],[Date Ended Conversion]],Table1[[#This Row],[Date Created Conversion]])</f>
        <v>36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8270</v>
      </c>
      <c r="O945" t="s">
        <v>8272</v>
      </c>
      <c r="P945" s="16">
        <f>ROUND(Table1[[#This Row],[pledged]]/Table1[[#This Row],[goal]]*100,0)</f>
        <v>10</v>
      </c>
      <c r="Q945">
        <f>IFERROR(ROUND(E945/L945,2),0)</f>
        <v>24.08</v>
      </c>
      <c r="R945" s="18">
        <f>(((J945/60)/60)/24)+DATE(1970,1,1)</f>
        <v>42673.66788194445</v>
      </c>
      <c r="S945" s="18">
        <f>(((I945/60)/60)/24)+DATE(1970,1,1)</f>
        <v>42703.709548611107</v>
      </c>
      <c r="T945" s="14">
        <f>MONTH(R945)</f>
        <v>10</v>
      </c>
      <c r="U945" s="14">
        <f>MONTH(S945)</f>
        <v>11</v>
      </c>
      <c r="V945">
        <f>YEAR(R945)</f>
        <v>2016</v>
      </c>
      <c r="W945">
        <f>YEAR(S945)</f>
        <v>2016</v>
      </c>
      <c r="X945" s="14">
        <f>_xlfn.DAYS(Table1[[#This Row],[Date Ended Conversion]],Table1[[#This Row],[Date Created Conversion]])</f>
        <v>30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8270</v>
      </c>
      <c r="O946" t="s">
        <v>8272</v>
      </c>
      <c r="P946" s="16">
        <f>ROUND(Table1[[#This Row],[pledged]]/Table1[[#This Row],[goal]]*100,0)</f>
        <v>13</v>
      </c>
      <c r="Q946">
        <f>IFERROR(ROUND(E946/L946,2),0)</f>
        <v>69.41</v>
      </c>
      <c r="R946" s="18">
        <f>(((J946/60)/60)/24)+DATE(1970,1,1)</f>
        <v>42444.583912037036</v>
      </c>
      <c r="S946" s="18">
        <f>(((I946/60)/60)/24)+DATE(1970,1,1)</f>
        <v>42478.583333333328</v>
      </c>
      <c r="T946" s="14">
        <f>MONTH(R946)</f>
        <v>3</v>
      </c>
      <c r="U946" s="14">
        <f>MONTH(S946)</f>
        <v>4</v>
      </c>
      <c r="V946">
        <f>YEAR(R946)</f>
        <v>2016</v>
      </c>
      <c r="W946">
        <f>YEAR(S946)</f>
        <v>2016</v>
      </c>
      <c r="X946" s="14">
        <f>_xlfn.DAYS(Table1[[#This Row],[Date Ended Conversion]],Table1[[#This Row],[Date Created Conversion]])</f>
        <v>34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8270</v>
      </c>
      <c r="O947" t="s">
        <v>8272</v>
      </c>
      <c r="P947" s="16">
        <f>ROUND(Table1[[#This Row],[pledged]]/Table1[[#This Row],[goal]]*100,0)</f>
        <v>2</v>
      </c>
      <c r="Q947">
        <f>IFERROR(ROUND(E947/L947,2),0)</f>
        <v>155.25</v>
      </c>
      <c r="R947" s="18">
        <f>(((J947/60)/60)/24)+DATE(1970,1,1)</f>
        <v>42732.872986111113</v>
      </c>
      <c r="S947" s="18">
        <f>(((I947/60)/60)/24)+DATE(1970,1,1)</f>
        <v>42784.999305555553</v>
      </c>
      <c r="T947" s="14">
        <f>MONTH(R947)</f>
        <v>12</v>
      </c>
      <c r="U947" s="14">
        <f>MONTH(S947)</f>
        <v>2</v>
      </c>
      <c r="V947">
        <f>YEAR(R947)</f>
        <v>2016</v>
      </c>
      <c r="W947">
        <f>YEAR(S947)</f>
        <v>2017</v>
      </c>
      <c r="X947" s="14">
        <f>_xlfn.DAYS(Table1[[#This Row],[Date Ended Conversion]],Table1[[#This Row],[Date Created Conversion]])</f>
        <v>52</v>
      </c>
    </row>
    <row r="948" spans="1:2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8270</v>
      </c>
      <c r="O948" t="s">
        <v>8272</v>
      </c>
      <c r="P948" s="16">
        <f>ROUND(Table1[[#This Row],[pledged]]/Table1[[#This Row],[goal]]*100,0)</f>
        <v>2</v>
      </c>
      <c r="Q948">
        <f>IFERROR(ROUND(E948/L948,2),0)</f>
        <v>57.2</v>
      </c>
      <c r="R948" s="18">
        <f>(((J948/60)/60)/24)+DATE(1970,1,1)</f>
        <v>42592.750555555554</v>
      </c>
      <c r="S948" s="18">
        <f>(((I948/60)/60)/24)+DATE(1970,1,1)</f>
        <v>42622.750555555554</v>
      </c>
      <c r="T948" s="14">
        <f>MONTH(R948)</f>
        <v>8</v>
      </c>
      <c r="U948" s="14">
        <f>MONTH(S948)</f>
        <v>9</v>
      </c>
      <c r="V948">
        <f>YEAR(R948)</f>
        <v>2016</v>
      </c>
      <c r="W948">
        <f>YEAR(S948)</f>
        <v>2016</v>
      </c>
      <c r="X948" s="14">
        <f>_xlfn.DAYS(Table1[[#This Row],[Date Ended Conversion]],Table1[[#This Row],[Date Created Conversion]])</f>
        <v>30</v>
      </c>
    </row>
    <row r="949" spans="1:2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8270</v>
      </c>
      <c r="O949" t="s">
        <v>8272</v>
      </c>
      <c r="P949" s="16">
        <f>ROUND(Table1[[#This Row],[pledged]]/Table1[[#This Row],[goal]]*100,0)</f>
        <v>0</v>
      </c>
      <c r="Q949">
        <f>IFERROR(ROUND(E949/L949,2),0)</f>
        <v>0</v>
      </c>
      <c r="R949" s="18">
        <f>(((J949/60)/60)/24)+DATE(1970,1,1)</f>
        <v>42491.781319444446</v>
      </c>
      <c r="S949" s="18">
        <f>(((I949/60)/60)/24)+DATE(1970,1,1)</f>
        <v>42551.781319444446</v>
      </c>
      <c r="T949" s="14">
        <f>MONTH(R949)</f>
        <v>5</v>
      </c>
      <c r="U949" s="14">
        <f>MONTH(S949)</f>
        <v>6</v>
      </c>
      <c r="V949">
        <f>YEAR(R949)</f>
        <v>2016</v>
      </c>
      <c r="W949">
        <f>YEAR(S949)</f>
        <v>2016</v>
      </c>
      <c r="X949" s="14">
        <f>_xlfn.DAYS(Table1[[#This Row],[Date Ended Conversion]],Table1[[#This Row],[Date Created Conversion]])</f>
        <v>60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8270</v>
      </c>
      <c r="O950" t="s">
        <v>8272</v>
      </c>
      <c r="P950" s="16">
        <f>ROUND(Table1[[#This Row],[pledged]]/Table1[[#This Row],[goal]]*100,0)</f>
        <v>12</v>
      </c>
      <c r="Q950">
        <f>IFERROR(ROUND(E950/L950,2),0)</f>
        <v>60</v>
      </c>
      <c r="R950" s="18">
        <f>(((J950/60)/60)/24)+DATE(1970,1,1)</f>
        <v>42411.828287037039</v>
      </c>
      <c r="S950" s="18">
        <f>(((I950/60)/60)/24)+DATE(1970,1,1)</f>
        <v>42441.828287037039</v>
      </c>
      <c r="T950" s="14">
        <f>MONTH(R950)</f>
        <v>2</v>
      </c>
      <c r="U950" s="14">
        <f>MONTH(S950)</f>
        <v>3</v>
      </c>
      <c r="V950">
        <f>YEAR(R950)</f>
        <v>2016</v>
      </c>
      <c r="W950">
        <f>YEAR(S950)</f>
        <v>2016</v>
      </c>
      <c r="X950" s="14">
        <f>_xlfn.DAYS(Table1[[#This Row],[Date Ended Conversion]],Table1[[#This Row],[Date Created Conversion]])</f>
        <v>30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8270</v>
      </c>
      <c r="O951" t="s">
        <v>8272</v>
      </c>
      <c r="P951" s="16">
        <f>ROUND(Table1[[#This Row],[pledged]]/Table1[[#This Row],[goal]]*100,0)</f>
        <v>1</v>
      </c>
      <c r="Q951">
        <f>IFERROR(ROUND(E951/L951,2),0)</f>
        <v>39</v>
      </c>
      <c r="R951" s="18">
        <f>(((J951/60)/60)/24)+DATE(1970,1,1)</f>
        <v>42361.043703703705</v>
      </c>
      <c r="S951" s="18">
        <f>(((I951/60)/60)/24)+DATE(1970,1,1)</f>
        <v>42421.043703703705</v>
      </c>
      <c r="T951" s="14">
        <f>MONTH(R951)</f>
        <v>12</v>
      </c>
      <c r="U951" s="14">
        <f>MONTH(S951)</f>
        <v>2</v>
      </c>
      <c r="V951">
        <f>YEAR(R951)</f>
        <v>2015</v>
      </c>
      <c r="W951">
        <f>YEAR(S951)</f>
        <v>2016</v>
      </c>
      <c r="X951" s="14">
        <f>_xlfn.DAYS(Table1[[#This Row],[Date Ended Conversion]],Table1[[#This Row],[Date Created Conversion]])</f>
        <v>60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8270</v>
      </c>
      <c r="O952" t="s">
        <v>8272</v>
      </c>
      <c r="P952" s="16">
        <f>ROUND(Table1[[#This Row],[pledged]]/Table1[[#This Row],[goal]]*100,0)</f>
        <v>28</v>
      </c>
      <c r="Q952">
        <f>IFERROR(ROUND(E952/L952,2),0)</f>
        <v>58.42</v>
      </c>
      <c r="R952" s="18">
        <f>(((J952/60)/60)/24)+DATE(1970,1,1)</f>
        <v>42356.750706018516</v>
      </c>
      <c r="S952" s="18">
        <f>(((I952/60)/60)/24)+DATE(1970,1,1)</f>
        <v>42386.750706018516</v>
      </c>
      <c r="T952" s="14">
        <f>MONTH(R952)</f>
        <v>12</v>
      </c>
      <c r="U952" s="14">
        <f>MONTH(S952)</f>
        <v>1</v>
      </c>
      <c r="V952">
        <f>YEAR(R952)</f>
        <v>2015</v>
      </c>
      <c r="W952">
        <f>YEAR(S952)</f>
        <v>2016</v>
      </c>
      <c r="X952" s="14">
        <f>_xlfn.DAYS(Table1[[#This Row],[Date Ended Conversion]],Table1[[#This Row],[Date Created Conversion]])</f>
        <v>30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8270</v>
      </c>
      <c r="O953" t="s">
        <v>8272</v>
      </c>
      <c r="P953" s="16">
        <f>ROUND(Table1[[#This Row],[pledged]]/Table1[[#This Row],[goal]]*100,0)</f>
        <v>38</v>
      </c>
      <c r="Q953">
        <f>IFERROR(ROUND(E953/L953,2),0)</f>
        <v>158.63999999999999</v>
      </c>
      <c r="R953" s="18">
        <f>(((J953/60)/60)/24)+DATE(1970,1,1)</f>
        <v>42480.653611111105</v>
      </c>
      <c r="S953" s="18">
        <f>(((I953/60)/60)/24)+DATE(1970,1,1)</f>
        <v>42525.653611111105</v>
      </c>
      <c r="T953" s="14">
        <f>MONTH(R953)</f>
        <v>4</v>
      </c>
      <c r="U953" s="14">
        <f>MONTH(S953)</f>
        <v>6</v>
      </c>
      <c r="V953">
        <f>YEAR(R953)</f>
        <v>2016</v>
      </c>
      <c r="W953">
        <f>YEAR(S953)</f>
        <v>2016</v>
      </c>
      <c r="X953" s="14">
        <f>_xlfn.DAYS(Table1[[#This Row],[Date Ended Conversion]],Table1[[#This Row],[Date Created Conversion]])</f>
        <v>45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8270</v>
      </c>
      <c r="O954" t="s">
        <v>8272</v>
      </c>
      <c r="P954" s="16">
        <f>ROUND(Table1[[#This Row],[pledged]]/Table1[[#This Row],[goal]]*100,0)</f>
        <v>40</v>
      </c>
      <c r="Q954">
        <f>IFERROR(ROUND(E954/L954,2),0)</f>
        <v>99.86</v>
      </c>
      <c r="R954" s="18">
        <f>(((J954/60)/60)/24)+DATE(1970,1,1)</f>
        <v>42662.613564814819</v>
      </c>
      <c r="S954" s="18">
        <f>(((I954/60)/60)/24)+DATE(1970,1,1)</f>
        <v>42692.655231481483</v>
      </c>
      <c r="T954" s="14">
        <f>MONTH(R954)</f>
        <v>10</v>
      </c>
      <c r="U954" s="14">
        <f>MONTH(S954)</f>
        <v>11</v>
      </c>
      <c r="V954">
        <f>YEAR(R954)</f>
        <v>2016</v>
      </c>
      <c r="W954">
        <f>YEAR(S954)</f>
        <v>2016</v>
      </c>
      <c r="X954" s="14">
        <f>_xlfn.DAYS(Table1[[#This Row],[Date Ended Conversion]],Table1[[#This Row],[Date Created Conversion]])</f>
        <v>30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8270</v>
      </c>
      <c r="O955" t="s">
        <v>8272</v>
      </c>
      <c r="P955" s="16">
        <f>ROUND(Table1[[#This Row],[pledged]]/Table1[[#This Row],[goal]]*100,0)</f>
        <v>1</v>
      </c>
      <c r="Q955">
        <f>IFERROR(ROUND(E955/L955,2),0)</f>
        <v>25.2</v>
      </c>
      <c r="R955" s="18">
        <f>(((J955/60)/60)/24)+DATE(1970,1,1)</f>
        <v>41999.164340277777</v>
      </c>
      <c r="S955" s="18">
        <f>(((I955/60)/60)/24)+DATE(1970,1,1)</f>
        <v>42029.164340277777</v>
      </c>
      <c r="T955" s="14">
        <f>MONTH(R955)</f>
        <v>12</v>
      </c>
      <c r="U955" s="14">
        <f>MONTH(S955)</f>
        <v>1</v>
      </c>
      <c r="V955">
        <f>YEAR(R955)</f>
        <v>2014</v>
      </c>
      <c r="W955">
        <f>YEAR(S955)</f>
        <v>2015</v>
      </c>
      <c r="X955" s="14">
        <f>_xlfn.DAYS(Table1[[#This Row],[Date Ended Conversion]],Table1[[#This Row],[Date Created Conversion]])</f>
        <v>30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8270</v>
      </c>
      <c r="O956" t="s">
        <v>8272</v>
      </c>
      <c r="P956" s="16">
        <f>ROUND(Table1[[#This Row],[pledged]]/Table1[[#This Row],[goal]]*100,0)</f>
        <v>43</v>
      </c>
      <c r="Q956">
        <f>IFERROR(ROUND(E956/L956,2),0)</f>
        <v>89.19</v>
      </c>
      <c r="R956" s="18">
        <f>(((J956/60)/60)/24)+DATE(1970,1,1)</f>
        <v>42194.833784722221</v>
      </c>
      <c r="S956" s="18">
        <f>(((I956/60)/60)/24)+DATE(1970,1,1)</f>
        <v>42236.833784722221</v>
      </c>
      <c r="T956" s="14">
        <f>MONTH(R956)</f>
        <v>7</v>
      </c>
      <c r="U956" s="14">
        <f>MONTH(S956)</f>
        <v>8</v>
      </c>
      <c r="V956">
        <f>YEAR(R956)</f>
        <v>2015</v>
      </c>
      <c r="W956">
        <f>YEAR(S956)</f>
        <v>2015</v>
      </c>
      <c r="X956" s="14">
        <f>_xlfn.DAYS(Table1[[#This Row],[Date Ended Conversion]],Table1[[#This Row],[Date Created Conversion]])</f>
        <v>42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8270</v>
      </c>
      <c r="O957" t="s">
        <v>8272</v>
      </c>
      <c r="P957" s="16">
        <f>ROUND(Table1[[#This Row],[pledged]]/Table1[[#This Row],[goal]]*100,0)</f>
        <v>6</v>
      </c>
      <c r="Q957">
        <f>IFERROR(ROUND(E957/L957,2),0)</f>
        <v>182.62</v>
      </c>
      <c r="R957" s="18">
        <f>(((J957/60)/60)/24)+DATE(1970,1,1)</f>
        <v>42586.295138888891</v>
      </c>
      <c r="S957" s="18">
        <f>(((I957/60)/60)/24)+DATE(1970,1,1)</f>
        <v>42626.295138888891</v>
      </c>
      <c r="T957" s="14">
        <f>MONTH(R957)</f>
        <v>8</v>
      </c>
      <c r="U957" s="14">
        <f>MONTH(S957)</f>
        <v>9</v>
      </c>
      <c r="V957">
        <f>YEAR(R957)</f>
        <v>2016</v>
      </c>
      <c r="W957">
        <f>YEAR(S957)</f>
        <v>2016</v>
      </c>
      <c r="X957" s="14">
        <f>_xlfn.DAYS(Table1[[#This Row],[Date Ended Conversion]],Table1[[#This Row],[Date Created Conversion]])</f>
        <v>40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8270</v>
      </c>
      <c r="O958" t="s">
        <v>8272</v>
      </c>
      <c r="P958" s="16">
        <f>ROUND(Table1[[#This Row],[pledged]]/Table1[[#This Row],[goal]]*100,0)</f>
        <v>2</v>
      </c>
      <c r="Q958">
        <f>IFERROR(ROUND(E958/L958,2),0)</f>
        <v>50.65</v>
      </c>
      <c r="R958" s="18">
        <f>(((J958/60)/60)/24)+DATE(1970,1,1)</f>
        <v>42060.913877314815</v>
      </c>
      <c r="S958" s="18">
        <f>(((I958/60)/60)/24)+DATE(1970,1,1)</f>
        <v>42120.872210648144</v>
      </c>
      <c r="T958" s="14">
        <f>MONTH(R958)</f>
        <v>2</v>
      </c>
      <c r="U958" s="14">
        <f>MONTH(S958)</f>
        <v>4</v>
      </c>
      <c r="V958">
        <f>YEAR(R958)</f>
        <v>2015</v>
      </c>
      <c r="W958">
        <f>YEAR(S958)</f>
        <v>2015</v>
      </c>
      <c r="X958" s="14">
        <f>_xlfn.DAYS(Table1[[#This Row],[Date Ended Conversion]],Table1[[#This Row],[Date Created Conversion]])</f>
        <v>60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8270</v>
      </c>
      <c r="O959" t="s">
        <v>8272</v>
      </c>
      <c r="P959" s="16">
        <f>ROUND(Table1[[#This Row],[pledged]]/Table1[[#This Row],[goal]]*100,0)</f>
        <v>2</v>
      </c>
      <c r="Q959">
        <f>IFERROR(ROUND(E959/L959,2),0)</f>
        <v>33.29</v>
      </c>
      <c r="R959" s="18">
        <f>(((J959/60)/60)/24)+DATE(1970,1,1)</f>
        <v>42660.552465277782</v>
      </c>
      <c r="S959" s="18">
        <f>(((I959/60)/60)/24)+DATE(1970,1,1)</f>
        <v>42691.594131944439</v>
      </c>
      <c r="T959" s="14">
        <f>MONTH(R959)</f>
        <v>10</v>
      </c>
      <c r="U959" s="14">
        <f>MONTH(S959)</f>
        <v>11</v>
      </c>
      <c r="V959">
        <f>YEAR(R959)</f>
        <v>2016</v>
      </c>
      <c r="W959">
        <f>YEAR(S959)</f>
        <v>2016</v>
      </c>
      <c r="X959" s="14">
        <f>_xlfn.DAYS(Table1[[#This Row],[Date Ended Conversion]],Table1[[#This Row],[Date Created Conversion]])</f>
        <v>31</v>
      </c>
    </row>
    <row r="960" spans="1:2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8270</v>
      </c>
      <c r="O960" t="s">
        <v>8272</v>
      </c>
      <c r="P960" s="16">
        <f>ROUND(Table1[[#This Row],[pledged]]/Table1[[#This Row],[goal]]*100,0)</f>
        <v>11</v>
      </c>
      <c r="Q960">
        <f>IFERROR(ROUND(E960/L960,2),0)</f>
        <v>51.82</v>
      </c>
      <c r="R960" s="18">
        <f>(((J960/60)/60)/24)+DATE(1970,1,1)</f>
        <v>42082.802812499998</v>
      </c>
      <c r="S960" s="18">
        <f>(((I960/60)/60)/24)+DATE(1970,1,1)</f>
        <v>42104.207638888889</v>
      </c>
      <c r="T960" s="14">
        <f>MONTH(R960)</f>
        <v>3</v>
      </c>
      <c r="U960" s="14">
        <f>MONTH(S960)</f>
        <v>4</v>
      </c>
      <c r="V960">
        <f>YEAR(R960)</f>
        <v>2015</v>
      </c>
      <c r="W960">
        <f>YEAR(S960)</f>
        <v>2015</v>
      </c>
      <c r="X960" s="14">
        <f>_xlfn.DAYS(Table1[[#This Row],[Date Ended Conversion]],Table1[[#This Row],[Date Created Conversion]])</f>
        <v>22</v>
      </c>
    </row>
    <row r="961" spans="1:2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8270</v>
      </c>
      <c r="O961" t="s">
        <v>8272</v>
      </c>
      <c r="P961" s="16">
        <f>ROUND(Table1[[#This Row],[pledged]]/Table1[[#This Row],[goal]]*100,0)</f>
        <v>39</v>
      </c>
      <c r="Q961">
        <f>IFERROR(ROUND(E961/L961,2),0)</f>
        <v>113.63</v>
      </c>
      <c r="R961" s="18">
        <f>(((J961/60)/60)/24)+DATE(1970,1,1)</f>
        <v>41993.174363425926</v>
      </c>
      <c r="S961" s="18">
        <f>(((I961/60)/60)/24)+DATE(1970,1,1)</f>
        <v>42023.174363425926</v>
      </c>
      <c r="T961" s="14">
        <f>MONTH(R961)</f>
        <v>12</v>
      </c>
      <c r="U961" s="14">
        <f>MONTH(S961)</f>
        <v>1</v>
      </c>
      <c r="V961">
        <f>YEAR(R961)</f>
        <v>2014</v>
      </c>
      <c r="W961">
        <f>YEAR(S961)</f>
        <v>2015</v>
      </c>
      <c r="X961" s="14">
        <f>_xlfn.DAYS(Table1[[#This Row],[Date Ended Conversion]],Table1[[#This Row],[Date Created Conversion]])</f>
        <v>30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8270</v>
      </c>
      <c r="O962" t="s">
        <v>8272</v>
      </c>
      <c r="P962" s="16">
        <f>ROUND(Table1[[#This Row],[pledged]]/Table1[[#This Row],[goal]]*100,0)</f>
        <v>46</v>
      </c>
      <c r="Q962">
        <f>IFERROR(ROUND(E962/L962,2),0)</f>
        <v>136.46</v>
      </c>
      <c r="R962" s="18">
        <f>(((J962/60)/60)/24)+DATE(1970,1,1)</f>
        <v>42766.626793981486</v>
      </c>
      <c r="S962" s="18">
        <f>(((I962/60)/60)/24)+DATE(1970,1,1)</f>
        <v>42808.585127314815</v>
      </c>
      <c r="T962" s="14">
        <f>MONTH(R962)</f>
        <v>1</v>
      </c>
      <c r="U962" s="14">
        <f>MONTH(S962)</f>
        <v>3</v>
      </c>
      <c r="V962">
        <f>YEAR(R962)</f>
        <v>2017</v>
      </c>
      <c r="W962">
        <f>YEAR(S962)</f>
        <v>2017</v>
      </c>
      <c r="X962" s="14">
        <f>_xlfn.DAYS(Table1[[#This Row],[Date Ended Conversion]],Table1[[#This Row],[Date Created Conversion]])</f>
        <v>42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8270</v>
      </c>
      <c r="O963" t="s">
        <v>8272</v>
      </c>
      <c r="P963" s="16">
        <f>ROUND(Table1[[#This Row],[pledged]]/Table1[[#This Row],[goal]]*100,0)</f>
        <v>42</v>
      </c>
      <c r="Q963">
        <f>IFERROR(ROUND(E963/L963,2),0)</f>
        <v>364.35</v>
      </c>
      <c r="R963" s="18">
        <f>(((J963/60)/60)/24)+DATE(1970,1,1)</f>
        <v>42740.693692129629</v>
      </c>
      <c r="S963" s="18">
        <f>(((I963/60)/60)/24)+DATE(1970,1,1)</f>
        <v>42786.791666666672</v>
      </c>
      <c r="T963" s="14">
        <f>MONTH(R963)</f>
        <v>1</v>
      </c>
      <c r="U963" s="14">
        <f>MONTH(S963)</f>
        <v>2</v>
      </c>
      <c r="V963">
        <f>YEAR(R963)</f>
        <v>2017</v>
      </c>
      <c r="W963">
        <f>YEAR(S963)</f>
        <v>2017</v>
      </c>
      <c r="X963" s="14">
        <f>_xlfn.DAYS(Table1[[#This Row],[Date Ended Conversion]],Table1[[#This Row],[Date Created Conversion]])</f>
        <v>46</v>
      </c>
    </row>
    <row r="964" spans="1:2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8270</v>
      </c>
      <c r="O964" t="s">
        <v>8272</v>
      </c>
      <c r="P964" s="16">
        <f>ROUND(Table1[[#This Row],[pledged]]/Table1[[#This Row],[goal]]*100,0)</f>
        <v>28</v>
      </c>
      <c r="Q964">
        <f>IFERROR(ROUND(E964/L964,2),0)</f>
        <v>19.239999999999998</v>
      </c>
      <c r="R964" s="18">
        <f>(((J964/60)/60)/24)+DATE(1970,1,1)</f>
        <v>42373.712418981479</v>
      </c>
      <c r="S964" s="18">
        <f>(((I964/60)/60)/24)+DATE(1970,1,1)</f>
        <v>42411.712418981479</v>
      </c>
      <c r="T964" s="14">
        <f>MONTH(R964)</f>
        <v>1</v>
      </c>
      <c r="U964" s="14">
        <f>MONTH(S964)</f>
        <v>2</v>
      </c>
      <c r="V964">
        <f>YEAR(R964)</f>
        <v>2016</v>
      </c>
      <c r="W964">
        <f>YEAR(S964)</f>
        <v>2016</v>
      </c>
      <c r="X964" s="14">
        <f>_xlfn.DAYS(Table1[[#This Row],[Date Ended Conversion]],Table1[[#This Row],[Date Created Conversion]])</f>
        <v>38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8270</v>
      </c>
      <c r="O965" t="s">
        <v>8272</v>
      </c>
      <c r="P965" s="16">
        <f>ROUND(Table1[[#This Row],[pledged]]/Table1[[#This Row],[goal]]*100,0)</f>
        <v>1</v>
      </c>
      <c r="Q965">
        <f>IFERROR(ROUND(E965/L965,2),0)</f>
        <v>41.89</v>
      </c>
      <c r="R965" s="18">
        <f>(((J965/60)/60)/24)+DATE(1970,1,1)</f>
        <v>42625.635636574079</v>
      </c>
      <c r="S965" s="18">
        <f>(((I965/60)/60)/24)+DATE(1970,1,1)</f>
        <v>42660.635636574079</v>
      </c>
      <c r="T965" s="14">
        <f>MONTH(R965)</f>
        <v>9</v>
      </c>
      <c r="U965" s="14">
        <f>MONTH(S965)</f>
        <v>10</v>
      </c>
      <c r="V965">
        <f>YEAR(R965)</f>
        <v>2016</v>
      </c>
      <c r="W965">
        <f>YEAR(S965)</f>
        <v>2016</v>
      </c>
      <c r="X965" s="14">
        <f>_xlfn.DAYS(Table1[[#This Row],[Date Ended Conversion]],Table1[[#This Row],[Date Created Conversion]])</f>
        <v>35</v>
      </c>
    </row>
    <row r="966" spans="1:2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8270</v>
      </c>
      <c r="O966" t="s">
        <v>8272</v>
      </c>
      <c r="P966" s="16">
        <f>ROUND(Table1[[#This Row],[pledged]]/Table1[[#This Row],[goal]]*100,0)</f>
        <v>1</v>
      </c>
      <c r="Q966">
        <f>IFERROR(ROUND(E966/L966,2),0)</f>
        <v>30.31</v>
      </c>
      <c r="R966" s="18">
        <f>(((J966/60)/60)/24)+DATE(1970,1,1)</f>
        <v>42208.628692129627</v>
      </c>
      <c r="S966" s="18">
        <f>(((I966/60)/60)/24)+DATE(1970,1,1)</f>
        <v>42248.628692129627</v>
      </c>
      <c r="T966" s="14">
        <f>MONTH(R966)</f>
        <v>7</v>
      </c>
      <c r="U966" s="14">
        <f>MONTH(S966)</f>
        <v>9</v>
      </c>
      <c r="V966">
        <f>YEAR(R966)</f>
        <v>2015</v>
      </c>
      <c r="W966">
        <f>YEAR(S966)</f>
        <v>2015</v>
      </c>
      <c r="X966" s="14">
        <f>_xlfn.DAYS(Table1[[#This Row],[Date Ended Conversion]],Table1[[#This Row],[Date Created Conversion]])</f>
        <v>40</v>
      </c>
    </row>
    <row r="967" spans="1:2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8270</v>
      </c>
      <c r="O967" t="s">
        <v>8272</v>
      </c>
      <c r="P967" s="16">
        <f>ROUND(Table1[[#This Row],[pledged]]/Table1[[#This Row],[goal]]*100,0)</f>
        <v>1</v>
      </c>
      <c r="Q967">
        <f>IFERROR(ROUND(E967/L967,2),0)</f>
        <v>49.67</v>
      </c>
      <c r="R967" s="18">
        <f>(((J967/60)/60)/24)+DATE(1970,1,1)</f>
        <v>42637.016736111109</v>
      </c>
      <c r="S967" s="18">
        <f>(((I967/60)/60)/24)+DATE(1970,1,1)</f>
        <v>42669.165972222225</v>
      </c>
      <c r="T967" s="14">
        <f>MONTH(R967)</f>
        <v>9</v>
      </c>
      <c r="U967" s="14">
        <f>MONTH(S967)</f>
        <v>10</v>
      </c>
      <c r="V967">
        <f>YEAR(R967)</f>
        <v>2016</v>
      </c>
      <c r="W967">
        <f>YEAR(S967)</f>
        <v>2016</v>
      </c>
      <c r="X967" s="14">
        <f>_xlfn.DAYS(Table1[[#This Row],[Date Ended Conversion]],Table1[[#This Row],[Date Created Conversion]])</f>
        <v>32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8270</v>
      </c>
      <c r="O968" t="s">
        <v>8272</v>
      </c>
      <c r="P968" s="16">
        <f>ROUND(Table1[[#This Row],[pledged]]/Table1[[#This Row],[goal]]*100,0)</f>
        <v>15</v>
      </c>
      <c r="Q968">
        <f>IFERROR(ROUND(E968/L968,2),0)</f>
        <v>59.2</v>
      </c>
      <c r="R968" s="18">
        <f>(((J968/60)/60)/24)+DATE(1970,1,1)</f>
        <v>42619.635787037041</v>
      </c>
      <c r="S968" s="18">
        <f>(((I968/60)/60)/24)+DATE(1970,1,1)</f>
        <v>42649.635787037041</v>
      </c>
      <c r="T968" s="14">
        <f>MONTH(R968)</f>
        <v>9</v>
      </c>
      <c r="U968" s="14">
        <f>MONTH(S968)</f>
        <v>10</v>
      </c>
      <c r="V968">
        <f>YEAR(R968)</f>
        <v>2016</v>
      </c>
      <c r="W968">
        <f>YEAR(S968)</f>
        <v>2016</v>
      </c>
      <c r="X968" s="14">
        <f>_xlfn.DAYS(Table1[[#This Row],[Date Ended Conversion]],Table1[[#This Row],[Date Created Conversion]])</f>
        <v>30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8270</v>
      </c>
      <c r="O969" t="s">
        <v>8272</v>
      </c>
      <c r="P969" s="16">
        <f>ROUND(Table1[[#This Row],[pledged]]/Table1[[#This Row],[goal]]*100,0)</f>
        <v>18</v>
      </c>
      <c r="Q969">
        <f>IFERROR(ROUND(E969/L969,2),0)</f>
        <v>43.98</v>
      </c>
      <c r="R969" s="18">
        <f>(((J969/60)/60)/24)+DATE(1970,1,1)</f>
        <v>42422.254328703704</v>
      </c>
      <c r="S969" s="18">
        <f>(((I969/60)/60)/24)+DATE(1970,1,1)</f>
        <v>42482.21266203704</v>
      </c>
      <c r="T969" s="14">
        <f>MONTH(R969)</f>
        <v>2</v>
      </c>
      <c r="U969" s="14">
        <f>MONTH(S969)</f>
        <v>4</v>
      </c>
      <c r="V969">
        <f>YEAR(R969)</f>
        <v>2016</v>
      </c>
      <c r="W969">
        <f>YEAR(S969)</f>
        <v>2016</v>
      </c>
      <c r="X969" s="14">
        <f>_xlfn.DAYS(Table1[[#This Row],[Date Ended Conversion]],Table1[[#This Row],[Date Created Conversion]])</f>
        <v>60</v>
      </c>
    </row>
    <row r="970" spans="1:2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8270</v>
      </c>
      <c r="O970" t="s">
        <v>8272</v>
      </c>
      <c r="P970" s="16">
        <f>ROUND(Table1[[#This Row],[pledged]]/Table1[[#This Row],[goal]]*100,0)</f>
        <v>1</v>
      </c>
      <c r="Q970">
        <f>IFERROR(ROUND(E970/L970,2),0)</f>
        <v>26.5</v>
      </c>
      <c r="R970" s="18">
        <f>(((J970/60)/60)/24)+DATE(1970,1,1)</f>
        <v>41836.847615740742</v>
      </c>
      <c r="S970" s="18">
        <f>(((I970/60)/60)/24)+DATE(1970,1,1)</f>
        <v>41866.847615740742</v>
      </c>
      <c r="T970" s="14">
        <f>MONTH(R970)</f>
        <v>7</v>
      </c>
      <c r="U970" s="14">
        <f>MONTH(S970)</f>
        <v>8</v>
      </c>
      <c r="V970">
        <f>YEAR(R970)</f>
        <v>2014</v>
      </c>
      <c r="W970">
        <f>YEAR(S970)</f>
        <v>2014</v>
      </c>
      <c r="X970" s="14">
        <f>_xlfn.DAYS(Table1[[#This Row],[Date Ended Conversion]],Table1[[#This Row],[Date Created Conversion]])</f>
        <v>30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8270</v>
      </c>
      <c r="O971" t="s">
        <v>8272</v>
      </c>
      <c r="P971" s="16">
        <f>ROUND(Table1[[#This Row],[pledged]]/Table1[[#This Row],[goal]]*100,0)</f>
        <v>47</v>
      </c>
      <c r="Q971">
        <f>IFERROR(ROUND(E971/L971,2),0)</f>
        <v>1272.73</v>
      </c>
      <c r="R971" s="18">
        <f>(((J971/60)/60)/24)+DATE(1970,1,1)</f>
        <v>42742.30332175926</v>
      </c>
      <c r="S971" s="18">
        <f>(((I971/60)/60)/24)+DATE(1970,1,1)</f>
        <v>42775.30332175926</v>
      </c>
      <c r="T971" s="14">
        <f>MONTH(R971)</f>
        <v>1</v>
      </c>
      <c r="U971" s="14">
        <f>MONTH(S971)</f>
        <v>2</v>
      </c>
      <c r="V971">
        <f>YEAR(R971)</f>
        <v>2017</v>
      </c>
      <c r="W971">
        <f>YEAR(S971)</f>
        <v>2017</v>
      </c>
      <c r="X971" s="14">
        <f>_xlfn.DAYS(Table1[[#This Row],[Date Ended Conversion]],Table1[[#This Row],[Date Created Conversion]])</f>
        <v>33</v>
      </c>
    </row>
    <row r="972" spans="1:2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8270</v>
      </c>
      <c r="O972" t="s">
        <v>8272</v>
      </c>
      <c r="P972" s="16">
        <f>ROUND(Table1[[#This Row],[pledged]]/Table1[[#This Row],[goal]]*100,0)</f>
        <v>46</v>
      </c>
      <c r="Q972">
        <f>IFERROR(ROUND(E972/L972,2),0)</f>
        <v>164</v>
      </c>
      <c r="R972" s="18">
        <f>(((J972/60)/60)/24)+DATE(1970,1,1)</f>
        <v>42721.220520833333</v>
      </c>
      <c r="S972" s="18">
        <f>(((I972/60)/60)/24)+DATE(1970,1,1)</f>
        <v>42758.207638888889</v>
      </c>
      <c r="T972" s="14">
        <f>MONTH(R972)</f>
        <v>12</v>
      </c>
      <c r="U972" s="14">
        <f>MONTH(S972)</f>
        <v>1</v>
      </c>
      <c r="V972">
        <f>YEAR(R972)</f>
        <v>2016</v>
      </c>
      <c r="W972">
        <f>YEAR(S972)</f>
        <v>2017</v>
      </c>
      <c r="X972" s="14">
        <f>_xlfn.DAYS(Table1[[#This Row],[Date Ended Conversion]],Table1[[#This Row],[Date Created Conversion]])</f>
        <v>37</v>
      </c>
    </row>
    <row r="973" spans="1:2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8270</v>
      </c>
      <c r="O973" t="s">
        <v>8272</v>
      </c>
      <c r="P973" s="16">
        <f>ROUND(Table1[[#This Row],[pledged]]/Table1[[#This Row],[goal]]*100,0)</f>
        <v>0</v>
      </c>
      <c r="Q973">
        <f>IFERROR(ROUND(E973/L973,2),0)</f>
        <v>45.2</v>
      </c>
      <c r="R973" s="18">
        <f>(((J973/60)/60)/24)+DATE(1970,1,1)</f>
        <v>42111.709027777775</v>
      </c>
      <c r="S973" s="18">
        <f>(((I973/60)/60)/24)+DATE(1970,1,1)</f>
        <v>42156.709027777775</v>
      </c>
      <c r="T973" s="14">
        <f>MONTH(R973)</f>
        <v>4</v>
      </c>
      <c r="U973" s="14">
        <f>MONTH(S973)</f>
        <v>6</v>
      </c>
      <c r="V973">
        <f>YEAR(R973)</f>
        <v>2015</v>
      </c>
      <c r="W973">
        <f>YEAR(S973)</f>
        <v>2015</v>
      </c>
      <c r="X973" s="14">
        <f>_xlfn.DAYS(Table1[[#This Row],[Date Ended Conversion]],Table1[[#This Row],[Date Created Conversion]])</f>
        <v>45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8270</v>
      </c>
      <c r="O974" t="s">
        <v>8272</v>
      </c>
      <c r="P974" s="16">
        <f>ROUND(Table1[[#This Row],[pledged]]/Table1[[#This Row],[goal]]*100,0)</f>
        <v>35</v>
      </c>
      <c r="Q974">
        <f>IFERROR(ROUND(E974/L974,2),0)</f>
        <v>153.88999999999999</v>
      </c>
      <c r="R974" s="18">
        <f>(((J974/60)/60)/24)+DATE(1970,1,1)</f>
        <v>41856.865717592591</v>
      </c>
      <c r="S974" s="18">
        <f>(((I974/60)/60)/24)+DATE(1970,1,1)</f>
        <v>41886.290972222225</v>
      </c>
      <c r="T974" s="14">
        <f>MONTH(R974)</f>
        <v>8</v>
      </c>
      <c r="U974" s="14">
        <f>MONTH(S974)</f>
        <v>9</v>
      </c>
      <c r="V974">
        <f>YEAR(R974)</f>
        <v>2014</v>
      </c>
      <c r="W974">
        <f>YEAR(S974)</f>
        <v>2014</v>
      </c>
      <c r="X974" s="14">
        <f>_xlfn.DAYS(Table1[[#This Row],[Date Ended Conversion]],Table1[[#This Row],[Date Created Conversion]])</f>
        <v>30</v>
      </c>
    </row>
    <row r="975" spans="1:2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8270</v>
      </c>
      <c r="O975" t="s">
        <v>8272</v>
      </c>
      <c r="P975" s="16">
        <f>ROUND(Table1[[#This Row],[pledged]]/Table1[[#This Row],[goal]]*100,0)</f>
        <v>2</v>
      </c>
      <c r="Q975">
        <f>IFERROR(ROUND(E975/L975,2),0)</f>
        <v>51.38</v>
      </c>
      <c r="R975" s="18">
        <f>(((J975/60)/60)/24)+DATE(1970,1,1)</f>
        <v>42257.014965277776</v>
      </c>
      <c r="S975" s="18">
        <f>(((I975/60)/60)/24)+DATE(1970,1,1)</f>
        <v>42317.056631944448</v>
      </c>
      <c r="T975" s="14">
        <f>MONTH(R975)</f>
        <v>9</v>
      </c>
      <c r="U975" s="14">
        <f>MONTH(S975)</f>
        <v>11</v>
      </c>
      <c r="V975">
        <f>YEAR(R975)</f>
        <v>2015</v>
      </c>
      <c r="W975">
        <f>YEAR(S975)</f>
        <v>2015</v>
      </c>
      <c r="X975" s="14">
        <f>_xlfn.DAYS(Table1[[#This Row],[Date Ended Conversion]],Table1[[#This Row],[Date Created Conversion]])</f>
        <v>60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8270</v>
      </c>
      <c r="O976" t="s">
        <v>8272</v>
      </c>
      <c r="P976" s="16">
        <f>ROUND(Table1[[#This Row],[pledged]]/Table1[[#This Row],[goal]]*100,0)</f>
        <v>1</v>
      </c>
      <c r="Q976">
        <f>IFERROR(ROUND(E976/L976,2),0)</f>
        <v>93.33</v>
      </c>
      <c r="R976" s="18">
        <f>(((J976/60)/60)/24)+DATE(1970,1,1)</f>
        <v>42424.749490740738</v>
      </c>
      <c r="S976" s="18">
        <f>(((I976/60)/60)/24)+DATE(1970,1,1)</f>
        <v>42454.707824074074</v>
      </c>
      <c r="T976" s="14">
        <f>MONTH(R976)</f>
        <v>2</v>
      </c>
      <c r="U976" s="14">
        <f>MONTH(S976)</f>
        <v>3</v>
      </c>
      <c r="V976">
        <f>YEAR(R976)</f>
        <v>2016</v>
      </c>
      <c r="W976">
        <f>YEAR(S976)</f>
        <v>2016</v>
      </c>
      <c r="X976" s="14">
        <f>_xlfn.DAYS(Table1[[#This Row],[Date Ended Conversion]],Table1[[#This Row],[Date Created Conversion]])</f>
        <v>30</v>
      </c>
    </row>
    <row r="977" spans="1:2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8270</v>
      </c>
      <c r="O977" t="s">
        <v>8272</v>
      </c>
      <c r="P977" s="16">
        <f>ROUND(Table1[[#This Row],[pledged]]/Table1[[#This Row],[goal]]*100,0)</f>
        <v>3</v>
      </c>
      <c r="Q977">
        <f>IFERROR(ROUND(E977/L977,2),0)</f>
        <v>108.63</v>
      </c>
      <c r="R977" s="18">
        <f>(((J977/60)/60)/24)+DATE(1970,1,1)</f>
        <v>42489.696585648147</v>
      </c>
      <c r="S977" s="18">
        <f>(((I977/60)/60)/24)+DATE(1970,1,1)</f>
        <v>42549.696585648147</v>
      </c>
      <c r="T977" s="14">
        <f>MONTH(R977)</f>
        <v>4</v>
      </c>
      <c r="U977" s="14">
        <f>MONTH(S977)</f>
        <v>6</v>
      </c>
      <c r="V977">
        <f>YEAR(R977)</f>
        <v>2016</v>
      </c>
      <c r="W977">
        <f>YEAR(S977)</f>
        <v>2016</v>
      </c>
      <c r="X977" s="14">
        <f>_xlfn.DAYS(Table1[[#This Row],[Date Ended Conversion]],Table1[[#This Row],[Date Created Conversion]])</f>
        <v>60</v>
      </c>
    </row>
    <row r="978" spans="1:2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8270</v>
      </c>
      <c r="O978" t="s">
        <v>8272</v>
      </c>
      <c r="P978" s="16">
        <f>ROUND(Table1[[#This Row],[pledged]]/Table1[[#This Row],[goal]]*100,0)</f>
        <v>2</v>
      </c>
      <c r="Q978">
        <f>IFERROR(ROUND(E978/L978,2),0)</f>
        <v>160.5</v>
      </c>
      <c r="R978" s="18">
        <f>(((J978/60)/60)/24)+DATE(1970,1,1)</f>
        <v>42185.058993055558</v>
      </c>
      <c r="S978" s="18">
        <f>(((I978/60)/60)/24)+DATE(1970,1,1)</f>
        <v>42230.058993055558</v>
      </c>
      <c r="T978" s="14">
        <f>MONTH(R978)</f>
        <v>6</v>
      </c>
      <c r="U978" s="14">
        <f>MONTH(S978)</f>
        <v>8</v>
      </c>
      <c r="V978">
        <f>YEAR(R978)</f>
        <v>2015</v>
      </c>
      <c r="W978">
        <f>YEAR(S978)</f>
        <v>2015</v>
      </c>
      <c r="X978" s="14">
        <f>_xlfn.DAYS(Table1[[#This Row],[Date Ended Conversion]],Table1[[#This Row],[Date Created Conversion]])</f>
        <v>45</v>
      </c>
    </row>
    <row r="979" spans="1:2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8270</v>
      </c>
      <c r="O979" t="s">
        <v>8272</v>
      </c>
      <c r="P979" s="16">
        <f>ROUND(Table1[[#This Row],[pledged]]/Table1[[#This Row],[goal]]*100,0)</f>
        <v>34</v>
      </c>
      <c r="Q979">
        <f>IFERROR(ROUND(E979/L979,2),0)</f>
        <v>75.75</v>
      </c>
      <c r="R979" s="18">
        <f>(((J979/60)/60)/24)+DATE(1970,1,1)</f>
        <v>42391.942094907412</v>
      </c>
      <c r="S979" s="18">
        <f>(((I979/60)/60)/24)+DATE(1970,1,1)</f>
        <v>42421.942094907412</v>
      </c>
      <c r="T979" s="14">
        <f>MONTH(R979)</f>
        <v>1</v>
      </c>
      <c r="U979" s="14">
        <f>MONTH(S979)</f>
        <v>2</v>
      </c>
      <c r="V979">
        <f>YEAR(R979)</f>
        <v>2016</v>
      </c>
      <c r="W979">
        <f>YEAR(S979)</f>
        <v>2016</v>
      </c>
      <c r="X979" s="14">
        <f>_xlfn.DAYS(Table1[[#This Row],[Date Ended Conversion]],Table1[[#This Row],[Date Created Conversion]])</f>
        <v>30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8270</v>
      </c>
      <c r="O980" t="s">
        <v>8272</v>
      </c>
      <c r="P980" s="16">
        <f>ROUND(Table1[[#This Row],[pledged]]/Table1[[#This Row],[goal]]*100,0)</f>
        <v>56</v>
      </c>
      <c r="Q980">
        <f>IFERROR(ROUND(E980/L980,2),0)</f>
        <v>790.84</v>
      </c>
      <c r="R980" s="18">
        <f>(((J980/60)/60)/24)+DATE(1970,1,1)</f>
        <v>42395.309039351851</v>
      </c>
      <c r="S980" s="18">
        <f>(((I980/60)/60)/24)+DATE(1970,1,1)</f>
        <v>42425.309039351851</v>
      </c>
      <c r="T980" s="14">
        <f>MONTH(R980)</f>
        <v>1</v>
      </c>
      <c r="U980" s="14">
        <f>MONTH(S980)</f>
        <v>2</v>
      </c>
      <c r="V980">
        <f>YEAR(R980)</f>
        <v>2016</v>
      </c>
      <c r="W980">
        <f>YEAR(S980)</f>
        <v>2016</v>
      </c>
      <c r="X980" s="14">
        <f>_xlfn.DAYS(Table1[[#This Row],[Date Ended Conversion]],Table1[[#This Row],[Date Created Conversion]])</f>
        <v>30</v>
      </c>
    </row>
    <row r="981" spans="1:2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8270</v>
      </c>
      <c r="O981" t="s">
        <v>8272</v>
      </c>
      <c r="P981" s="16">
        <f>ROUND(Table1[[#This Row],[pledged]]/Table1[[#This Row],[goal]]*100,0)</f>
        <v>83</v>
      </c>
      <c r="Q981">
        <f>IFERROR(ROUND(E981/L981,2),0)</f>
        <v>301.94</v>
      </c>
      <c r="R981" s="18">
        <f>(((J981/60)/60)/24)+DATE(1970,1,1)</f>
        <v>42506.416990740734</v>
      </c>
      <c r="S981" s="18">
        <f>(((I981/60)/60)/24)+DATE(1970,1,1)</f>
        <v>42541.790972222225</v>
      </c>
      <c r="T981" s="14">
        <f>MONTH(R981)</f>
        <v>5</v>
      </c>
      <c r="U981" s="14">
        <f>MONTH(S981)</f>
        <v>6</v>
      </c>
      <c r="V981">
        <f>YEAR(R981)</f>
        <v>2016</v>
      </c>
      <c r="W981">
        <f>YEAR(S981)</f>
        <v>2016</v>
      </c>
      <c r="X981" s="14">
        <f>_xlfn.DAYS(Table1[[#This Row],[Date Ended Conversion]],Table1[[#This Row],[Date Created Conversion]])</f>
        <v>35</v>
      </c>
    </row>
    <row r="982" spans="1:2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8270</v>
      </c>
      <c r="O982" t="s">
        <v>8272</v>
      </c>
      <c r="P982" s="16">
        <f>ROUND(Table1[[#This Row],[pledged]]/Table1[[#This Row],[goal]]*100,0)</f>
        <v>15</v>
      </c>
      <c r="Q982">
        <f>IFERROR(ROUND(E982/L982,2),0)</f>
        <v>47.94</v>
      </c>
      <c r="R982" s="18">
        <f>(((J982/60)/60)/24)+DATE(1970,1,1)</f>
        <v>41928.904189814813</v>
      </c>
      <c r="S982" s="18">
        <f>(((I982/60)/60)/24)+DATE(1970,1,1)</f>
        <v>41973.945856481485</v>
      </c>
      <c r="T982" s="14">
        <f>MONTH(R982)</f>
        <v>10</v>
      </c>
      <c r="U982" s="14">
        <f>MONTH(S982)</f>
        <v>11</v>
      </c>
      <c r="V982">
        <f>YEAR(R982)</f>
        <v>2014</v>
      </c>
      <c r="W982">
        <f>YEAR(S982)</f>
        <v>2014</v>
      </c>
      <c r="X982" s="14">
        <f>_xlfn.DAYS(Table1[[#This Row],[Date Ended Conversion]],Table1[[#This Row],[Date Created Conversion]])</f>
        <v>45</v>
      </c>
    </row>
    <row r="983" spans="1:2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8270</v>
      </c>
      <c r="O983" t="s">
        <v>8272</v>
      </c>
      <c r="P983" s="16">
        <f>ROUND(Table1[[#This Row],[pledged]]/Table1[[#This Row],[goal]]*100,0)</f>
        <v>0</v>
      </c>
      <c r="Q983">
        <f>IFERROR(ROUND(E983/L983,2),0)</f>
        <v>2.75</v>
      </c>
      <c r="R983" s="18">
        <f>(((J983/60)/60)/24)+DATE(1970,1,1)</f>
        <v>41830.947013888886</v>
      </c>
      <c r="S983" s="18">
        <f>(((I983/60)/60)/24)+DATE(1970,1,1)</f>
        <v>41860.947013888886</v>
      </c>
      <c r="T983" s="14">
        <f>MONTH(R983)</f>
        <v>7</v>
      </c>
      <c r="U983" s="14">
        <f>MONTH(S983)</f>
        <v>8</v>
      </c>
      <c r="V983">
        <f>YEAR(R983)</f>
        <v>2014</v>
      </c>
      <c r="W983">
        <f>YEAR(S983)</f>
        <v>2014</v>
      </c>
      <c r="X983" s="14">
        <f>_xlfn.DAYS(Table1[[#This Row],[Date Ended Conversion]],Table1[[#This Row],[Date Created Conversion]])</f>
        <v>30</v>
      </c>
    </row>
    <row r="984" spans="1:2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8270</v>
      </c>
      <c r="O984" t="s">
        <v>8272</v>
      </c>
      <c r="P984" s="16">
        <f>ROUND(Table1[[#This Row],[pledged]]/Table1[[#This Row],[goal]]*100,0)</f>
        <v>0</v>
      </c>
      <c r="Q984">
        <f>IFERROR(ROUND(E984/L984,2),0)</f>
        <v>1</v>
      </c>
      <c r="R984" s="18">
        <f>(((J984/60)/60)/24)+DATE(1970,1,1)</f>
        <v>42615.753310185188</v>
      </c>
      <c r="S984" s="18">
        <f>(((I984/60)/60)/24)+DATE(1970,1,1)</f>
        <v>42645.753310185188</v>
      </c>
      <c r="T984" s="14">
        <f>MONTH(R984)</f>
        <v>9</v>
      </c>
      <c r="U984" s="14">
        <f>MONTH(S984)</f>
        <v>10</v>
      </c>
      <c r="V984">
        <f>YEAR(R984)</f>
        <v>2016</v>
      </c>
      <c r="W984">
        <f>YEAR(S984)</f>
        <v>2016</v>
      </c>
      <c r="X984" s="14">
        <f>_xlfn.DAYS(Table1[[#This Row],[Date Ended Conversion]],Table1[[#This Row],[Date Created Conversion]])</f>
        <v>30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8270</v>
      </c>
      <c r="O985" t="s">
        <v>8272</v>
      </c>
      <c r="P985" s="16">
        <f>ROUND(Table1[[#This Row],[pledged]]/Table1[[#This Row],[goal]]*100,0)</f>
        <v>30</v>
      </c>
      <c r="Q985">
        <f>IFERROR(ROUND(E985/L985,2),0)</f>
        <v>171.79</v>
      </c>
      <c r="R985" s="18">
        <f>(((J985/60)/60)/24)+DATE(1970,1,1)</f>
        <v>42574.667650462965</v>
      </c>
      <c r="S985" s="18">
        <f>(((I985/60)/60)/24)+DATE(1970,1,1)</f>
        <v>42605.870833333334</v>
      </c>
      <c r="T985" s="14">
        <f>MONTH(R985)</f>
        <v>7</v>
      </c>
      <c r="U985" s="14">
        <f>MONTH(S985)</f>
        <v>8</v>
      </c>
      <c r="V985">
        <f>YEAR(R985)</f>
        <v>2016</v>
      </c>
      <c r="W985">
        <f>YEAR(S985)</f>
        <v>2016</v>
      </c>
      <c r="X985" s="14">
        <f>_xlfn.DAYS(Table1[[#This Row],[Date Ended Conversion]],Table1[[#This Row],[Date Created Conversion]])</f>
        <v>31</v>
      </c>
    </row>
    <row r="986" spans="1:2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8270</v>
      </c>
      <c r="O986" t="s">
        <v>8272</v>
      </c>
      <c r="P986" s="16">
        <f>ROUND(Table1[[#This Row],[pledged]]/Table1[[#This Row],[goal]]*100,0)</f>
        <v>1</v>
      </c>
      <c r="Q986">
        <f>IFERROR(ROUND(E986/L986,2),0)</f>
        <v>35.33</v>
      </c>
      <c r="R986" s="18">
        <f>(((J986/60)/60)/24)+DATE(1970,1,1)</f>
        <v>42061.11583333333</v>
      </c>
      <c r="S986" s="18">
        <f>(((I986/60)/60)/24)+DATE(1970,1,1)</f>
        <v>42091.074166666673</v>
      </c>
      <c r="T986" s="14">
        <f>MONTH(R986)</f>
        <v>2</v>
      </c>
      <c r="U986" s="14">
        <f>MONTH(S986)</f>
        <v>3</v>
      </c>
      <c r="V986">
        <f>YEAR(R986)</f>
        <v>2015</v>
      </c>
      <c r="W986">
        <f>YEAR(S986)</f>
        <v>2015</v>
      </c>
      <c r="X986" s="14">
        <f>_xlfn.DAYS(Table1[[#This Row],[Date Ended Conversion]],Table1[[#This Row],[Date Created Conversion]])</f>
        <v>30</v>
      </c>
    </row>
    <row r="987" spans="1:2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8270</v>
      </c>
      <c r="O987" t="s">
        <v>8272</v>
      </c>
      <c r="P987" s="16">
        <f>ROUND(Table1[[#This Row],[pledged]]/Table1[[#This Row],[goal]]*100,0)</f>
        <v>6</v>
      </c>
      <c r="Q987">
        <f>IFERROR(ROUND(E987/L987,2),0)</f>
        <v>82.09</v>
      </c>
      <c r="R987" s="18">
        <f>(((J987/60)/60)/24)+DATE(1970,1,1)</f>
        <v>42339.967708333337</v>
      </c>
      <c r="S987" s="18">
        <f>(((I987/60)/60)/24)+DATE(1970,1,1)</f>
        <v>42369.958333333328</v>
      </c>
      <c r="T987" s="14">
        <f>MONTH(R987)</f>
        <v>12</v>
      </c>
      <c r="U987" s="14">
        <f>MONTH(S987)</f>
        <v>12</v>
      </c>
      <c r="V987">
        <f>YEAR(R987)</f>
        <v>2015</v>
      </c>
      <c r="W987">
        <f>YEAR(S987)</f>
        <v>2015</v>
      </c>
      <c r="X987" s="14">
        <f>_xlfn.DAYS(Table1[[#This Row],[Date Ended Conversion]],Table1[[#This Row],[Date Created Conversion]])</f>
        <v>30</v>
      </c>
    </row>
    <row r="988" spans="1:2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8270</v>
      </c>
      <c r="O988" t="s">
        <v>8272</v>
      </c>
      <c r="P988" s="16">
        <f>ROUND(Table1[[#This Row],[pledged]]/Table1[[#This Row],[goal]]*100,0)</f>
        <v>13</v>
      </c>
      <c r="Q988">
        <f>IFERROR(ROUND(E988/L988,2),0)</f>
        <v>110.87</v>
      </c>
      <c r="R988" s="18">
        <f>(((J988/60)/60)/24)+DATE(1970,1,1)</f>
        <v>42324.767361111109</v>
      </c>
      <c r="S988" s="18">
        <f>(((I988/60)/60)/24)+DATE(1970,1,1)</f>
        <v>42379</v>
      </c>
      <c r="T988" s="14">
        <f>MONTH(R988)</f>
        <v>11</v>
      </c>
      <c r="U988" s="14">
        <f>MONTH(S988)</f>
        <v>1</v>
      </c>
      <c r="V988">
        <f>YEAR(R988)</f>
        <v>2015</v>
      </c>
      <c r="W988">
        <f>YEAR(S988)</f>
        <v>2016</v>
      </c>
      <c r="X988" s="14">
        <f>_xlfn.DAYS(Table1[[#This Row],[Date Ended Conversion]],Table1[[#This Row],[Date Created Conversion]])</f>
        <v>55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8270</v>
      </c>
      <c r="O989" t="s">
        <v>8272</v>
      </c>
      <c r="P989" s="16">
        <f>ROUND(Table1[[#This Row],[pledged]]/Table1[[#This Row],[goal]]*100,0)</f>
        <v>13</v>
      </c>
      <c r="Q989">
        <f>IFERROR(ROUND(E989/L989,2),0)</f>
        <v>161.22</v>
      </c>
      <c r="R989" s="18">
        <f>(((J989/60)/60)/24)+DATE(1970,1,1)</f>
        <v>41773.294560185182</v>
      </c>
      <c r="S989" s="18">
        <f>(((I989/60)/60)/24)+DATE(1970,1,1)</f>
        <v>41813.294560185182</v>
      </c>
      <c r="T989" s="14">
        <f>MONTH(R989)</f>
        <v>5</v>
      </c>
      <c r="U989" s="14">
        <f>MONTH(S989)</f>
        <v>6</v>
      </c>
      <c r="V989">
        <f>YEAR(R989)</f>
        <v>2014</v>
      </c>
      <c r="W989">
        <f>YEAR(S989)</f>
        <v>2014</v>
      </c>
      <c r="X989" s="14">
        <f>_xlfn.DAYS(Table1[[#This Row],[Date Ended Conversion]],Table1[[#This Row],[Date Created Conversion]])</f>
        <v>40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8270</v>
      </c>
      <c r="O990" t="s">
        <v>8272</v>
      </c>
      <c r="P990" s="16">
        <f>ROUND(Table1[[#This Row],[pledged]]/Table1[[#This Row],[goal]]*100,0)</f>
        <v>0</v>
      </c>
      <c r="Q990">
        <f>IFERROR(ROUND(E990/L990,2),0)</f>
        <v>0</v>
      </c>
      <c r="R990" s="18">
        <f>(((J990/60)/60)/24)+DATE(1970,1,1)</f>
        <v>42614.356770833328</v>
      </c>
      <c r="S990" s="18">
        <f>(((I990/60)/60)/24)+DATE(1970,1,1)</f>
        <v>42644.356770833328</v>
      </c>
      <c r="T990" s="14">
        <f>MONTH(R990)</f>
        <v>9</v>
      </c>
      <c r="U990" s="14">
        <f>MONTH(S990)</f>
        <v>10</v>
      </c>
      <c r="V990">
        <f>YEAR(R990)</f>
        <v>2016</v>
      </c>
      <c r="W990">
        <f>YEAR(S990)</f>
        <v>2016</v>
      </c>
      <c r="X990" s="14">
        <f>_xlfn.DAYS(Table1[[#This Row],[Date Ended Conversion]],Table1[[#This Row],[Date Created Conversion]])</f>
        <v>30</v>
      </c>
    </row>
    <row r="991" spans="1:2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8270</v>
      </c>
      <c r="O991" t="s">
        <v>8272</v>
      </c>
      <c r="P991" s="16">
        <f>ROUND(Table1[[#This Row],[pledged]]/Table1[[#This Row],[goal]]*100,0)</f>
        <v>17</v>
      </c>
      <c r="Q991">
        <f>IFERROR(ROUND(E991/L991,2),0)</f>
        <v>52.41</v>
      </c>
      <c r="R991" s="18">
        <f>(((J991/60)/60)/24)+DATE(1970,1,1)</f>
        <v>42611.933969907404</v>
      </c>
      <c r="S991" s="18">
        <f>(((I991/60)/60)/24)+DATE(1970,1,1)</f>
        <v>42641.933969907404</v>
      </c>
      <c r="T991" s="14">
        <f>MONTH(R991)</f>
        <v>8</v>
      </c>
      <c r="U991" s="14">
        <f>MONTH(S991)</f>
        <v>9</v>
      </c>
      <c r="V991">
        <f>YEAR(R991)</f>
        <v>2016</v>
      </c>
      <c r="W991">
        <f>YEAR(S991)</f>
        <v>2016</v>
      </c>
      <c r="X991" s="14">
        <f>_xlfn.DAYS(Table1[[#This Row],[Date Ended Conversion]],Table1[[#This Row],[Date Created Conversion]])</f>
        <v>30</v>
      </c>
    </row>
    <row r="992" spans="1:2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8270</v>
      </c>
      <c r="O992" t="s">
        <v>8272</v>
      </c>
      <c r="P992" s="16">
        <f>ROUND(Table1[[#This Row],[pledged]]/Table1[[#This Row],[goal]]*100,0)</f>
        <v>0</v>
      </c>
      <c r="Q992">
        <f>IFERROR(ROUND(E992/L992,2),0)</f>
        <v>13</v>
      </c>
      <c r="R992" s="18">
        <f>(((J992/60)/60)/24)+DATE(1970,1,1)</f>
        <v>41855.784305555557</v>
      </c>
      <c r="S992" s="18">
        <f>(((I992/60)/60)/24)+DATE(1970,1,1)</f>
        <v>41885.784305555557</v>
      </c>
      <c r="T992" s="14">
        <f>MONTH(R992)</f>
        <v>8</v>
      </c>
      <c r="U992" s="14">
        <f>MONTH(S992)</f>
        <v>9</v>
      </c>
      <c r="V992">
        <f>YEAR(R992)</f>
        <v>2014</v>
      </c>
      <c r="W992">
        <f>YEAR(S992)</f>
        <v>2014</v>
      </c>
      <c r="X992" s="14">
        <f>_xlfn.DAYS(Table1[[#This Row],[Date Ended Conversion]],Table1[[#This Row],[Date Created Conversion]])</f>
        <v>30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8270</v>
      </c>
      <c r="O993" t="s">
        <v>8272</v>
      </c>
      <c r="P993" s="16">
        <f>ROUND(Table1[[#This Row],[pledged]]/Table1[[#This Row],[goal]]*100,0)</f>
        <v>4</v>
      </c>
      <c r="Q993">
        <f>IFERROR(ROUND(E993/L993,2),0)</f>
        <v>30.29</v>
      </c>
      <c r="R993" s="18">
        <f>(((J993/60)/60)/24)+DATE(1970,1,1)</f>
        <v>42538.75680555556</v>
      </c>
      <c r="S993" s="18">
        <f>(((I993/60)/60)/24)+DATE(1970,1,1)</f>
        <v>42563.785416666666</v>
      </c>
      <c r="T993" s="14">
        <f>MONTH(R993)</f>
        <v>6</v>
      </c>
      <c r="U993" s="14">
        <f>MONTH(S993)</f>
        <v>7</v>
      </c>
      <c r="V993">
        <f>YEAR(R993)</f>
        <v>2016</v>
      </c>
      <c r="W993">
        <f>YEAR(S993)</f>
        <v>2016</v>
      </c>
      <c r="X993" s="14">
        <f>_xlfn.DAYS(Table1[[#This Row],[Date Ended Conversion]],Table1[[#This Row],[Date Created Conversion]])</f>
        <v>25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8270</v>
      </c>
      <c r="O994" t="s">
        <v>8272</v>
      </c>
      <c r="P994" s="16">
        <f>ROUND(Table1[[#This Row],[pledged]]/Table1[[#This Row],[goal]]*100,0)</f>
        <v>0</v>
      </c>
      <c r="Q994">
        <f>IFERROR(ROUND(E994/L994,2),0)</f>
        <v>116.75</v>
      </c>
      <c r="R994" s="18">
        <f>(((J994/60)/60)/24)+DATE(1970,1,1)</f>
        <v>42437.924988425926</v>
      </c>
      <c r="S994" s="18">
        <f>(((I994/60)/60)/24)+DATE(1970,1,1)</f>
        <v>42497.883321759262</v>
      </c>
      <c r="T994" s="14">
        <f>MONTH(R994)</f>
        <v>3</v>
      </c>
      <c r="U994" s="14">
        <f>MONTH(S994)</f>
        <v>5</v>
      </c>
      <c r="V994">
        <f>YEAR(R994)</f>
        <v>2016</v>
      </c>
      <c r="W994">
        <f>YEAR(S994)</f>
        <v>2016</v>
      </c>
      <c r="X994" s="14">
        <f>_xlfn.DAYS(Table1[[#This Row],[Date Ended Conversion]],Table1[[#This Row],[Date Created Conversion]])</f>
        <v>60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8270</v>
      </c>
      <c r="O995" t="s">
        <v>8272</v>
      </c>
      <c r="P995" s="16">
        <f>ROUND(Table1[[#This Row],[pledged]]/Table1[[#This Row],[goal]]*100,0)</f>
        <v>25</v>
      </c>
      <c r="Q995">
        <f>IFERROR(ROUND(E995/L995,2),0)</f>
        <v>89.6</v>
      </c>
      <c r="R995" s="18">
        <f>(((J995/60)/60)/24)+DATE(1970,1,1)</f>
        <v>42652.964907407411</v>
      </c>
      <c r="S995" s="18">
        <f>(((I995/60)/60)/24)+DATE(1970,1,1)</f>
        <v>42686.208333333328</v>
      </c>
      <c r="T995" s="14">
        <f>MONTH(R995)</f>
        <v>10</v>
      </c>
      <c r="U995" s="14">
        <f>MONTH(S995)</f>
        <v>11</v>
      </c>
      <c r="V995">
        <f>YEAR(R995)</f>
        <v>2016</v>
      </c>
      <c r="W995">
        <f>YEAR(S995)</f>
        <v>2016</v>
      </c>
      <c r="X995" s="14">
        <f>_xlfn.DAYS(Table1[[#This Row],[Date Ended Conversion]],Table1[[#This Row],[Date Created Conversion]])</f>
        <v>34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8270</v>
      </c>
      <c r="O996" t="s">
        <v>8272</v>
      </c>
      <c r="P996" s="16">
        <f>ROUND(Table1[[#This Row],[pledged]]/Table1[[#This Row],[goal]]*100,0)</f>
        <v>2</v>
      </c>
      <c r="Q996">
        <f>IFERROR(ROUND(E996/L996,2),0)</f>
        <v>424.45</v>
      </c>
      <c r="R996" s="18">
        <f>(((J996/60)/60)/24)+DATE(1970,1,1)</f>
        <v>41921.263078703705</v>
      </c>
      <c r="S996" s="18">
        <f>(((I996/60)/60)/24)+DATE(1970,1,1)</f>
        <v>41973.957638888889</v>
      </c>
      <c r="T996" s="14">
        <f>MONTH(R996)</f>
        <v>10</v>
      </c>
      <c r="U996" s="14">
        <f>MONTH(S996)</f>
        <v>11</v>
      </c>
      <c r="V996">
        <f>YEAR(R996)</f>
        <v>2014</v>
      </c>
      <c r="W996">
        <f>YEAR(S996)</f>
        <v>2014</v>
      </c>
      <c r="X996" s="14">
        <f>_xlfn.DAYS(Table1[[#This Row],[Date Ended Conversion]],Table1[[#This Row],[Date Created Conversion]])</f>
        <v>52</v>
      </c>
    </row>
    <row r="997" spans="1:2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8270</v>
      </c>
      <c r="O997" t="s">
        <v>8272</v>
      </c>
      <c r="P997" s="16">
        <f>ROUND(Table1[[#This Row],[pledged]]/Table1[[#This Row],[goal]]*100,0)</f>
        <v>7</v>
      </c>
      <c r="Q997">
        <f>IFERROR(ROUND(E997/L997,2),0)</f>
        <v>80.67</v>
      </c>
      <c r="R997" s="18">
        <f>(((J997/60)/60)/24)+DATE(1970,1,1)</f>
        <v>41947.940740740742</v>
      </c>
      <c r="S997" s="18">
        <f>(((I997/60)/60)/24)+DATE(1970,1,1)</f>
        <v>41972.666666666672</v>
      </c>
      <c r="T997" s="14">
        <f>MONTH(R997)</f>
        <v>11</v>
      </c>
      <c r="U997" s="14">
        <f>MONTH(S997)</f>
        <v>11</v>
      </c>
      <c r="V997">
        <f>YEAR(R997)</f>
        <v>2014</v>
      </c>
      <c r="W997">
        <f>YEAR(S997)</f>
        <v>2014</v>
      </c>
      <c r="X997" s="14">
        <f>_xlfn.DAYS(Table1[[#This Row],[Date Ended Conversion]],Table1[[#This Row],[Date Created Conversion]])</f>
        <v>25</v>
      </c>
    </row>
    <row r="998" spans="1:2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8270</v>
      </c>
      <c r="O998" t="s">
        <v>8272</v>
      </c>
      <c r="P998" s="16">
        <f>ROUND(Table1[[#This Row],[pledged]]/Table1[[#This Row],[goal]]*100,0)</f>
        <v>2</v>
      </c>
      <c r="Q998">
        <f>IFERROR(ROUND(E998/L998,2),0)</f>
        <v>13</v>
      </c>
      <c r="R998" s="18">
        <f>(((J998/60)/60)/24)+DATE(1970,1,1)</f>
        <v>41817.866435185184</v>
      </c>
      <c r="S998" s="18">
        <f>(((I998/60)/60)/24)+DATE(1970,1,1)</f>
        <v>41847.643750000003</v>
      </c>
      <c r="T998" s="14">
        <f>MONTH(R998)</f>
        <v>6</v>
      </c>
      <c r="U998" s="14">
        <f>MONTH(S998)</f>
        <v>7</v>
      </c>
      <c r="V998">
        <f>YEAR(R998)</f>
        <v>2014</v>
      </c>
      <c r="W998">
        <f>YEAR(S998)</f>
        <v>2014</v>
      </c>
      <c r="X998" s="14">
        <f>_xlfn.DAYS(Table1[[#This Row],[Date Ended Conversion]],Table1[[#This Row],[Date Created Conversion]])</f>
        <v>30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8270</v>
      </c>
      <c r="O999" t="s">
        <v>8272</v>
      </c>
      <c r="P999" s="16">
        <f>ROUND(Table1[[#This Row],[pledged]]/Table1[[#This Row],[goal]]*100,0)</f>
        <v>1</v>
      </c>
      <c r="Q999">
        <f>IFERROR(ROUND(E999/L999,2),0)</f>
        <v>8.1300000000000008</v>
      </c>
      <c r="R999" s="18">
        <f>(((J999/60)/60)/24)+DATE(1970,1,1)</f>
        <v>41941.10297453704</v>
      </c>
      <c r="S999" s="18">
        <f>(((I999/60)/60)/24)+DATE(1970,1,1)</f>
        <v>41971.144641203704</v>
      </c>
      <c r="T999" s="14">
        <f>MONTH(R999)</f>
        <v>10</v>
      </c>
      <c r="U999" s="14">
        <f>MONTH(S999)</f>
        <v>11</v>
      </c>
      <c r="V999">
        <f>YEAR(R999)</f>
        <v>2014</v>
      </c>
      <c r="W999">
        <f>YEAR(S999)</f>
        <v>2014</v>
      </c>
      <c r="X999" s="14">
        <f>_xlfn.DAYS(Table1[[#This Row],[Date Ended Conversion]],Table1[[#This Row],[Date Created Conversion]])</f>
        <v>30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8270</v>
      </c>
      <c r="O1000" t="s">
        <v>8272</v>
      </c>
      <c r="P1000" s="16">
        <f>ROUND(Table1[[#This Row],[pledged]]/Table1[[#This Row],[goal]]*100,0)</f>
        <v>59</v>
      </c>
      <c r="Q1000">
        <f>IFERROR(ROUND(E1000/L1000,2),0)</f>
        <v>153.43</v>
      </c>
      <c r="R1000" s="18">
        <f>(((J1000/60)/60)/24)+DATE(1970,1,1)</f>
        <v>42282.168993055559</v>
      </c>
      <c r="S1000" s="18">
        <f>(((I1000/60)/60)/24)+DATE(1970,1,1)</f>
        <v>42327.210659722223</v>
      </c>
      <c r="T1000" s="14">
        <f>MONTH(R1000)</f>
        <v>10</v>
      </c>
      <c r="U1000" s="14">
        <f>MONTH(S1000)</f>
        <v>11</v>
      </c>
      <c r="V1000">
        <f>YEAR(R1000)</f>
        <v>2015</v>
      </c>
      <c r="W1000">
        <f>YEAR(S1000)</f>
        <v>2015</v>
      </c>
      <c r="X1000" s="14">
        <f>_xlfn.DAYS(Table1[[#This Row],[Date Ended Conversion]],Table1[[#This Row],[Date Created Conversion]])</f>
        <v>45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8270</v>
      </c>
      <c r="O1001" t="s">
        <v>8272</v>
      </c>
      <c r="P1001" s="16">
        <f>ROUND(Table1[[#This Row],[pledged]]/Table1[[#This Row],[goal]]*100,0)</f>
        <v>8</v>
      </c>
      <c r="Q1001">
        <f>IFERROR(ROUND(E1001/L1001,2),0)</f>
        <v>292.08</v>
      </c>
      <c r="R1001" s="18">
        <f>(((J1001/60)/60)/24)+DATE(1970,1,1)</f>
        <v>41926.29965277778</v>
      </c>
      <c r="S1001" s="18">
        <f>(((I1001/60)/60)/24)+DATE(1970,1,1)</f>
        <v>41956.334722222222</v>
      </c>
      <c r="T1001" s="14">
        <f>MONTH(R1001)</f>
        <v>10</v>
      </c>
      <c r="U1001" s="14">
        <f>MONTH(S1001)</f>
        <v>11</v>
      </c>
      <c r="V1001">
        <f>YEAR(R1001)</f>
        <v>2014</v>
      </c>
      <c r="W1001">
        <f>YEAR(S1001)</f>
        <v>2014</v>
      </c>
      <c r="X1001" s="14">
        <f>_xlfn.DAYS(Table1[[#This Row],[Date Ended Conversion]],Table1[[#This Row],[Date Created Conversion]])</f>
        <v>30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8270</v>
      </c>
      <c r="O1002" t="s">
        <v>8272</v>
      </c>
      <c r="P1002" s="16">
        <f>ROUND(Table1[[#This Row],[pledged]]/Table1[[#This Row],[goal]]*100,0)</f>
        <v>2</v>
      </c>
      <c r="Q1002">
        <f>IFERROR(ROUND(E1002/L1002,2),0)</f>
        <v>3304</v>
      </c>
      <c r="R1002" s="18">
        <f>(((J1002/60)/60)/24)+DATE(1970,1,1)</f>
        <v>42749.059722222228</v>
      </c>
      <c r="S1002" s="18">
        <f>(((I1002/60)/60)/24)+DATE(1970,1,1)</f>
        <v>42809.018055555556</v>
      </c>
      <c r="T1002" s="14">
        <f>MONTH(R1002)</f>
        <v>1</v>
      </c>
      <c r="U1002" s="14">
        <f>MONTH(S1002)</f>
        <v>3</v>
      </c>
      <c r="V1002">
        <f>YEAR(R1002)</f>
        <v>2017</v>
      </c>
      <c r="W1002">
        <f>YEAR(S1002)</f>
        <v>2017</v>
      </c>
      <c r="X1002" s="14">
        <f>_xlfn.DAYS(Table1[[#This Row],[Date Ended Conversion]],Table1[[#This Row],[Date Created Conversion]])</f>
        <v>60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8270</v>
      </c>
      <c r="O1003" t="s">
        <v>8272</v>
      </c>
      <c r="P1003" s="16">
        <f>ROUND(Table1[[#This Row],[pledged]]/Table1[[#This Row],[goal]]*100,0)</f>
        <v>104</v>
      </c>
      <c r="Q1003">
        <f>IFERROR(ROUND(E1003/L1003,2),0)</f>
        <v>1300</v>
      </c>
      <c r="R1003" s="18">
        <f>(((J1003/60)/60)/24)+DATE(1970,1,1)</f>
        <v>42720.720057870371</v>
      </c>
      <c r="S1003" s="18">
        <f>(((I1003/60)/60)/24)+DATE(1970,1,1)</f>
        <v>42765.720057870371</v>
      </c>
      <c r="T1003" s="14">
        <f>MONTH(R1003)</f>
        <v>12</v>
      </c>
      <c r="U1003" s="14">
        <f>MONTH(S1003)</f>
        <v>1</v>
      </c>
      <c r="V1003">
        <f>YEAR(R1003)</f>
        <v>2016</v>
      </c>
      <c r="W1003">
        <f>YEAR(S1003)</f>
        <v>2017</v>
      </c>
      <c r="X1003" s="14">
        <f>_xlfn.DAYS(Table1[[#This Row],[Date Ended Conversion]],Table1[[#This Row],[Date Created Conversion]])</f>
        <v>45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8270</v>
      </c>
      <c r="O1004" t="s">
        <v>8272</v>
      </c>
      <c r="P1004" s="16">
        <f>ROUND(Table1[[#This Row],[pledged]]/Table1[[#This Row],[goal]]*100,0)</f>
        <v>30</v>
      </c>
      <c r="Q1004">
        <f>IFERROR(ROUND(E1004/L1004,2),0)</f>
        <v>134.55000000000001</v>
      </c>
      <c r="R1004" s="18">
        <f>(((J1004/60)/60)/24)+DATE(1970,1,1)</f>
        <v>42325.684189814812</v>
      </c>
      <c r="S1004" s="18">
        <f>(((I1004/60)/60)/24)+DATE(1970,1,1)</f>
        <v>42355.249305555553</v>
      </c>
      <c r="T1004" s="14">
        <f>MONTH(R1004)</f>
        <v>11</v>
      </c>
      <c r="U1004" s="14">
        <f>MONTH(S1004)</f>
        <v>12</v>
      </c>
      <c r="V1004">
        <f>YEAR(R1004)</f>
        <v>2015</v>
      </c>
      <c r="W1004">
        <f>YEAR(S1004)</f>
        <v>2015</v>
      </c>
      <c r="X1004" s="14">
        <f>_xlfn.DAYS(Table1[[#This Row],[Date Ended Conversion]],Table1[[#This Row],[Date Created Conversion]])</f>
        <v>30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8270</v>
      </c>
      <c r="O1005" t="s">
        <v>8272</v>
      </c>
      <c r="P1005" s="16">
        <f>ROUND(Table1[[#This Row],[pledged]]/Table1[[#This Row],[goal]]*100,0)</f>
        <v>16</v>
      </c>
      <c r="Q1005">
        <f>IFERROR(ROUND(E1005/L1005,2),0)</f>
        <v>214.07</v>
      </c>
      <c r="R1005" s="18">
        <f>(((J1005/60)/60)/24)+DATE(1970,1,1)</f>
        <v>42780.709039351852</v>
      </c>
      <c r="S1005" s="18">
        <f>(((I1005/60)/60)/24)+DATE(1970,1,1)</f>
        <v>42810.667372685188</v>
      </c>
      <c r="T1005" s="14">
        <f>MONTH(R1005)</f>
        <v>2</v>
      </c>
      <c r="U1005" s="14">
        <f>MONTH(S1005)</f>
        <v>3</v>
      </c>
      <c r="V1005">
        <f>YEAR(R1005)</f>
        <v>2017</v>
      </c>
      <c r="W1005">
        <f>YEAR(S1005)</f>
        <v>2017</v>
      </c>
      <c r="X1005" s="14">
        <f>_xlfn.DAYS(Table1[[#This Row],[Date Ended Conversion]],Table1[[#This Row],[Date Created Conversion]])</f>
        <v>30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8270</v>
      </c>
      <c r="O1006" t="s">
        <v>8272</v>
      </c>
      <c r="P1006" s="16">
        <f>ROUND(Table1[[#This Row],[pledged]]/Table1[[#This Row],[goal]]*100,0)</f>
        <v>82</v>
      </c>
      <c r="Q1006">
        <f>IFERROR(ROUND(E1006/L1006,2),0)</f>
        <v>216.34</v>
      </c>
      <c r="R1006" s="18">
        <f>(((J1006/60)/60)/24)+DATE(1970,1,1)</f>
        <v>42388.708645833336</v>
      </c>
      <c r="S1006" s="18">
        <f>(((I1006/60)/60)/24)+DATE(1970,1,1)</f>
        <v>42418.708645833336</v>
      </c>
      <c r="T1006" s="14">
        <f>MONTH(R1006)</f>
        <v>1</v>
      </c>
      <c r="U1006" s="14">
        <f>MONTH(S1006)</f>
        <v>2</v>
      </c>
      <c r="V1006">
        <f>YEAR(R1006)</f>
        <v>2016</v>
      </c>
      <c r="W1006">
        <f>YEAR(S1006)</f>
        <v>2016</v>
      </c>
      <c r="X1006" s="14">
        <f>_xlfn.DAYS(Table1[[#This Row],[Date Ended Conversion]],Table1[[#This Row],[Date Created Conversion]])</f>
        <v>30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8270</v>
      </c>
      <c r="O1007" t="s">
        <v>8272</v>
      </c>
      <c r="P1007" s="16">
        <f>ROUND(Table1[[#This Row],[pledged]]/Table1[[#This Row],[goal]]*100,0)</f>
        <v>75</v>
      </c>
      <c r="Q1007">
        <f>IFERROR(ROUND(E1007/L1007,2),0)</f>
        <v>932.31</v>
      </c>
      <c r="R1007" s="18">
        <f>(((J1007/60)/60)/24)+DATE(1970,1,1)</f>
        <v>42276.624803240738</v>
      </c>
      <c r="S1007" s="18">
        <f>(((I1007/60)/60)/24)+DATE(1970,1,1)</f>
        <v>42307.624803240738</v>
      </c>
      <c r="T1007" s="14">
        <f>MONTH(R1007)</f>
        <v>9</v>
      </c>
      <c r="U1007" s="14">
        <f>MONTH(S1007)</f>
        <v>10</v>
      </c>
      <c r="V1007">
        <f>YEAR(R1007)</f>
        <v>2015</v>
      </c>
      <c r="W1007">
        <f>YEAR(S1007)</f>
        <v>2015</v>
      </c>
      <c r="X1007" s="14">
        <f>_xlfn.DAYS(Table1[[#This Row],[Date Ended Conversion]],Table1[[#This Row],[Date Created Conversion]])</f>
        <v>31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8270</v>
      </c>
      <c r="O1008" t="s">
        <v>8272</v>
      </c>
      <c r="P1008" s="16">
        <f>ROUND(Table1[[#This Row],[pledged]]/Table1[[#This Row],[goal]]*100,0)</f>
        <v>6</v>
      </c>
      <c r="Q1008">
        <f>IFERROR(ROUND(E1008/L1008,2),0)</f>
        <v>29.25</v>
      </c>
      <c r="R1008" s="18">
        <f>(((J1008/60)/60)/24)+DATE(1970,1,1)</f>
        <v>41977.040185185186</v>
      </c>
      <c r="S1008" s="18">
        <f>(((I1008/60)/60)/24)+DATE(1970,1,1)</f>
        <v>41985.299305555556</v>
      </c>
      <c r="T1008" s="14">
        <f>MONTH(R1008)</f>
        <v>12</v>
      </c>
      <c r="U1008" s="14">
        <f>MONTH(S1008)</f>
        <v>12</v>
      </c>
      <c r="V1008">
        <f>YEAR(R1008)</f>
        <v>2014</v>
      </c>
      <c r="W1008">
        <f>YEAR(S1008)</f>
        <v>2014</v>
      </c>
      <c r="X1008" s="14">
        <f>_xlfn.DAYS(Table1[[#This Row],[Date Ended Conversion]],Table1[[#This Row],[Date Created Conversion]])</f>
        <v>8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8270</v>
      </c>
      <c r="O1009" t="s">
        <v>8272</v>
      </c>
      <c r="P1009" s="16">
        <f>ROUND(Table1[[#This Row],[pledged]]/Table1[[#This Row],[goal]]*100,0)</f>
        <v>44</v>
      </c>
      <c r="Q1009">
        <f>IFERROR(ROUND(E1009/L1009,2),0)</f>
        <v>174.95</v>
      </c>
      <c r="R1009" s="18">
        <f>(((J1009/60)/60)/24)+DATE(1970,1,1)</f>
        <v>42676.583599537036</v>
      </c>
      <c r="S1009" s="18">
        <f>(((I1009/60)/60)/24)+DATE(1970,1,1)</f>
        <v>42718.6252662037</v>
      </c>
      <c r="T1009" s="14">
        <f>MONTH(R1009)</f>
        <v>11</v>
      </c>
      <c r="U1009" s="14">
        <f>MONTH(S1009)</f>
        <v>12</v>
      </c>
      <c r="V1009">
        <f>YEAR(R1009)</f>
        <v>2016</v>
      </c>
      <c r="W1009">
        <f>YEAR(S1009)</f>
        <v>2016</v>
      </c>
      <c r="X1009" s="14">
        <f>_xlfn.DAYS(Table1[[#This Row],[Date Ended Conversion]],Table1[[#This Row],[Date Created Conversion]])</f>
        <v>42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8270</v>
      </c>
      <c r="O1010" t="s">
        <v>8272</v>
      </c>
      <c r="P1010" s="16">
        <f>ROUND(Table1[[#This Row],[pledged]]/Table1[[#This Row],[goal]]*100,0)</f>
        <v>0</v>
      </c>
      <c r="Q1010">
        <f>IFERROR(ROUND(E1010/L1010,2),0)</f>
        <v>250</v>
      </c>
      <c r="R1010" s="18">
        <f>(((J1010/60)/60)/24)+DATE(1970,1,1)</f>
        <v>42702.809201388889</v>
      </c>
      <c r="S1010" s="18">
        <f>(((I1010/60)/60)/24)+DATE(1970,1,1)</f>
        <v>42732.809201388889</v>
      </c>
      <c r="T1010" s="14">
        <f>MONTH(R1010)</f>
        <v>11</v>
      </c>
      <c r="U1010" s="14">
        <f>MONTH(S1010)</f>
        <v>12</v>
      </c>
      <c r="V1010">
        <f>YEAR(R1010)</f>
        <v>2016</v>
      </c>
      <c r="W1010">
        <f>YEAR(S1010)</f>
        <v>2016</v>
      </c>
      <c r="X1010" s="14">
        <f>_xlfn.DAYS(Table1[[#This Row],[Date Ended Conversion]],Table1[[#This Row],[Date Created Conversion]])</f>
        <v>30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8270</v>
      </c>
      <c r="O1011" t="s">
        <v>8272</v>
      </c>
      <c r="P1011" s="16">
        <f>ROUND(Table1[[#This Row],[pledged]]/Table1[[#This Row],[goal]]*100,0)</f>
        <v>13</v>
      </c>
      <c r="Q1011">
        <f>IFERROR(ROUND(E1011/L1011,2),0)</f>
        <v>65</v>
      </c>
      <c r="R1011" s="18">
        <f>(((J1011/60)/60)/24)+DATE(1970,1,1)</f>
        <v>42510.604699074072</v>
      </c>
      <c r="S1011" s="18">
        <f>(((I1011/60)/60)/24)+DATE(1970,1,1)</f>
        <v>42540.604699074072</v>
      </c>
      <c r="T1011" s="14">
        <f>MONTH(R1011)</f>
        <v>5</v>
      </c>
      <c r="U1011" s="14">
        <f>MONTH(S1011)</f>
        <v>6</v>
      </c>
      <c r="V1011">
        <f>YEAR(R1011)</f>
        <v>2016</v>
      </c>
      <c r="W1011">
        <f>YEAR(S1011)</f>
        <v>2016</v>
      </c>
      <c r="X1011" s="14">
        <f>_xlfn.DAYS(Table1[[#This Row],[Date Ended Conversion]],Table1[[#This Row],[Date Created Conversion]])</f>
        <v>30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8270</v>
      </c>
      <c r="O1012" t="s">
        <v>8272</v>
      </c>
      <c r="P1012" s="16">
        <f>ROUND(Table1[[#This Row],[pledged]]/Table1[[#This Row],[goal]]*100,0)</f>
        <v>0</v>
      </c>
      <c r="Q1012">
        <f>IFERROR(ROUND(E1012/L1012,2),0)</f>
        <v>55</v>
      </c>
      <c r="R1012" s="18">
        <f>(((J1012/60)/60)/24)+DATE(1970,1,1)</f>
        <v>42561.829421296294</v>
      </c>
      <c r="S1012" s="18">
        <f>(((I1012/60)/60)/24)+DATE(1970,1,1)</f>
        <v>42618.124305555553</v>
      </c>
      <c r="T1012" s="14">
        <f>MONTH(R1012)</f>
        <v>7</v>
      </c>
      <c r="U1012" s="14">
        <f>MONTH(S1012)</f>
        <v>9</v>
      </c>
      <c r="V1012">
        <f>YEAR(R1012)</f>
        <v>2016</v>
      </c>
      <c r="W1012">
        <f>YEAR(S1012)</f>
        <v>2016</v>
      </c>
      <c r="X1012" s="14">
        <f>_xlfn.DAYS(Table1[[#This Row],[Date Ended Conversion]],Table1[[#This Row],[Date Created Conversion]])</f>
        <v>57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8270</v>
      </c>
      <c r="O1013" t="s">
        <v>8272</v>
      </c>
      <c r="P1013" s="16">
        <f>ROUND(Table1[[#This Row],[pledged]]/Table1[[#This Row],[goal]]*100,0)</f>
        <v>0</v>
      </c>
      <c r="Q1013">
        <f>IFERROR(ROUND(E1013/L1013,2),0)</f>
        <v>75</v>
      </c>
      <c r="R1013" s="18">
        <f>(((J1013/60)/60)/24)+DATE(1970,1,1)</f>
        <v>41946.898090277777</v>
      </c>
      <c r="S1013" s="18">
        <f>(((I1013/60)/60)/24)+DATE(1970,1,1)</f>
        <v>41991.898090277777</v>
      </c>
      <c r="T1013" s="14">
        <f>MONTH(R1013)</f>
        <v>11</v>
      </c>
      <c r="U1013" s="14">
        <f>MONTH(S1013)</f>
        <v>12</v>
      </c>
      <c r="V1013">
        <f>YEAR(R1013)</f>
        <v>2014</v>
      </c>
      <c r="W1013">
        <f>YEAR(S1013)</f>
        <v>2014</v>
      </c>
      <c r="X1013" s="14">
        <f>_xlfn.DAYS(Table1[[#This Row],[Date Ended Conversion]],Table1[[#This Row],[Date Created Conversion]])</f>
        <v>45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8270</v>
      </c>
      <c r="O1014" t="s">
        <v>8272</v>
      </c>
      <c r="P1014" s="16">
        <f>ROUND(Table1[[#This Row],[pledged]]/Table1[[#This Row],[goal]]*100,0)</f>
        <v>21535</v>
      </c>
      <c r="Q1014">
        <f>IFERROR(ROUND(E1014/L1014,2),0)</f>
        <v>1389.36</v>
      </c>
      <c r="R1014" s="18">
        <f>(((J1014/60)/60)/24)+DATE(1970,1,1)</f>
        <v>42714.440416666665</v>
      </c>
      <c r="S1014" s="18">
        <f>(((I1014/60)/60)/24)+DATE(1970,1,1)</f>
        <v>42759.440416666665</v>
      </c>
      <c r="T1014" s="14">
        <f>MONTH(R1014)</f>
        <v>12</v>
      </c>
      <c r="U1014" s="14">
        <f>MONTH(S1014)</f>
        <v>1</v>
      </c>
      <c r="V1014">
        <f>YEAR(R1014)</f>
        <v>2016</v>
      </c>
      <c r="W1014">
        <f>YEAR(S1014)</f>
        <v>2017</v>
      </c>
      <c r="X1014" s="14">
        <f>_xlfn.DAYS(Table1[[#This Row],[Date Ended Conversion]],Table1[[#This Row],[Date Created Conversion]])</f>
        <v>45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8270</v>
      </c>
      <c r="O1015" t="s">
        <v>8272</v>
      </c>
      <c r="P1015" s="16">
        <f>ROUND(Table1[[#This Row],[pledged]]/Table1[[#This Row],[goal]]*100,0)</f>
        <v>35</v>
      </c>
      <c r="Q1015">
        <f>IFERROR(ROUND(E1015/L1015,2),0)</f>
        <v>95.91</v>
      </c>
      <c r="R1015" s="18">
        <f>(((J1015/60)/60)/24)+DATE(1970,1,1)</f>
        <v>42339.833981481483</v>
      </c>
      <c r="S1015" s="18">
        <f>(((I1015/60)/60)/24)+DATE(1970,1,1)</f>
        <v>42367.833333333328</v>
      </c>
      <c r="T1015" s="14">
        <f>MONTH(R1015)</f>
        <v>12</v>
      </c>
      <c r="U1015" s="14">
        <f>MONTH(S1015)</f>
        <v>12</v>
      </c>
      <c r="V1015">
        <f>YEAR(R1015)</f>
        <v>2015</v>
      </c>
      <c r="W1015">
        <f>YEAR(S1015)</f>
        <v>2015</v>
      </c>
      <c r="X1015" s="14">
        <f>_xlfn.DAYS(Table1[[#This Row],[Date Ended Conversion]],Table1[[#This Row],[Date Created Conversion]])</f>
        <v>28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8270</v>
      </c>
      <c r="O1016" t="s">
        <v>8272</v>
      </c>
      <c r="P1016" s="16">
        <f>ROUND(Table1[[#This Row],[pledged]]/Table1[[#This Row],[goal]]*100,0)</f>
        <v>31</v>
      </c>
      <c r="Q1016">
        <f>IFERROR(ROUND(E1016/L1016,2),0)</f>
        <v>191.25</v>
      </c>
      <c r="R1016" s="18">
        <f>(((J1016/60)/60)/24)+DATE(1970,1,1)</f>
        <v>41955.002488425926</v>
      </c>
      <c r="S1016" s="18">
        <f>(((I1016/60)/60)/24)+DATE(1970,1,1)</f>
        <v>42005.002488425926</v>
      </c>
      <c r="T1016" s="14">
        <f>MONTH(R1016)</f>
        <v>11</v>
      </c>
      <c r="U1016" s="14">
        <f>MONTH(S1016)</f>
        <v>1</v>
      </c>
      <c r="V1016">
        <f>YEAR(R1016)</f>
        <v>2014</v>
      </c>
      <c r="W1016">
        <f>YEAR(S1016)</f>
        <v>2015</v>
      </c>
      <c r="X1016" s="14">
        <f>_xlfn.DAYS(Table1[[#This Row],[Date Ended Conversion]],Table1[[#This Row],[Date Created Conversion]])</f>
        <v>50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8270</v>
      </c>
      <c r="O1017" t="s">
        <v>8272</v>
      </c>
      <c r="P1017" s="16">
        <f>ROUND(Table1[[#This Row],[pledged]]/Table1[[#This Row],[goal]]*100,0)</f>
        <v>3</v>
      </c>
      <c r="Q1017">
        <f>IFERROR(ROUND(E1017/L1017,2),0)</f>
        <v>40</v>
      </c>
      <c r="R1017" s="18">
        <f>(((J1017/60)/60)/24)+DATE(1970,1,1)</f>
        <v>42303.878414351857</v>
      </c>
      <c r="S1017" s="18">
        <f>(((I1017/60)/60)/24)+DATE(1970,1,1)</f>
        <v>42333.920081018514</v>
      </c>
      <c r="T1017" s="14">
        <f>MONTH(R1017)</f>
        <v>10</v>
      </c>
      <c r="U1017" s="14">
        <f>MONTH(S1017)</f>
        <v>11</v>
      </c>
      <c r="V1017">
        <f>YEAR(R1017)</f>
        <v>2015</v>
      </c>
      <c r="W1017">
        <f>YEAR(S1017)</f>
        <v>2015</v>
      </c>
      <c r="X1017" s="14">
        <f>_xlfn.DAYS(Table1[[#This Row],[Date Ended Conversion]],Table1[[#This Row],[Date Created Conversion]])</f>
        <v>30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8270</v>
      </c>
      <c r="O1018" t="s">
        <v>8272</v>
      </c>
      <c r="P1018" s="16">
        <f>ROUND(Table1[[#This Row],[pledged]]/Table1[[#This Row],[goal]]*100,0)</f>
        <v>3</v>
      </c>
      <c r="Q1018">
        <f>IFERROR(ROUND(E1018/L1018,2),0)</f>
        <v>74.790000000000006</v>
      </c>
      <c r="R1018" s="18">
        <f>(((J1018/60)/60)/24)+DATE(1970,1,1)</f>
        <v>42422.107129629629</v>
      </c>
      <c r="S1018" s="18">
        <f>(((I1018/60)/60)/24)+DATE(1970,1,1)</f>
        <v>42467.065462962957</v>
      </c>
      <c r="T1018" s="14">
        <f>MONTH(R1018)</f>
        <v>2</v>
      </c>
      <c r="U1018" s="14">
        <f>MONTH(S1018)</f>
        <v>4</v>
      </c>
      <c r="V1018">
        <f>YEAR(R1018)</f>
        <v>2016</v>
      </c>
      <c r="W1018">
        <f>YEAR(S1018)</f>
        <v>2016</v>
      </c>
      <c r="X1018" s="14">
        <f>_xlfn.DAYS(Table1[[#This Row],[Date Ended Conversion]],Table1[[#This Row],[Date Created Conversion]])</f>
        <v>45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8270</v>
      </c>
      <c r="O1019" t="s">
        <v>8272</v>
      </c>
      <c r="P1019" s="16">
        <f>ROUND(Table1[[#This Row],[pledged]]/Table1[[#This Row],[goal]]*100,0)</f>
        <v>23</v>
      </c>
      <c r="Q1019">
        <f>IFERROR(ROUND(E1019/L1019,2),0)</f>
        <v>161.12</v>
      </c>
      <c r="R1019" s="18">
        <f>(((J1019/60)/60)/24)+DATE(1970,1,1)</f>
        <v>42289.675173611111</v>
      </c>
      <c r="S1019" s="18">
        <f>(((I1019/60)/60)/24)+DATE(1970,1,1)</f>
        <v>42329.716840277775</v>
      </c>
      <c r="T1019" s="14">
        <f>MONTH(R1019)</f>
        <v>10</v>
      </c>
      <c r="U1019" s="14">
        <f>MONTH(S1019)</f>
        <v>11</v>
      </c>
      <c r="V1019">
        <f>YEAR(R1019)</f>
        <v>2015</v>
      </c>
      <c r="W1019">
        <f>YEAR(S1019)</f>
        <v>2015</v>
      </c>
      <c r="X1019" s="14">
        <f>_xlfn.DAYS(Table1[[#This Row],[Date Ended Conversion]],Table1[[#This Row],[Date Created Conversion]])</f>
        <v>40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8270</v>
      </c>
      <c r="O1020" t="s">
        <v>8272</v>
      </c>
      <c r="P1020" s="16">
        <f>ROUND(Table1[[#This Row],[pledged]]/Table1[[#This Row],[goal]]*100,0)</f>
        <v>3</v>
      </c>
      <c r="Q1020">
        <f>IFERROR(ROUND(E1020/L1020,2),0)</f>
        <v>88.71</v>
      </c>
      <c r="R1020" s="18">
        <f>(((J1020/60)/60)/24)+DATE(1970,1,1)</f>
        <v>42535.492280092592</v>
      </c>
      <c r="S1020" s="18">
        <f>(((I1020/60)/60)/24)+DATE(1970,1,1)</f>
        <v>42565.492280092592</v>
      </c>
      <c r="T1020" s="14">
        <f>MONTH(R1020)</f>
        <v>6</v>
      </c>
      <c r="U1020" s="14">
        <f>MONTH(S1020)</f>
        <v>7</v>
      </c>
      <c r="V1020">
        <f>YEAR(R1020)</f>
        <v>2016</v>
      </c>
      <c r="W1020">
        <f>YEAR(S1020)</f>
        <v>2016</v>
      </c>
      <c r="X1020" s="14">
        <f>_xlfn.DAYS(Table1[[#This Row],[Date Ended Conversion]],Table1[[#This Row],[Date Created Conversion]])</f>
        <v>30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8270</v>
      </c>
      <c r="O1021" t="s">
        <v>8272</v>
      </c>
      <c r="P1021" s="16">
        <f>ROUND(Table1[[#This Row],[pledged]]/Table1[[#This Row],[goal]]*100,0)</f>
        <v>47</v>
      </c>
      <c r="Q1021">
        <f>IFERROR(ROUND(E1021/L1021,2),0)</f>
        <v>53.25</v>
      </c>
      <c r="R1021" s="18">
        <f>(((J1021/60)/60)/24)+DATE(1970,1,1)</f>
        <v>42009.973946759259</v>
      </c>
      <c r="S1021" s="18">
        <f>(((I1021/60)/60)/24)+DATE(1970,1,1)</f>
        <v>42039.973946759259</v>
      </c>
      <c r="T1021" s="14">
        <f>MONTH(R1021)</f>
        <v>1</v>
      </c>
      <c r="U1021" s="14">
        <f>MONTH(S1021)</f>
        <v>2</v>
      </c>
      <c r="V1021">
        <f>YEAR(R1021)</f>
        <v>2015</v>
      </c>
      <c r="W1021">
        <f>YEAR(S1021)</f>
        <v>2015</v>
      </c>
      <c r="X1021" s="14">
        <f>_xlfn.DAYS(Table1[[#This Row],[Date Ended Conversion]],Table1[[#This Row],[Date Created Conversion]])</f>
        <v>30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8275</v>
      </c>
      <c r="O1022" t="s">
        <v>8311</v>
      </c>
      <c r="P1022" s="16">
        <f>ROUND(Table1[[#This Row],[pledged]]/Table1[[#This Row],[goal]]*100,0)</f>
        <v>206</v>
      </c>
      <c r="Q1022">
        <f>IFERROR(ROUND(E1022/L1022,2),0)</f>
        <v>106.2</v>
      </c>
      <c r="R1022" s="18">
        <f>(((J1022/60)/60)/24)+DATE(1970,1,1)</f>
        <v>42127.069548611107</v>
      </c>
      <c r="S1022" s="18">
        <f>(((I1022/60)/60)/24)+DATE(1970,1,1)</f>
        <v>42157.032638888893</v>
      </c>
      <c r="T1022" s="14">
        <f>MONTH(R1022)</f>
        <v>5</v>
      </c>
      <c r="U1022" s="14">
        <f>MONTH(S1022)</f>
        <v>6</v>
      </c>
      <c r="V1022">
        <f>YEAR(R1022)</f>
        <v>2015</v>
      </c>
      <c r="W1022">
        <f>YEAR(S1022)</f>
        <v>2015</v>
      </c>
      <c r="X1022" s="14">
        <f>_xlfn.DAYS(Table1[[#This Row],[Date Ended Conversion]],Table1[[#This Row],[Date Created Conversion]])</f>
        <v>30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8275</v>
      </c>
      <c r="O1023" t="s">
        <v>8311</v>
      </c>
      <c r="P1023" s="16">
        <f>ROUND(Table1[[#This Row],[pledged]]/Table1[[#This Row],[goal]]*100,0)</f>
        <v>352</v>
      </c>
      <c r="Q1023">
        <f>IFERROR(ROUND(E1023/L1023,2),0)</f>
        <v>22.08</v>
      </c>
      <c r="R1023" s="18">
        <f>(((J1023/60)/60)/24)+DATE(1970,1,1)</f>
        <v>42271.251979166671</v>
      </c>
      <c r="S1023" s="18">
        <f>(((I1023/60)/60)/24)+DATE(1970,1,1)</f>
        <v>42294.166666666672</v>
      </c>
      <c r="T1023" s="14">
        <f>MONTH(R1023)</f>
        <v>9</v>
      </c>
      <c r="U1023" s="14">
        <f>MONTH(S1023)</f>
        <v>10</v>
      </c>
      <c r="V1023">
        <f>YEAR(R1023)</f>
        <v>2015</v>
      </c>
      <c r="W1023">
        <f>YEAR(S1023)</f>
        <v>2015</v>
      </c>
      <c r="X1023" s="14">
        <f>_xlfn.DAYS(Table1[[#This Row],[Date Ended Conversion]],Table1[[#This Row],[Date Created Conversion]])</f>
        <v>23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8275</v>
      </c>
      <c r="O1024" t="s">
        <v>8311</v>
      </c>
      <c r="P1024" s="16">
        <f>ROUND(Table1[[#This Row],[pledged]]/Table1[[#This Row],[goal]]*100,0)</f>
        <v>115</v>
      </c>
      <c r="Q1024">
        <f>IFERROR(ROUND(E1024/L1024,2),0)</f>
        <v>31.05</v>
      </c>
      <c r="R1024" s="18">
        <f>(((J1024/60)/60)/24)+DATE(1970,1,1)</f>
        <v>42111.646724537044</v>
      </c>
      <c r="S1024" s="18">
        <f>(((I1024/60)/60)/24)+DATE(1970,1,1)</f>
        <v>42141.646724537044</v>
      </c>
      <c r="T1024" s="14">
        <f>MONTH(R1024)</f>
        <v>4</v>
      </c>
      <c r="U1024" s="14">
        <f>MONTH(S1024)</f>
        <v>5</v>
      </c>
      <c r="V1024">
        <f>YEAR(R1024)</f>
        <v>2015</v>
      </c>
      <c r="W1024">
        <f>YEAR(S1024)</f>
        <v>2015</v>
      </c>
      <c r="X1024" s="14">
        <f>_xlfn.DAYS(Table1[[#This Row],[Date Ended Conversion]],Table1[[#This Row],[Date Created Conversion]])</f>
        <v>30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8275</v>
      </c>
      <c r="O1025" t="s">
        <v>8311</v>
      </c>
      <c r="P1025" s="16">
        <f>ROUND(Table1[[#This Row],[pledged]]/Table1[[#This Row],[goal]]*100,0)</f>
        <v>237</v>
      </c>
      <c r="Q1025">
        <f>IFERROR(ROUND(E1025/L1025,2),0)</f>
        <v>36.21</v>
      </c>
      <c r="R1025" s="18">
        <f>(((J1025/60)/60)/24)+DATE(1970,1,1)</f>
        <v>42145.919687500005</v>
      </c>
      <c r="S1025" s="18">
        <f>(((I1025/60)/60)/24)+DATE(1970,1,1)</f>
        <v>42175.919687500005</v>
      </c>
      <c r="T1025" s="14">
        <f>MONTH(R1025)</f>
        <v>5</v>
      </c>
      <c r="U1025" s="14">
        <f>MONTH(S1025)</f>
        <v>6</v>
      </c>
      <c r="V1025">
        <f>YEAR(R1025)</f>
        <v>2015</v>
      </c>
      <c r="W1025">
        <f>YEAR(S1025)</f>
        <v>2015</v>
      </c>
      <c r="X1025" s="14">
        <f>_xlfn.DAYS(Table1[[#This Row],[Date Ended Conversion]],Table1[[#This Row],[Date Created Conversion]])</f>
        <v>30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8275</v>
      </c>
      <c r="O1026" t="s">
        <v>8311</v>
      </c>
      <c r="P1026" s="16">
        <f>ROUND(Table1[[#This Row],[pledged]]/Table1[[#This Row],[goal]]*100,0)</f>
        <v>119</v>
      </c>
      <c r="Q1026">
        <f>IFERROR(ROUND(E1026/L1026,2),0)</f>
        <v>388.98</v>
      </c>
      <c r="R1026" s="18">
        <f>(((J1026/60)/60)/24)+DATE(1970,1,1)</f>
        <v>42370.580590277779</v>
      </c>
      <c r="S1026" s="18">
        <f>(((I1026/60)/60)/24)+DATE(1970,1,1)</f>
        <v>42400.580590277779</v>
      </c>
      <c r="T1026" s="14">
        <f>MONTH(R1026)</f>
        <v>1</v>
      </c>
      <c r="U1026" s="14">
        <f>MONTH(S1026)</f>
        <v>1</v>
      </c>
      <c r="V1026">
        <f>YEAR(R1026)</f>
        <v>2016</v>
      </c>
      <c r="W1026">
        <f>YEAR(S1026)</f>
        <v>2016</v>
      </c>
      <c r="X1026" s="14">
        <f>_xlfn.DAYS(Table1[[#This Row],[Date Ended Conversion]],Table1[[#This Row],[Date Created Conversion]])</f>
        <v>30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8275</v>
      </c>
      <c r="O1027" t="s">
        <v>8311</v>
      </c>
      <c r="P1027" s="16">
        <f>ROUND(Table1[[#This Row],[pledged]]/Table1[[#This Row],[goal]]*100,0)</f>
        <v>110</v>
      </c>
      <c r="Q1027">
        <f>IFERROR(ROUND(E1027/L1027,2),0)</f>
        <v>71.849999999999994</v>
      </c>
      <c r="R1027" s="18">
        <f>(((J1027/60)/60)/24)+DATE(1970,1,1)</f>
        <v>42049.833761574075</v>
      </c>
      <c r="S1027" s="18">
        <f>(((I1027/60)/60)/24)+DATE(1970,1,1)</f>
        <v>42079.792094907403</v>
      </c>
      <c r="T1027" s="14">
        <f>MONTH(R1027)</f>
        <v>2</v>
      </c>
      <c r="U1027" s="14">
        <f>MONTH(S1027)</f>
        <v>3</v>
      </c>
      <c r="V1027">
        <f>YEAR(R1027)</f>
        <v>2015</v>
      </c>
      <c r="W1027">
        <f>YEAR(S1027)</f>
        <v>2015</v>
      </c>
      <c r="X1027" s="14">
        <f>_xlfn.DAYS(Table1[[#This Row],[Date Ended Conversion]],Table1[[#This Row],[Date Created Conversion]])</f>
        <v>30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8275</v>
      </c>
      <c r="O1028" t="s">
        <v>8311</v>
      </c>
      <c r="P1028" s="16">
        <f>ROUND(Table1[[#This Row],[pledged]]/Table1[[#This Row],[goal]]*100,0)</f>
        <v>100</v>
      </c>
      <c r="Q1028">
        <f>IFERROR(ROUND(E1028/L1028,2),0)</f>
        <v>57.38</v>
      </c>
      <c r="R1028" s="18">
        <f>(((J1028/60)/60)/24)+DATE(1970,1,1)</f>
        <v>42426.407592592594</v>
      </c>
      <c r="S1028" s="18">
        <f>(((I1028/60)/60)/24)+DATE(1970,1,1)</f>
        <v>42460.365925925929</v>
      </c>
      <c r="T1028" s="14">
        <f>MONTH(R1028)</f>
        <v>2</v>
      </c>
      <c r="U1028" s="14">
        <f>MONTH(S1028)</f>
        <v>3</v>
      </c>
      <c r="V1028">
        <f>YEAR(R1028)</f>
        <v>2016</v>
      </c>
      <c r="W1028">
        <f>YEAR(S1028)</f>
        <v>2016</v>
      </c>
      <c r="X1028" s="14">
        <f>_xlfn.DAYS(Table1[[#This Row],[Date Ended Conversion]],Table1[[#This Row],[Date Created Conversion]])</f>
        <v>34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8275</v>
      </c>
      <c r="O1029" t="s">
        <v>8311</v>
      </c>
      <c r="P1029" s="16">
        <f>ROUND(Table1[[#This Row],[pledged]]/Table1[[#This Row],[goal]]*100,0)</f>
        <v>103</v>
      </c>
      <c r="Q1029">
        <f>IFERROR(ROUND(E1029/L1029,2),0)</f>
        <v>69.67</v>
      </c>
      <c r="R1029" s="18">
        <f>(((J1029/60)/60)/24)+DATE(1970,1,1)</f>
        <v>41905.034108796295</v>
      </c>
      <c r="S1029" s="18">
        <f>(((I1029/60)/60)/24)+DATE(1970,1,1)</f>
        <v>41935.034108796295</v>
      </c>
      <c r="T1029" s="14">
        <f>MONTH(R1029)</f>
        <v>9</v>
      </c>
      <c r="U1029" s="14">
        <f>MONTH(S1029)</f>
        <v>10</v>
      </c>
      <c r="V1029">
        <f>YEAR(R1029)</f>
        <v>2014</v>
      </c>
      <c r="W1029">
        <f>YEAR(S1029)</f>
        <v>2014</v>
      </c>
      <c r="X1029" s="14">
        <f>_xlfn.DAYS(Table1[[#This Row],[Date Ended Conversion]],Table1[[#This Row],[Date Created Conversion]])</f>
        <v>30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8275</v>
      </c>
      <c r="O1030" t="s">
        <v>8311</v>
      </c>
      <c r="P1030" s="16">
        <f>ROUND(Table1[[#This Row],[pledged]]/Table1[[#This Row],[goal]]*100,0)</f>
        <v>117</v>
      </c>
      <c r="Q1030">
        <f>IFERROR(ROUND(E1030/L1030,2),0)</f>
        <v>45.99</v>
      </c>
      <c r="R1030" s="18">
        <f>(((J1030/60)/60)/24)+DATE(1970,1,1)</f>
        <v>42755.627372685187</v>
      </c>
      <c r="S1030" s="18">
        <f>(((I1030/60)/60)/24)+DATE(1970,1,1)</f>
        <v>42800.833333333328</v>
      </c>
      <c r="T1030" s="14">
        <f>MONTH(R1030)</f>
        <v>1</v>
      </c>
      <c r="U1030" s="14">
        <f>MONTH(S1030)</f>
        <v>3</v>
      </c>
      <c r="V1030">
        <f>YEAR(R1030)</f>
        <v>2017</v>
      </c>
      <c r="W1030">
        <f>YEAR(S1030)</f>
        <v>2017</v>
      </c>
      <c r="X1030" s="14">
        <f>_xlfn.DAYS(Table1[[#This Row],[Date Ended Conversion]],Table1[[#This Row],[Date Created Conversion]])</f>
        <v>45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8275</v>
      </c>
      <c r="O1031" t="s">
        <v>8311</v>
      </c>
      <c r="P1031" s="16">
        <f>ROUND(Table1[[#This Row],[pledged]]/Table1[[#This Row],[goal]]*100,0)</f>
        <v>112</v>
      </c>
      <c r="Q1031">
        <f>IFERROR(ROUND(E1031/L1031,2),0)</f>
        <v>79.260000000000005</v>
      </c>
      <c r="R1031" s="18">
        <f>(((J1031/60)/60)/24)+DATE(1970,1,1)</f>
        <v>42044.711886574078</v>
      </c>
      <c r="S1031" s="18">
        <f>(((I1031/60)/60)/24)+DATE(1970,1,1)</f>
        <v>42098.915972222225</v>
      </c>
      <c r="T1031" s="14">
        <f>MONTH(R1031)</f>
        <v>2</v>
      </c>
      <c r="U1031" s="14">
        <f>MONTH(S1031)</f>
        <v>4</v>
      </c>
      <c r="V1031">
        <f>YEAR(R1031)</f>
        <v>2015</v>
      </c>
      <c r="W1031">
        <f>YEAR(S1031)</f>
        <v>2015</v>
      </c>
      <c r="X1031" s="14">
        <f>_xlfn.DAYS(Table1[[#This Row],[Date Ended Conversion]],Table1[[#This Row],[Date Created Conversion]])</f>
        <v>54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8275</v>
      </c>
      <c r="O1032" t="s">
        <v>8311</v>
      </c>
      <c r="P1032" s="16">
        <f>ROUND(Table1[[#This Row],[pledged]]/Table1[[#This Row],[goal]]*100,0)</f>
        <v>342</v>
      </c>
      <c r="Q1032">
        <f>IFERROR(ROUND(E1032/L1032,2),0)</f>
        <v>43.03</v>
      </c>
      <c r="R1032" s="18">
        <f>(((J1032/60)/60)/24)+DATE(1970,1,1)</f>
        <v>42611.483206018514</v>
      </c>
      <c r="S1032" s="18">
        <f>(((I1032/60)/60)/24)+DATE(1970,1,1)</f>
        <v>42625.483206018514</v>
      </c>
      <c r="T1032" s="14">
        <f>MONTH(R1032)</f>
        <v>8</v>
      </c>
      <c r="U1032" s="14">
        <f>MONTH(S1032)</f>
        <v>9</v>
      </c>
      <c r="V1032">
        <f>YEAR(R1032)</f>
        <v>2016</v>
      </c>
      <c r="W1032">
        <f>YEAR(S1032)</f>
        <v>2016</v>
      </c>
      <c r="X1032" s="14">
        <f>_xlfn.DAYS(Table1[[#This Row],[Date Ended Conversion]],Table1[[#This Row],[Date Created Conversion]])</f>
        <v>14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8275</v>
      </c>
      <c r="O1033" t="s">
        <v>8311</v>
      </c>
      <c r="P1033" s="16">
        <f>ROUND(Table1[[#This Row],[pledged]]/Table1[[#This Row],[goal]]*100,0)</f>
        <v>107</v>
      </c>
      <c r="Q1033">
        <f>IFERROR(ROUND(E1033/L1033,2),0)</f>
        <v>108.48</v>
      </c>
      <c r="R1033" s="18">
        <f>(((J1033/60)/60)/24)+DATE(1970,1,1)</f>
        <v>42324.764004629629</v>
      </c>
      <c r="S1033" s="18">
        <f>(((I1033/60)/60)/24)+DATE(1970,1,1)</f>
        <v>42354.764004629629</v>
      </c>
      <c r="T1033" s="14">
        <f>MONTH(R1033)</f>
        <v>11</v>
      </c>
      <c r="U1033" s="14">
        <f>MONTH(S1033)</f>
        <v>12</v>
      </c>
      <c r="V1033">
        <f>YEAR(R1033)</f>
        <v>2015</v>
      </c>
      <c r="W1033">
        <f>YEAR(S1033)</f>
        <v>2015</v>
      </c>
      <c r="X1033" s="14">
        <f>_xlfn.DAYS(Table1[[#This Row],[Date Ended Conversion]],Table1[[#This Row],[Date Created Conversion]])</f>
        <v>30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8275</v>
      </c>
      <c r="O1034" t="s">
        <v>8311</v>
      </c>
      <c r="P1034" s="16">
        <f>ROUND(Table1[[#This Row],[pledged]]/Table1[[#This Row],[goal]]*100,0)</f>
        <v>108</v>
      </c>
      <c r="Q1034">
        <f>IFERROR(ROUND(E1034/L1034,2),0)</f>
        <v>61.03</v>
      </c>
      <c r="R1034" s="18">
        <f>(((J1034/60)/60)/24)+DATE(1970,1,1)</f>
        <v>42514.666956018518</v>
      </c>
      <c r="S1034" s="18">
        <f>(((I1034/60)/60)/24)+DATE(1970,1,1)</f>
        <v>42544.666956018518</v>
      </c>
      <c r="T1034" s="14">
        <f>MONTH(R1034)</f>
        <v>5</v>
      </c>
      <c r="U1034" s="14">
        <f>MONTH(S1034)</f>
        <v>6</v>
      </c>
      <c r="V1034">
        <f>YEAR(R1034)</f>
        <v>2016</v>
      </c>
      <c r="W1034">
        <f>YEAR(S1034)</f>
        <v>2016</v>
      </c>
      <c r="X1034" s="14">
        <f>_xlfn.DAYS(Table1[[#This Row],[Date Ended Conversion]],Table1[[#This Row],[Date Created Conversion]])</f>
        <v>30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8275</v>
      </c>
      <c r="O1035" t="s">
        <v>8311</v>
      </c>
      <c r="P1035" s="16">
        <f>ROUND(Table1[[#This Row],[pledged]]/Table1[[#This Row],[goal]]*100,0)</f>
        <v>103</v>
      </c>
      <c r="Q1035">
        <f>IFERROR(ROUND(E1035/L1035,2),0)</f>
        <v>50.59</v>
      </c>
      <c r="R1035" s="18">
        <f>(((J1035/60)/60)/24)+DATE(1970,1,1)</f>
        <v>42688.732407407413</v>
      </c>
      <c r="S1035" s="18">
        <f>(((I1035/60)/60)/24)+DATE(1970,1,1)</f>
        <v>42716.732407407413</v>
      </c>
      <c r="T1035" s="14">
        <f>MONTH(R1035)</f>
        <v>11</v>
      </c>
      <c r="U1035" s="14">
        <f>MONTH(S1035)</f>
        <v>12</v>
      </c>
      <c r="V1035">
        <f>YEAR(R1035)</f>
        <v>2016</v>
      </c>
      <c r="W1035">
        <f>YEAR(S1035)</f>
        <v>2016</v>
      </c>
      <c r="X1035" s="14">
        <f>_xlfn.DAYS(Table1[[#This Row],[Date Ended Conversion]],Table1[[#This Row],[Date Created Conversion]])</f>
        <v>28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8275</v>
      </c>
      <c r="O1036" t="s">
        <v>8311</v>
      </c>
      <c r="P1036" s="16">
        <f>ROUND(Table1[[#This Row],[pledged]]/Table1[[#This Row],[goal]]*100,0)</f>
        <v>130</v>
      </c>
      <c r="Q1036">
        <f>IFERROR(ROUND(E1036/L1036,2),0)</f>
        <v>39.159999999999997</v>
      </c>
      <c r="R1036" s="18">
        <f>(((J1036/60)/60)/24)+DATE(1970,1,1)</f>
        <v>42555.166712962964</v>
      </c>
      <c r="S1036" s="18">
        <f>(((I1036/60)/60)/24)+DATE(1970,1,1)</f>
        <v>42587.165972222225</v>
      </c>
      <c r="T1036" s="14">
        <f>MONTH(R1036)</f>
        <v>7</v>
      </c>
      <c r="U1036" s="14">
        <f>MONTH(S1036)</f>
        <v>8</v>
      </c>
      <c r="V1036">
        <f>YEAR(R1036)</f>
        <v>2016</v>
      </c>
      <c r="W1036">
        <f>YEAR(S1036)</f>
        <v>2016</v>
      </c>
      <c r="X1036" s="14">
        <f>_xlfn.DAYS(Table1[[#This Row],[Date Ended Conversion]],Table1[[#This Row],[Date Created Conversion]])</f>
        <v>32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8275</v>
      </c>
      <c r="O1037" t="s">
        <v>8311</v>
      </c>
      <c r="P1037" s="16">
        <f>ROUND(Table1[[#This Row],[pledged]]/Table1[[#This Row],[goal]]*100,0)</f>
        <v>108</v>
      </c>
      <c r="Q1037">
        <f>IFERROR(ROUND(E1037/L1037,2),0)</f>
        <v>65.16</v>
      </c>
      <c r="R1037" s="18">
        <f>(((J1037/60)/60)/24)+DATE(1970,1,1)</f>
        <v>42016.641435185185</v>
      </c>
      <c r="S1037" s="18">
        <f>(((I1037/60)/60)/24)+DATE(1970,1,1)</f>
        <v>42046.641435185185</v>
      </c>
      <c r="T1037" s="14">
        <f>MONTH(R1037)</f>
        <v>1</v>
      </c>
      <c r="U1037" s="14">
        <f>MONTH(S1037)</f>
        <v>2</v>
      </c>
      <c r="V1037">
        <f>YEAR(R1037)</f>
        <v>2015</v>
      </c>
      <c r="W1037">
        <f>YEAR(S1037)</f>
        <v>2015</v>
      </c>
      <c r="X1037" s="14">
        <f>_xlfn.DAYS(Table1[[#This Row],[Date Ended Conversion]],Table1[[#This Row],[Date Created Conversion]])</f>
        <v>30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8275</v>
      </c>
      <c r="O1038" t="s">
        <v>8311</v>
      </c>
      <c r="P1038" s="16">
        <f>ROUND(Table1[[#This Row],[pledged]]/Table1[[#This Row],[goal]]*100,0)</f>
        <v>112</v>
      </c>
      <c r="Q1038">
        <f>IFERROR(ROUND(E1038/L1038,2),0)</f>
        <v>23.96</v>
      </c>
      <c r="R1038" s="18">
        <f>(((J1038/60)/60)/24)+DATE(1970,1,1)</f>
        <v>41249.448958333334</v>
      </c>
      <c r="S1038" s="18">
        <f>(((I1038/60)/60)/24)+DATE(1970,1,1)</f>
        <v>41281.333333333336</v>
      </c>
      <c r="T1038" s="14">
        <f>MONTH(R1038)</f>
        <v>12</v>
      </c>
      <c r="U1038" s="14">
        <f>MONTH(S1038)</f>
        <v>1</v>
      </c>
      <c r="V1038">
        <f>YEAR(R1038)</f>
        <v>2012</v>
      </c>
      <c r="W1038">
        <f>YEAR(S1038)</f>
        <v>2013</v>
      </c>
      <c r="X1038" s="14">
        <f>_xlfn.DAYS(Table1[[#This Row],[Date Ended Conversion]],Table1[[#This Row],[Date Created Conversion]])</f>
        <v>32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8275</v>
      </c>
      <c r="O1039" t="s">
        <v>8311</v>
      </c>
      <c r="P1039" s="16">
        <f>ROUND(Table1[[#This Row],[pledged]]/Table1[[#This Row],[goal]]*100,0)</f>
        <v>102</v>
      </c>
      <c r="Q1039">
        <f>IFERROR(ROUND(E1039/L1039,2),0)</f>
        <v>48.62</v>
      </c>
      <c r="R1039" s="18">
        <f>(((J1039/60)/60)/24)+DATE(1970,1,1)</f>
        <v>42119.822476851856</v>
      </c>
      <c r="S1039" s="18">
        <f>(((I1039/60)/60)/24)+DATE(1970,1,1)</f>
        <v>42142.208333333328</v>
      </c>
      <c r="T1039" s="14">
        <f>MONTH(R1039)</f>
        <v>4</v>
      </c>
      <c r="U1039" s="14">
        <f>MONTH(S1039)</f>
        <v>5</v>
      </c>
      <c r="V1039">
        <f>YEAR(R1039)</f>
        <v>2015</v>
      </c>
      <c r="W1039">
        <f>YEAR(S1039)</f>
        <v>2015</v>
      </c>
      <c r="X1039" s="14">
        <f>_xlfn.DAYS(Table1[[#This Row],[Date Ended Conversion]],Table1[[#This Row],[Date Created Conversion]])</f>
        <v>23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8275</v>
      </c>
      <c r="O1040" t="s">
        <v>8311</v>
      </c>
      <c r="P1040" s="16">
        <f>ROUND(Table1[[#This Row],[pledged]]/Table1[[#This Row],[goal]]*100,0)</f>
        <v>145</v>
      </c>
      <c r="Q1040">
        <f>IFERROR(ROUND(E1040/L1040,2),0)</f>
        <v>35.74</v>
      </c>
      <c r="R1040" s="18">
        <f>(((J1040/60)/60)/24)+DATE(1970,1,1)</f>
        <v>42418.231747685189</v>
      </c>
      <c r="S1040" s="18">
        <f>(((I1040/60)/60)/24)+DATE(1970,1,1)</f>
        <v>42448.190081018518</v>
      </c>
      <c r="T1040" s="14">
        <f>MONTH(R1040)</f>
        <v>2</v>
      </c>
      <c r="U1040" s="14">
        <f>MONTH(S1040)</f>
        <v>3</v>
      </c>
      <c r="V1040">
        <f>YEAR(R1040)</f>
        <v>2016</v>
      </c>
      <c r="W1040">
        <f>YEAR(S1040)</f>
        <v>2016</v>
      </c>
      <c r="X1040" s="14">
        <f>_xlfn.DAYS(Table1[[#This Row],[Date Ended Conversion]],Table1[[#This Row],[Date Created Conversion]])</f>
        <v>30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8275</v>
      </c>
      <c r="O1041" t="s">
        <v>8311</v>
      </c>
      <c r="P1041" s="16">
        <f>ROUND(Table1[[#This Row],[pledged]]/Table1[[#This Row],[goal]]*100,0)</f>
        <v>128</v>
      </c>
      <c r="Q1041">
        <f>IFERROR(ROUND(E1041/L1041,2),0)</f>
        <v>21.37</v>
      </c>
      <c r="R1041" s="18">
        <f>(((J1041/60)/60)/24)+DATE(1970,1,1)</f>
        <v>42692.109328703707</v>
      </c>
      <c r="S1041" s="18">
        <f>(((I1041/60)/60)/24)+DATE(1970,1,1)</f>
        <v>42717.332638888889</v>
      </c>
      <c r="T1041" s="14">
        <f>MONTH(R1041)</f>
        <v>11</v>
      </c>
      <c r="U1041" s="14">
        <f>MONTH(S1041)</f>
        <v>12</v>
      </c>
      <c r="V1041">
        <f>YEAR(R1041)</f>
        <v>2016</v>
      </c>
      <c r="W1041">
        <f>YEAR(S1041)</f>
        <v>2016</v>
      </c>
      <c r="X1041" s="14">
        <f>_xlfn.DAYS(Table1[[#This Row],[Date Ended Conversion]],Table1[[#This Row],[Date Created Conversion]])</f>
        <v>25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8278</v>
      </c>
      <c r="O1042" t="s">
        <v>8279</v>
      </c>
      <c r="P1042" s="16">
        <f>ROUND(Table1[[#This Row],[pledged]]/Table1[[#This Row],[goal]]*100,0)</f>
        <v>0</v>
      </c>
      <c r="Q1042">
        <f>IFERROR(ROUND(E1042/L1042,2),0)</f>
        <v>250</v>
      </c>
      <c r="R1042" s="18">
        <f>(((J1042/60)/60)/24)+DATE(1970,1,1)</f>
        <v>42579.708437499998</v>
      </c>
      <c r="S1042" s="18">
        <f>(((I1042/60)/60)/24)+DATE(1970,1,1)</f>
        <v>42609.708437499998</v>
      </c>
      <c r="T1042" s="14">
        <f>MONTH(R1042)</f>
        <v>7</v>
      </c>
      <c r="U1042" s="14">
        <f>MONTH(S1042)</f>
        <v>8</v>
      </c>
      <c r="V1042">
        <f>YEAR(R1042)</f>
        <v>2016</v>
      </c>
      <c r="W1042">
        <f>YEAR(S1042)</f>
        <v>2016</v>
      </c>
      <c r="X1042" s="14">
        <f>_xlfn.DAYS(Table1[[#This Row],[Date Ended Conversion]],Table1[[#This Row],[Date Created Conversion]])</f>
        <v>30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8278</v>
      </c>
      <c r="O1043" t="s">
        <v>8279</v>
      </c>
      <c r="P1043" s="16">
        <f>ROUND(Table1[[#This Row],[pledged]]/Table1[[#This Row],[goal]]*100,0)</f>
        <v>0</v>
      </c>
      <c r="Q1043">
        <f>IFERROR(ROUND(E1043/L1043,2),0)</f>
        <v>0</v>
      </c>
      <c r="R1043" s="18">
        <f>(((J1043/60)/60)/24)+DATE(1970,1,1)</f>
        <v>41831.060092592597</v>
      </c>
      <c r="S1043" s="18">
        <f>(((I1043/60)/60)/24)+DATE(1970,1,1)</f>
        <v>41851.060092592597</v>
      </c>
      <c r="T1043" s="14">
        <f>MONTH(R1043)</f>
        <v>7</v>
      </c>
      <c r="U1043" s="14">
        <f>MONTH(S1043)</f>
        <v>7</v>
      </c>
      <c r="V1043">
        <f>YEAR(R1043)</f>
        <v>2014</v>
      </c>
      <c r="W1043">
        <f>YEAR(S1043)</f>
        <v>2014</v>
      </c>
      <c r="X1043" s="14">
        <f>_xlfn.DAYS(Table1[[#This Row],[Date Ended Conversion]],Table1[[#This Row],[Date Created Conversion]])</f>
        <v>20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8278</v>
      </c>
      <c r="O1044" t="s">
        <v>8279</v>
      </c>
      <c r="P1044" s="16">
        <f>ROUND(Table1[[#This Row],[pledged]]/Table1[[#This Row],[goal]]*100,0)</f>
        <v>2</v>
      </c>
      <c r="Q1044">
        <f>IFERROR(ROUND(E1044/L1044,2),0)</f>
        <v>10</v>
      </c>
      <c r="R1044" s="18">
        <f>(((J1044/60)/60)/24)+DATE(1970,1,1)</f>
        <v>41851.696157407408</v>
      </c>
      <c r="S1044" s="18">
        <f>(((I1044/60)/60)/24)+DATE(1970,1,1)</f>
        <v>41894.416666666664</v>
      </c>
      <c r="T1044" s="14">
        <f>MONTH(R1044)</f>
        <v>7</v>
      </c>
      <c r="U1044" s="14">
        <f>MONTH(S1044)</f>
        <v>9</v>
      </c>
      <c r="V1044">
        <f>YEAR(R1044)</f>
        <v>2014</v>
      </c>
      <c r="W1044">
        <f>YEAR(S1044)</f>
        <v>2014</v>
      </c>
      <c r="X1044" s="14">
        <f>_xlfn.DAYS(Table1[[#This Row],[Date Ended Conversion]],Table1[[#This Row],[Date Created Conversion]])</f>
        <v>43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8278</v>
      </c>
      <c r="O1045" t="s">
        <v>8279</v>
      </c>
      <c r="P1045" s="16">
        <f>ROUND(Table1[[#This Row],[pledged]]/Table1[[#This Row],[goal]]*100,0)</f>
        <v>9</v>
      </c>
      <c r="Q1045">
        <f>IFERROR(ROUND(E1045/L1045,2),0)</f>
        <v>29.24</v>
      </c>
      <c r="R1045" s="18">
        <f>(((J1045/60)/60)/24)+DATE(1970,1,1)</f>
        <v>42114.252951388888</v>
      </c>
      <c r="S1045" s="18">
        <f>(((I1045/60)/60)/24)+DATE(1970,1,1)</f>
        <v>42144.252951388888</v>
      </c>
      <c r="T1045" s="14">
        <f>MONTH(R1045)</f>
        <v>4</v>
      </c>
      <c r="U1045" s="14">
        <f>MONTH(S1045)</f>
        <v>5</v>
      </c>
      <c r="V1045">
        <f>YEAR(R1045)</f>
        <v>2015</v>
      </c>
      <c r="W1045">
        <f>YEAR(S1045)</f>
        <v>2015</v>
      </c>
      <c r="X1045" s="14">
        <f>_xlfn.DAYS(Table1[[#This Row],[Date Ended Conversion]],Table1[[#This Row],[Date Created Conversion]])</f>
        <v>30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8278</v>
      </c>
      <c r="O1046" t="s">
        <v>8279</v>
      </c>
      <c r="P1046" s="16">
        <f>ROUND(Table1[[#This Row],[pledged]]/Table1[[#This Row],[goal]]*100,0)</f>
        <v>0</v>
      </c>
      <c r="Q1046">
        <f>IFERROR(ROUND(E1046/L1046,2),0)</f>
        <v>3</v>
      </c>
      <c r="R1046" s="18">
        <f>(((J1046/60)/60)/24)+DATE(1970,1,1)</f>
        <v>42011.925937499997</v>
      </c>
      <c r="S1046" s="18">
        <f>(((I1046/60)/60)/24)+DATE(1970,1,1)</f>
        <v>42068.852083333331</v>
      </c>
      <c r="T1046" s="14">
        <f>MONTH(R1046)</f>
        <v>1</v>
      </c>
      <c r="U1046" s="14">
        <f>MONTH(S1046)</f>
        <v>3</v>
      </c>
      <c r="V1046">
        <f>YEAR(R1046)</f>
        <v>2015</v>
      </c>
      <c r="W1046">
        <f>YEAR(S1046)</f>
        <v>2015</v>
      </c>
      <c r="X1046" s="14">
        <f>_xlfn.DAYS(Table1[[#This Row],[Date Ended Conversion]],Table1[[#This Row],[Date Created Conversion]])</f>
        <v>57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8278</v>
      </c>
      <c r="O1047" t="s">
        <v>8279</v>
      </c>
      <c r="P1047" s="16">
        <f>ROUND(Table1[[#This Row],[pledged]]/Table1[[#This Row],[goal]]*100,0)</f>
        <v>3</v>
      </c>
      <c r="Q1047">
        <f>IFERROR(ROUND(E1047/L1047,2),0)</f>
        <v>33.25</v>
      </c>
      <c r="R1047" s="18">
        <f>(((J1047/60)/60)/24)+DATE(1970,1,1)</f>
        <v>41844.874421296299</v>
      </c>
      <c r="S1047" s="18">
        <f>(((I1047/60)/60)/24)+DATE(1970,1,1)</f>
        <v>41874.874421296299</v>
      </c>
      <c r="T1047" s="14">
        <f>MONTH(R1047)</f>
        <v>7</v>
      </c>
      <c r="U1047" s="14">
        <f>MONTH(S1047)</f>
        <v>8</v>
      </c>
      <c r="V1047">
        <f>YEAR(R1047)</f>
        <v>2014</v>
      </c>
      <c r="W1047">
        <f>YEAR(S1047)</f>
        <v>2014</v>
      </c>
      <c r="X1047" s="14">
        <f>_xlfn.DAYS(Table1[[#This Row],[Date Ended Conversion]],Table1[[#This Row],[Date Created Conversion]])</f>
        <v>30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8278</v>
      </c>
      <c r="O1048" t="s">
        <v>8279</v>
      </c>
      <c r="P1048" s="16">
        <f>ROUND(Table1[[#This Row],[pledged]]/Table1[[#This Row],[goal]]*100,0)</f>
        <v>0</v>
      </c>
      <c r="Q1048">
        <f>IFERROR(ROUND(E1048/L1048,2),0)</f>
        <v>0</v>
      </c>
      <c r="R1048" s="18">
        <f>(((J1048/60)/60)/24)+DATE(1970,1,1)</f>
        <v>42319.851388888885</v>
      </c>
      <c r="S1048" s="18">
        <f>(((I1048/60)/60)/24)+DATE(1970,1,1)</f>
        <v>42364.851388888885</v>
      </c>
      <c r="T1048" s="14">
        <f>MONTH(R1048)</f>
        <v>11</v>
      </c>
      <c r="U1048" s="14">
        <f>MONTH(S1048)</f>
        <v>12</v>
      </c>
      <c r="V1048">
        <f>YEAR(R1048)</f>
        <v>2015</v>
      </c>
      <c r="W1048">
        <f>YEAR(S1048)</f>
        <v>2015</v>
      </c>
      <c r="X1048" s="14">
        <f>_xlfn.DAYS(Table1[[#This Row],[Date Ended Conversion]],Table1[[#This Row],[Date Created Conversion]])</f>
        <v>45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8278</v>
      </c>
      <c r="O1049" t="s">
        <v>8279</v>
      </c>
      <c r="P1049" s="16">
        <f>ROUND(Table1[[#This Row],[pledged]]/Table1[[#This Row],[goal]]*100,0)</f>
        <v>0</v>
      </c>
      <c r="Q1049">
        <f>IFERROR(ROUND(E1049/L1049,2),0)</f>
        <v>1</v>
      </c>
      <c r="R1049" s="18">
        <f>(((J1049/60)/60)/24)+DATE(1970,1,1)</f>
        <v>41918.818460648145</v>
      </c>
      <c r="S1049" s="18">
        <f>(((I1049/60)/60)/24)+DATE(1970,1,1)</f>
        <v>41948.860127314816</v>
      </c>
      <c r="T1049" s="14">
        <f>MONTH(R1049)</f>
        <v>10</v>
      </c>
      <c r="U1049" s="14">
        <f>MONTH(S1049)</f>
        <v>11</v>
      </c>
      <c r="V1049">
        <f>YEAR(R1049)</f>
        <v>2014</v>
      </c>
      <c r="W1049">
        <f>YEAR(S1049)</f>
        <v>2014</v>
      </c>
      <c r="X1049" s="14">
        <f>_xlfn.DAYS(Table1[[#This Row],[Date Ended Conversion]],Table1[[#This Row],[Date Created Conversion]])</f>
        <v>30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8278</v>
      </c>
      <c r="O1050" t="s">
        <v>8279</v>
      </c>
      <c r="P1050" s="16">
        <f>ROUND(Table1[[#This Row],[pledged]]/Table1[[#This Row],[goal]]*100,0)</f>
        <v>1</v>
      </c>
      <c r="Q1050">
        <f>IFERROR(ROUND(E1050/L1050,2),0)</f>
        <v>53</v>
      </c>
      <c r="R1050" s="18">
        <f>(((J1050/60)/60)/24)+DATE(1970,1,1)</f>
        <v>42598.053113425922</v>
      </c>
      <c r="S1050" s="18">
        <f>(((I1050/60)/60)/24)+DATE(1970,1,1)</f>
        <v>42638.053113425922</v>
      </c>
      <c r="T1050" s="14">
        <f>MONTH(R1050)</f>
        <v>8</v>
      </c>
      <c r="U1050" s="14">
        <f>MONTH(S1050)</f>
        <v>9</v>
      </c>
      <c r="V1050">
        <f>YEAR(R1050)</f>
        <v>2016</v>
      </c>
      <c r="W1050">
        <f>YEAR(S1050)</f>
        <v>2016</v>
      </c>
      <c r="X1050" s="14">
        <f>_xlfn.DAYS(Table1[[#This Row],[Date Ended Conversion]],Table1[[#This Row],[Date Created Conversion]])</f>
        <v>40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8278</v>
      </c>
      <c r="O1051" t="s">
        <v>8279</v>
      </c>
      <c r="P1051" s="16">
        <f>ROUND(Table1[[#This Row],[pledged]]/Table1[[#This Row],[goal]]*100,0)</f>
        <v>0</v>
      </c>
      <c r="Q1051">
        <f>IFERROR(ROUND(E1051/L1051,2),0)</f>
        <v>0</v>
      </c>
      <c r="R1051" s="18">
        <f>(((J1051/60)/60)/24)+DATE(1970,1,1)</f>
        <v>42382.431076388893</v>
      </c>
      <c r="S1051" s="18">
        <f>(((I1051/60)/60)/24)+DATE(1970,1,1)</f>
        <v>42412.431076388893</v>
      </c>
      <c r="T1051" s="14">
        <f>MONTH(R1051)</f>
        <v>1</v>
      </c>
      <c r="U1051" s="14">
        <f>MONTH(S1051)</f>
        <v>2</v>
      </c>
      <c r="V1051">
        <f>YEAR(R1051)</f>
        <v>2016</v>
      </c>
      <c r="W1051">
        <f>YEAR(S1051)</f>
        <v>2016</v>
      </c>
      <c r="X1051" s="14">
        <f>_xlfn.DAYS(Table1[[#This Row],[Date Ended Conversion]],Table1[[#This Row],[Date Created Conversion]])</f>
        <v>30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8278</v>
      </c>
      <c r="O1052" t="s">
        <v>8279</v>
      </c>
      <c r="P1052" s="16">
        <f>ROUND(Table1[[#This Row],[pledged]]/Table1[[#This Row],[goal]]*100,0)</f>
        <v>0</v>
      </c>
      <c r="Q1052">
        <f>IFERROR(ROUND(E1052/L1052,2),0)</f>
        <v>0</v>
      </c>
      <c r="R1052" s="18">
        <f>(((J1052/60)/60)/24)+DATE(1970,1,1)</f>
        <v>42231.7971875</v>
      </c>
      <c r="S1052" s="18">
        <f>(((I1052/60)/60)/24)+DATE(1970,1,1)</f>
        <v>42261.7971875</v>
      </c>
      <c r="T1052" s="14">
        <f>MONTH(R1052)</f>
        <v>8</v>
      </c>
      <c r="U1052" s="14">
        <f>MONTH(S1052)</f>
        <v>9</v>
      </c>
      <c r="V1052">
        <f>YEAR(R1052)</f>
        <v>2015</v>
      </c>
      <c r="W1052">
        <f>YEAR(S1052)</f>
        <v>2015</v>
      </c>
      <c r="X1052" s="14">
        <f>_xlfn.DAYS(Table1[[#This Row],[Date Ended Conversion]],Table1[[#This Row],[Date Created Conversion]])</f>
        <v>30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8278</v>
      </c>
      <c r="O1053" t="s">
        <v>8279</v>
      </c>
      <c r="P1053" s="16">
        <f>ROUND(Table1[[#This Row],[pledged]]/Table1[[#This Row],[goal]]*100,0)</f>
        <v>0</v>
      </c>
      <c r="Q1053">
        <f>IFERROR(ROUND(E1053/L1053,2),0)</f>
        <v>0</v>
      </c>
      <c r="R1053" s="18">
        <f>(((J1053/60)/60)/24)+DATE(1970,1,1)</f>
        <v>41850.014178240745</v>
      </c>
      <c r="S1053" s="18">
        <f>(((I1053/60)/60)/24)+DATE(1970,1,1)</f>
        <v>41878.014178240745</v>
      </c>
      <c r="T1053" s="14">
        <f>MONTH(R1053)</f>
        <v>7</v>
      </c>
      <c r="U1053" s="14">
        <f>MONTH(S1053)</f>
        <v>8</v>
      </c>
      <c r="V1053">
        <f>YEAR(R1053)</f>
        <v>2014</v>
      </c>
      <c r="W1053">
        <f>YEAR(S1053)</f>
        <v>2014</v>
      </c>
      <c r="X1053" s="14">
        <f>_xlfn.DAYS(Table1[[#This Row],[Date Ended Conversion]],Table1[[#This Row],[Date Created Conversion]])</f>
        <v>28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8278</v>
      </c>
      <c r="O1054" t="s">
        <v>8279</v>
      </c>
      <c r="P1054" s="16">
        <f>ROUND(Table1[[#This Row],[pledged]]/Table1[[#This Row],[goal]]*100,0)</f>
        <v>0</v>
      </c>
      <c r="Q1054">
        <f>IFERROR(ROUND(E1054/L1054,2),0)</f>
        <v>0</v>
      </c>
      <c r="R1054" s="18">
        <f>(((J1054/60)/60)/24)+DATE(1970,1,1)</f>
        <v>42483.797395833331</v>
      </c>
      <c r="S1054" s="18">
        <f>(((I1054/60)/60)/24)+DATE(1970,1,1)</f>
        <v>42527.839583333334</v>
      </c>
      <c r="T1054" s="14">
        <f>MONTH(R1054)</f>
        <v>4</v>
      </c>
      <c r="U1054" s="14">
        <f>MONTH(S1054)</f>
        <v>6</v>
      </c>
      <c r="V1054">
        <f>YEAR(R1054)</f>
        <v>2016</v>
      </c>
      <c r="W1054">
        <f>YEAR(S1054)</f>
        <v>2016</v>
      </c>
      <c r="X1054" s="14">
        <f>_xlfn.DAYS(Table1[[#This Row],[Date Ended Conversion]],Table1[[#This Row],[Date Created Conversion]])</f>
        <v>44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8278</v>
      </c>
      <c r="O1055" t="s">
        <v>8279</v>
      </c>
      <c r="P1055" s="16">
        <f>ROUND(Table1[[#This Row],[pledged]]/Table1[[#This Row],[goal]]*100,0)</f>
        <v>1</v>
      </c>
      <c r="Q1055">
        <f>IFERROR(ROUND(E1055/L1055,2),0)</f>
        <v>15</v>
      </c>
      <c r="R1055" s="18">
        <f>(((J1055/60)/60)/24)+DATE(1970,1,1)</f>
        <v>42775.172824074078</v>
      </c>
      <c r="S1055" s="18">
        <f>(((I1055/60)/60)/24)+DATE(1970,1,1)</f>
        <v>42800.172824074078</v>
      </c>
      <c r="T1055" s="14">
        <f>MONTH(R1055)</f>
        <v>2</v>
      </c>
      <c r="U1055" s="14">
        <f>MONTH(S1055)</f>
        <v>3</v>
      </c>
      <c r="V1055">
        <f>YEAR(R1055)</f>
        <v>2017</v>
      </c>
      <c r="W1055">
        <f>YEAR(S1055)</f>
        <v>2017</v>
      </c>
      <c r="X1055" s="14">
        <f>_xlfn.DAYS(Table1[[#This Row],[Date Ended Conversion]],Table1[[#This Row],[Date Created Conversion]])</f>
        <v>25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8278</v>
      </c>
      <c r="O1056" t="s">
        <v>8279</v>
      </c>
      <c r="P1056" s="16">
        <f>ROUND(Table1[[#This Row],[pledged]]/Table1[[#This Row],[goal]]*100,0)</f>
        <v>0</v>
      </c>
      <c r="Q1056">
        <f>IFERROR(ROUND(E1056/L1056,2),0)</f>
        <v>0</v>
      </c>
      <c r="R1056" s="18">
        <f>(((J1056/60)/60)/24)+DATE(1970,1,1)</f>
        <v>41831.851840277777</v>
      </c>
      <c r="S1056" s="18">
        <f>(((I1056/60)/60)/24)+DATE(1970,1,1)</f>
        <v>41861.916666666664</v>
      </c>
      <c r="T1056" s="14">
        <f>MONTH(R1056)</f>
        <v>7</v>
      </c>
      <c r="U1056" s="14">
        <f>MONTH(S1056)</f>
        <v>8</v>
      </c>
      <c r="V1056">
        <f>YEAR(R1056)</f>
        <v>2014</v>
      </c>
      <c r="W1056">
        <f>YEAR(S1056)</f>
        <v>2014</v>
      </c>
      <c r="X1056" s="14">
        <f>_xlfn.DAYS(Table1[[#This Row],[Date Ended Conversion]],Table1[[#This Row],[Date Created Conversion]])</f>
        <v>30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8278</v>
      </c>
      <c r="O1057" t="s">
        <v>8279</v>
      </c>
      <c r="P1057" s="16">
        <f>ROUND(Table1[[#This Row],[pledged]]/Table1[[#This Row],[goal]]*100,0)</f>
        <v>0</v>
      </c>
      <c r="Q1057">
        <f>IFERROR(ROUND(E1057/L1057,2),0)</f>
        <v>0</v>
      </c>
      <c r="R1057" s="18">
        <f>(((J1057/60)/60)/24)+DATE(1970,1,1)</f>
        <v>42406.992418981477</v>
      </c>
      <c r="S1057" s="18">
        <f>(((I1057/60)/60)/24)+DATE(1970,1,1)</f>
        <v>42436.992418981477</v>
      </c>
      <c r="T1057" s="14">
        <f>MONTH(R1057)</f>
        <v>2</v>
      </c>
      <c r="U1057" s="14">
        <f>MONTH(S1057)</f>
        <v>3</v>
      </c>
      <c r="V1057">
        <f>YEAR(R1057)</f>
        <v>2016</v>
      </c>
      <c r="W1057">
        <f>YEAR(S1057)</f>
        <v>2016</v>
      </c>
      <c r="X1057" s="14">
        <f>_xlfn.DAYS(Table1[[#This Row],[Date Ended Conversion]],Table1[[#This Row],[Date Created Conversion]])</f>
        <v>30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8278</v>
      </c>
      <c r="O1058" t="s">
        <v>8279</v>
      </c>
      <c r="P1058" s="16">
        <f>ROUND(Table1[[#This Row],[pledged]]/Table1[[#This Row],[goal]]*100,0)</f>
        <v>0</v>
      </c>
      <c r="Q1058">
        <f>IFERROR(ROUND(E1058/L1058,2),0)</f>
        <v>0</v>
      </c>
      <c r="R1058" s="18">
        <f>(((J1058/60)/60)/24)+DATE(1970,1,1)</f>
        <v>42058.719641203701</v>
      </c>
      <c r="S1058" s="18">
        <f>(((I1058/60)/60)/24)+DATE(1970,1,1)</f>
        <v>42118.677974537044</v>
      </c>
      <c r="T1058" s="14">
        <f>MONTH(R1058)</f>
        <v>2</v>
      </c>
      <c r="U1058" s="14">
        <f>MONTH(S1058)</f>
        <v>4</v>
      </c>
      <c r="V1058">
        <f>YEAR(R1058)</f>
        <v>2015</v>
      </c>
      <c r="W1058">
        <f>YEAR(S1058)</f>
        <v>2015</v>
      </c>
      <c r="X1058" s="14">
        <f>_xlfn.DAYS(Table1[[#This Row],[Date Ended Conversion]],Table1[[#This Row],[Date Created Conversion]])</f>
        <v>60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8278</v>
      </c>
      <c r="O1059" t="s">
        <v>8279</v>
      </c>
      <c r="P1059" s="16">
        <f>ROUND(Table1[[#This Row],[pledged]]/Table1[[#This Row],[goal]]*100,0)</f>
        <v>0</v>
      </c>
      <c r="Q1059">
        <f>IFERROR(ROUND(E1059/L1059,2),0)</f>
        <v>0</v>
      </c>
      <c r="R1059" s="18">
        <f>(((J1059/60)/60)/24)+DATE(1970,1,1)</f>
        <v>42678.871331018512</v>
      </c>
      <c r="S1059" s="18">
        <f>(((I1059/60)/60)/24)+DATE(1970,1,1)</f>
        <v>42708.912997685184</v>
      </c>
      <c r="T1059" s="14">
        <f>MONTH(R1059)</f>
        <v>11</v>
      </c>
      <c r="U1059" s="14">
        <f>MONTH(S1059)</f>
        <v>12</v>
      </c>
      <c r="V1059">
        <f>YEAR(R1059)</f>
        <v>2016</v>
      </c>
      <c r="W1059">
        <f>YEAR(S1059)</f>
        <v>2016</v>
      </c>
      <c r="X1059" s="14">
        <f>_xlfn.DAYS(Table1[[#This Row],[Date Ended Conversion]],Table1[[#This Row],[Date Created Conversion]])</f>
        <v>30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8278</v>
      </c>
      <c r="O1060" t="s">
        <v>8279</v>
      </c>
      <c r="P1060" s="16">
        <f>ROUND(Table1[[#This Row],[pledged]]/Table1[[#This Row],[goal]]*100,0)</f>
        <v>0</v>
      </c>
      <c r="Q1060">
        <f>IFERROR(ROUND(E1060/L1060,2),0)</f>
        <v>0</v>
      </c>
      <c r="R1060" s="18">
        <f>(((J1060/60)/60)/24)+DATE(1970,1,1)</f>
        <v>42047.900960648149</v>
      </c>
      <c r="S1060" s="18">
        <f>(((I1060/60)/60)/24)+DATE(1970,1,1)</f>
        <v>42089</v>
      </c>
      <c r="T1060" s="14">
        <f>MONTH(R1060)</f>
        <v>2</v>
      </c>
      <c r="U1060" s="14">
        <f>MONTH(S1060)</f>
        <v>3</v>
      </c>
      <c r="V1060">
        <f>YEAR(R1060)</f>
        <v>2015</v>
      </c>
      <c r="W1060">
        <f>YEAR(S1060)</f>
        <v>2015</v>
      </c>
      <c r="X1060" s="14">
        <f>_xlfn.DAYS(Table1[[#This Row],[Date Ended Conversion]],Table1[[#This Row],[Date Created Conversion]])</f>
        <v>42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8278</v>
      </c>
      <c r="O1061" t="s">
        <v>8279</v>
      </c>
      <c r="P1061" s="16">
        <f>ROUND(Table1[[#This Row],[pledged]]/Table1[[#This Row],[goal]]*100,0)</f>
        <v>0</v>
      </c>
      <c r="Q1061">
        <f>IFERROR(ROUND(E1061/L1061,2),0)</f>
        <v>0</v>
      </c>
      <c r="R1061" s="18">
        <f>(((J1061/60)/60)/24)+DATE(1970,1,1)</f>
        <v>42046.79</v>
      </c>
      <c r="S1061" s="18">
        <f>(((I1061/60)/60)/24)+DATE(1970,1,1)</f>
        <v>42076.748333333337</v>
      </c>
      <c r="T1061" s="14">
        <f>MONTH(R1061)</f>
        <v>2</v>
      </c>
      <c r="U1061" s="14">
        <f>MONTH(S1061)</f>
        <v>3</v>
      </c>
      <c r="V1061">
        <f>YEAR(R1061)</f>
        <v>2015</v>
      </c>
      <c r="W1061">
        <f>YEAR(S1061)</f>
        <v>2015</v>
      </c>
      <c r="X1061" s="14">
        <f>_xlfn.DAYS(Table1[[#This Row],[Date Ended Conversion]],Table1[[#This Row],[Date Created Conversion]])</f>
        <v>30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8278</v>
      </c>
      <c r="O1062" t="s">
        <v>8279</v>
      </c>
      <c r="P1062" s="16">
        <f>ROUND(Table1[[#This Row],[pledged]]/Table1[[#This Row],[goal]]*100,0)</f>
        <v>1</v>
      </c>
      <c r="Q1062">
        <f>IFERROR(ROUND(E1062/L1062,2),0)</f>
        <v>50</v>
      </c>
      <c r="R1062" s="18">
        <f>(((J1062/60)/60)/24)+DATE(1970,1,1)</f>
        <v>42079.913113425922</v>
      </c>
      <c r="S1062" s="18">
        <f>(((I1062/60)/60)/24)+DATE(1970,1,1)</f>
        <v>42109.913113425922</v>
      </c>
      <c r="T1062" s="14">
        <f>MONTH(R1062)</f>
        <v>3</v>
      </c>
      <c r="U1062" s="14">
        <f>MONTH(S1062)</f>
        <v>4</v>
      </c>
      <c r="V1062">
        <f>YEAR(R1062)</f>
        <v>2015</v>
      </c>
      <c r="W1062">
        <f>YEAR(S1062)</f>
        <v>2015</v>
      </c>
      <c r="X1062" s="14">
        <f>_xlfn.DAYS(Table1[[#This Row],[Date Ended Conversion]],Table1[[#This Row],[Date Created Conversion]])</f>
        <v>30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8278</v>
      </c>
      <c r="O1063" t="s">
        <v>8279</v>
      </c>
      <c r="P1063" s="16">
        <f>ROUND(Table1[[#This Row],[pledged]]/Table1[[#This Row],[goal]]*100,0)</f>
        <v>0</v>
      </c>
      <c r="Q1063">
        <f>IFERROR(ROUND(E1063/L1063,2),0)</f>
        <v>0</v>
      </c>
      <c r="R1063" s="18">
        <f>(((J1063/60)/60)/24)+DATE(1970,1,1)</f>
        <v>42432.276712962965</v>
      </c>
      <c r="S1063" s="18">
        <f>(((I1063/60)/60)/24)+DATE(1970,1,1)</f>
        <v>42492.041666666672</v>
      </c>
      <c r="T1063" s="14">
        <f>MONTH(R1063)</f>
        <v>3</v>
      </c>
      <c r="U1063" s="14">
        <f>MONTH(S1063)</f>
        <v>5</v>
      </c>
      <c r="V1063">
        <f>YEAR(R1063)</f>
        <v>2016</v>
      </c>
      <c r="W1063">
        <f>YEAR(S1063)</f>
        <v>2016</v>
      </c>
      <c r="X1063" s="14">
        <f>_xlfn.DAYS(Table1[[#This Row],[Date Ended Conversion]],Table1[[#This Row],[Date Created Conversion]])</f>
        <v>60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8278</v>
      </c>
      <c r="O1064" t="s">
        <v>8279</v>
      </c>
      <c r="P1064" s="16">
        <f>ROUND(Table1[[#This Row],[pledged]]/Table1[[#This Row],[goal]]*100,0)</f>
        <v>95</v>
      </c>
      <c r="Q1064">
        <f>IFERROR(ROUND(E1064/L1064,2),0)</f>
        <v>47.5</v>
      </c>
      <c r="R1064" s="18">
        <f>(((J1064/60)/60)/24)+DATE(1970,1,1)</f>
        <v>42556.807187500002</v>
      </c>
      <c r="S1064" s="18">
        <f>(((I1064/60)/60)/24)+DATE(1970,1,1)</f>
        <v>42563.807187500002</v>
      </c>
      <c r="T1064" s="14">
        <f>MONTH(R1064)</f>
        <v>7</v>
      </c>
      <c r="U1064" s="14">
        <f>MONTH(S1064)</f>
        <v>7</v>
      </c>
      <c r="V1064">
        <f>YEAR(R1064)</f>
        <v>2016</v>
      </c>
      <c r="W1064">
        <f>YEAR(S1064)</f>
        <v>2016</v>
      </c>
      <c r="X1064" s="14">
        <f>_xlfn.DAYS(Table1[[#This Row],[Date Ended Conversion]],Table1[[#This Row],[Date Created Conversion]])</f>
        <v>7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8278</v>
      </c>
      <c r="O1065" t="s">
        <v>8279</v>
      </c>
      <c r="P1065" s="16">
        <f>ROUND(Table1[[#This Row],[pledged]]/Table1[[#This Row],[goal]]*100,0)</f>
        <v>0</v>
      </c>
      <c r="Q1065">
        <f>IFERROR(ROUND(E1065/L1065,2),0)</f>
        <v>0</v>
      </c>
      <c r="R1065" s="18">
        <f>(((J1065/60)/60)/24)+DATE(1970,1,1)</f>
        <v>42583.030810185184</v>
      </c>
      <c r="S1065" s="18">
        <f>(((I1065/60)/60)/24)+DATE(1970,1,1)</f>
        <v>42613.030810185184</v>
      </c>
      <c r="T1065" s="14">
        <f>MONTH(R1065)</f>
        <v>8</v>
      </c>
      <c r="U1065" s="14">
        <f>MONTH(S1065)</f>
        <v>8</v>
      </c>
      <c r="V1065">
        <f>YEAR(R1065)</f>
        <v>2016</v>
      </c>
      <c r="W1065">
        <f>YEAR(S1065)</f>
        <v>2016</v>
      </c>
      <c r="X1065" s="14">
        <f>_xlfn.DAYS(Table1[[#This Row],[Date Ended Conversion]],Table1[[#This Row],[Date Created Conversion]])</f>
        <v>30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8280</v>
      </c>
      <c r="O1066" t="s">
        <v>8281</v>
      </c>
      <c r="P1066" s="16">
        <f>ROUND(Table1[[#This Row],[pledged]]/Table1[[#This Row],[goal]]*100,0)</f>
        <v>9</v>
      </c>
      <c r="Q1066">
        <f>IFERROR(ROUND(E1066/L1066,2),0)</f>
        <v>65.67</v>
      </c>
      <c r="R1066" s="18">
        <f>(((J1066/60)/60)/24)+DATE(1970,1,1)</f>
        <v>41417.228043981479</v>
      </c>
      <c r="S1066" s="18">
        <f>(((I1066/60)/60)/24)+DATE(1970,1,1)</f>
        <v>41462.228043981479</v>
      </c>
      <c r="T1066" s="14">
        <f>MONTH(R1066)</f>
        <v>5</v>
      </c>
      <c r="U1066" s="14">
        <f>MONTH(S1066)</f>
        <v>7</v>
      </c>
      <c r="V1066">
        <f>YEAR(R1066)</f>
        <v>2013</v>
      </c>
      <c r="W1066">
        <f>YEAR(S1066)</f>
        <v>2013</v>
      </c>
      <c r="X1066" s="14">
        <f>_xlfn.DAYS(Table1[[#This Row],[Date Ended Conversion]],Table1[[#This Row],[Date Created Conversion]])</f>
        <v>45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8280</v>
      </c>
      <c r="O1067" t="s">
        <v>8281</v>
      </c>
      <c r="P1067" s="16">
        <f>ROUND(Table1[[#This Row],[pledged]]/Table1[[#This Row],[goal]]*100,0)</f>
        <v>3</v>
      </c>
      <c r="Q1067">
        <f>IFERROR(ROUND(E1067/L1067,2),0)</f>
        <v>16.2</v>
      </c>
      <c r="R1067" s="18">
        <f>(((J1067/60)/60)/24)+DATE(1970,1,1)</f>
        <v>41661.381041666667</v>
      </c>
      <c r="S1067" s="18">
        <f>(((I1067/60)/60)/24)+DATE(1970,1,1)</f>
        <v>41689.381041666667</v>
      </c>
      <c r="T1067" s="14">
        <f>MONTH(R1067)</f>
        <v>1</v>
      </c>
      <c r="U1067" s="14">
        <f>MONTH(S1067)</f>
        <v>2</v>
      </c>
      <c r="V1067">
        <f>YEAR(R1067)</f>
        <v>2014</v>
      </c>
      <c r="W1067">
        <f>YEAR(S1067)</f>
        <v>2014</v>
      </c>
      <c r="X1067" s="14">
        <f>_xlfn.DAYS(Table1[[#This Row],[Date Ended Conversion]],Table1[[#This Row],[Date Created Conversion]])</f>
        <v>28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8280</v>
      </c>
      <c r="O1068" t="s">
        <v>8281</v>
      </c>
      <c r="P1068" s="16">
        <f>ROUND(Table1[[#This Row],[pledged]]/Table1[[#This Row],[goal]]*100,0)</f>
        <v>3</v>
      </c>
      <c r="Q1068">
        <f>IFERROR(ROUND(E1068/L1068,2),0)</f>
        <v>34.130000000000003</v>
      </c>
      <c r="R1068" s="18">
        <f>(((J1068/60)/60)/24)+DATE(1970,1,1)</f>
        <v>41445.962754629632</v>
      </c>
      <c r="S1068" s="18">
        <f>(((I1068/60)/60)/24)+DATE(1970,1,1)</f>
        <v>41490.962754629632</v>
      </c>
      <c r="T1068" s="14">
        <f>MONTH(R1068)</f>
        <v>6</v>
      </c>
      <c r="U1068" s="14">
        <f>MONTH(S1068)</f>
        <v>8</v>
      </c>
      <c r="V1068">
        <f>YEAR(R1068)</f>
        <v>2013</v>
      </c>
      <c r="W1068">
        <f>YEAR(S1068)</f>
        <v>2013</v>
      </c>
      <c r="X1068" s="14">
        <f>_xlfn.DAYS(Table1[[#This Row],[Date Ended Conversion]],Table1[[#This Row],[Date Created Conversion]])</f>
        <v>45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8280</v>
      </c>
      <c r="O1069" t="s">
        <v>8281</v>
      </c>
      <c r="P1069" s="16">
        <f>ROUND(Table1[[#This Row],[pledged]]/Table1[[#This Row],[goal]]*100,0)</f>
        <v>26</v>
      </c>
      <c r="Q1069">
        <f>IFERROR(ROUND(E1069/L1069,2),0)</f>
        <v>13</v>
      </c>
      <c r="R1069" s="18">
        <f>(((J1069/60)/60)/24)+DATE(1970,1,1)</f>
        <v>41599.855682870373</v>
      </c>
      <c r="S1069" s="18">
        <f>(((I1069/60)/60)/24)+DATE(1970,1,1)</f>
        <v>41629.855682870373</v>
      </c>
      <c r="T1069" s="14">
        <f>MONTH(R1069)</f>
        <v>11</v>
      </c>
      <c r="U1069" s="14">
        <f>MONTH(S1069)</f>
        <v>12</v>
      </c>
      <c r="V1069">
        <f>YEAR(R1069)</f>
        <v>2013</v>
      </c>
      <c r="W1069">
        <f>YEAR(S1069)</f>
        <v>2013</v>
      </c>
      <c r="X1069" s="14">
        <f>_xlfn.DAYS(Table1[[#This Row],[Date Ended Conversion]],Table1[[#This Row],[Date Created Conversion]])</f>
        <v>30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8280</v>
      </c>
      <c r="O1070" t="s">
        <v>8281</v>
      </c>
      <c r="P1070" s="16">
        <f>ROUND(Table1[[#This Row],[pledged]]/Table1[[#This Row],[goal]]*100,0)</f>
        <v>0</v>
      </c>
      <c r="Q1070">
        <f>IFERROR(ROUND(E1070/L1070,2),0)</f>
        <v>11.25</v>
      </c>
      <c r="R1070" s="18">
        <f>(((J1070/60)/60)/24)+DATE(1970,1,1)</f>
        <v>42440.371111111104</v>
      </c>
      <c r="S1070" s="18">
        <f>(((I1070/60)/60)/24)+DATE(1970,1,1)</f>
        <v>42470.329444444447</v>
      </c>
      <c r="T1070" s="14">
        <f>MONTH(R1070)</f>
        <v>3</v>
      </c>
      <c r="U1070" s="14">
        <f>MONTH(S1070)</f>
        <v>4</v>
      </c>
      <c r="V1070">
        <f>YEAR(R1070)</f>
        <v>2016</v>
      </c>
      <c r="W1070">
        <f>YEAR(S1070)</f>
        <v>2016</v>
      </c>
      <c r="X1070" s="14">
        <f>_xlfn.DAYS(Table1[[#This Row],[Date Ended Conversion]],Table1[[#This Row],[Date Created Conversion]])</f>
        <v>30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8280</v>
      </c>
      <c r="O1071" t="s">
        <v>8281</v>
      </c>
      <c r="P1071" s="16">
        <f>ROUND(Table1[[#This Row],[pledged]]/Table1[[#This Row],[goal]]*100,0)</f>
        <v>39</v>
      </c>
      <c r="Q1071">
        <f>IFERROR(ROUND(E1071/L1071,2),0)</f>
        <v>40.479999999999997</v>
      </c>
      <c r="R1071" s="18">
        <f>(((J1071/60)/60)/24)+DATE(1970,1,1)</f>
        <v>41572.229849537034</v>
      </c>
      <c r="S1071" s="18">
        <f>(((I1071/60)/60)/24)+DATE(1970,1,1)</f>
        <v>41604.271516203706</v>
      </c>
      <c r="T1071" s="14">
        <f>MONTH(R1071)</f>
        <v>10</v>
      </c>
      <c r="U1071" s="14">
        <f>MONTH(S1071)</f>
        <v>11</v>
      </c>
      <c r="V1071">
        <f>YEAR(R1071)</f>
        <v>2013</v>
      </c>
      <c r="W1071">
        <f>YEAR(S1071)</f>
        <v>2013</v>
      </c>
      <c r="X1071" s="14">
        <f>_xlfn.DAYS(Table1[[#This Row],[Date Ended Conversion]],Table1[[#This Row],[Date Created Conversion]])</f>
        <v>32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8280</v>
      </c>
      <c r="O1072" t="s">
        <v>8281</v>
      </c>
      <c r="P1072" s="16">
        <f>ROUND(Table1[[#This Row],[pledged]]/Table1[[#This Row],[goal]]*100,0)</f>
        <v>1</v>
      </c>
      <c r="Q1072">
        <f>IFERROR(ROUND(E1072/L1072,2),0)</f>
        <v>35</v>
      </c>
      <c r="R1072" s="18">
        <f>(((J1072/60)/60)/24)+DATE(1970,1,1)</f>
        <v>41163.011828703704</v>
      </c>
      <c r="S1072" s="18">
        <f>(((I1072/60)/60)/24)+DATE(1970,1,1)</f>
        <v>41183.011828703704</v>
      </c>
      <c r="T1072" s="14">
        <f>MONTH(R1072)</f>
        <v>9</v>
      </c>
      <c r="U1072" s="14">
        <f>MONTH(S1072)</f>
        <v>10</v>
      </c>
      <c r="V1072">
        <f>YEAR(R1072)</f>
        <v>2012</v>
      </c>
      <c r="W1072">
        <f>YEAR(S1072)</f>
        <v>2012</v>
      </c>
      <c r="X1072" s="14">
        <f>_xlfn.DAYS(Table1[[#This Row],[Date Ended Conversion]],Table1[[#This Row],[Date Created Conversion]])</f>
        <v>20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8280</v>
      </c>
      <c r="O1073" t="s">
        <v>8281</v>
      </c>
      <c r="P1073" s="16">
        <f>ROUND(Table1[[#This Row],[pledged]]/Table1[[#This Row],[goal]]*100,0)</f>
        <v>0</v>
      </c>
      <c r="Q1073">
        <f>IFERROR(ROUND(E1073/L1073,2),0)</f>
        <v>0</v>
      </c>
      <c r="R1073" s="18">
        <f>(((J1073/60)/60)/24)+DATE(1970,1,1)</f>
        <v>42295.753391203703</v>
      </c>
      <c r="S1073" s="18">
        <f>(((I1073/60)/60)/24)+DATE(1970,1,1)</f>
        <v>42325.795057870375</v>
      </c>
      <c r="T1073" s="14">
        <f>MONTH(R1073)</f>
        <v>10</v>
      </c>
      <c r="U1073" s="14">
        <f>MONTH(S1073)</f>
        <v>11</v>
      </c>
      <c r="V1073">
        <f>YEAR(R1073)</f>
        <v>2015</v>
      </c>
      <c r="W1073">
        <f>YEAR(S1073)</f>
        <v>2015</v>
      </c>
      <c r="X1073" s="14">
        <f>_xlfn.DAYS(Table1[[#This Row],[Date Ended Conversion]],Table1[[#This Row],[Date Created Conversion]])</f>
        <v>30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8280</v>
      </c>
      <c r="O1074" t="s">
        <v>8281</v>
      </c>
      <c r="P1074" s="16">
        <f>ROUND(Table1[[#This Row],[pledged]]/Table1[[#This Row],[goal]]*100,0)</f>
        <v>0</v>
      </c>
      <c r="Q1074">
        <f>IFERROR(ROUND(E1074/L1074,2),0)</f>
        <v>12.75</v>
      </c>
      <c r="R1074" s="18">
        <f>(((J1074/60)/60)/24)+DATE(1970,1,1)</f>
        <v>41645.832141203704</v>
      </c>
      <c r="S1074" s="18">
        <f>(((I1074/60)/60)/24)+DATE(1970,1,1)</f>
        <v>41675.832141203704</v>
      </c>
      <c r="T1074" s="14">
        <f>MONTH(R1074)</f>
        <v>1</v>
      </c>
      <c r="U1074" s="14">
        <f>MONTH(S1074)</f>
        <v>2</v>
      </c>
      <c r="V1074">
        <f>YEAR(R1074)</f>
        <v>2014</v>
      </c>
      <c r="W1074">
        <f>YEAR(S1074)</f>
        <v>2014</v>
      </c>
      <c r="X1074" s="14">
        <f>_xlfn.DAYS(Table1[[#This Row],[Date Ended Conversion]],Table1[[#This Row],[Date Created Conversion]])</f>
        <v>30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8280</v>
      </c>
      <c r="O1075" t="s">
        <v>8281</v>
      </c>
      <c r="P1075" s="16">
        <f>ROUND(Table1[[#This Row],[pledged]]/Table1[[#This Row],[goal]]*100,0)</f>
        <v>1</v>
      </c>
      <c r="Q1075">
        <f>IFERROR(ROUND(E1075/L1075,2),0)</f>
        <v>10</v>
      </c>
      <c r="R1075" s="18">
        <f>(((J1075/60)/60)/24)+DATE(1970,1,1)</f>
        <v>40802.964594907404</v>
      </c>
      <c r="S1075" s="18">
        <f>(((I1075/60)/60)/24)+DATE(1970,1,1)</f>
        <v>40832.964594907404</v>
      </c>
      <c r="T1075" s="14">
        <f>MONTH(R1075)</f>
        <v>9</v>
      </c>
      <c r="U1075" s="14">
        <f>MONTH(S1075)</f>
        <v>10</v>
      </c>
      <c r="V1075">
        <f>YEAR(R1075)</f>
        <v>2011</v>
      </c>
      <c r="W1075">
        <f>YEAR(S1075)</f>
        <v>2011</v>
      </c>
      <c r="X1075" s="14">
        <f>_xlfn.DAYS(Table1[[#This Row],[Date Ended Conversion]],Table1[[#This Row],[Date Created Conversion]])</f>
        <v>30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8280</v>
      </c>
      <c r="O1076" t="s">
        <v>8281</v>
      </c>
      <c r="P1076" s="16">
        <f>ROUND(Table1[[#This Row],[pledged]]/Table1[[#This Row],[goal]]*100,0)</f>
        <v>6</v>
      </c>
      <c r="Q1076">
        <f>IFERROR(ROUND(E1076/L1076,2),0)</f>
        <v>113.57</v>
      </c>
      <c r="R1076" s="18">
        <f>(((J1076/60)/60)/24)+DATE(1970,1,1)</f>
        <v>41613.172974537039</v>
      </c>
      <c r="S1076" s="18">
        <f>(((I1076/60)/60)/24)+DATE(1970,1,1)</f>
        <v>41643.172974537039</v>
      </c>
      <c r="T1076" s="14">
        <f>MONTH(R1076)</f>
        <v>12</v>
      </c>
      <c r="U1076" s="14">
        <f>MONTH(S1076)</f>
        <v>1</v>
      </c>
      <c r="V1076">
        <f>YEAR(R1076)</f>
        <v>2013</v>
      </c>
      <c r="W1076">
        <f>YEAR(S1076)</f>
        <v>2014</v>
      </c>
      <c r="X1076" s="14">
        <f>_xlfn.DAYS(Table1[[#This Row],[Date Ended Conversion]],Table1[[#This Row],[Date Created Conversion]])</f>
        <v>30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8280</v>
      </c>
      <c r="O1077" t="s">
        <v>8281</v>
      </c>
      <c r="P1077" s="16">
        <f>ROUND(Table1[[#This Row],[pledged]]/Table1[[#This Row],[goal]]*100,0)</f>
        <v>5</v>
      </c>
      <c r="Q1077">
        <f>IFERROR(ROUND(E1077/L1077,2),0)</f>
        <v>15</v>
      </c>
      <c r="R1077" s="18">
        <f>(((J1077/60)/60)/24)+DATE(1970,1,1)</f>
        <v>41005.904120370367</v>
      </c>
      <c r="S1077" s="18">
        <f>(((I1077/60)/60)/24)+DATE(1970,1,1)</f>
        <v>41035.904120370367</v>
      </c>
      <c r="T1077" s="14">
        <f>MONTH(R1077)</f>
        <v>4</v>
      </c>
      <c r="U1077" s="14">
        <f>MONTH(S1077)</f>
        <v>5</v>
      </c>
      <c r="V1077">
        <f>YEAR(R1077)</f>
        <v>2012</v>
      </c>
      <c r="W1077">
        <f>YEAR(S1077)</f>
        <v>2012</v>
      </c>
      <c r="X1077" s="14">
        <f>_xlfn.DAYS(Table1[[#This Row],[Date Ended Conversion]],Table1[[#This Row],[Date Created Conversion]])</f>
        <v>30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8280</v>
      </c>
      <c r="O1078" t="s">
        <v>8281</v>
      </c>
      <c r="P1078" s="16">
        <f>ROUND(Table1[[#This Row],[pledged]]/Table1[[#This Row],[goal]]*100,0)</f>
        <v>63</v>
      </c>
      <c r="Q1078">
        <f>IFERROR(ROUND(E1078/L1078,2),0)</f>
        <v>48.28</v>
      </c>
      <c r="R1078" s="18">
        <f>(((J1078/60)/60)/24)+DATE(1970,1,1)</f>
        <v>41838.377893518518</v>
      </c>
      <c r="S1078" s="18">
        <f>(((I1078/60)/60)/24)+DATE(1970,1,1)</f>
        <v>41893.377893518518</v>
      </c>
      <c r="T1078" s="14">
        <f>MONTH(R1078)</f>
        <v>7</v>
      </c>
      <c r="U1078" s="14">
        <f>MONTH(S1078)</f>
        <v>9</v>
      </c>
      <c r="V1078">
        <f>YEAR(R1078)</f>
        <v>2014</v>
      </c>
      <c r="W1078">
        <f>YEAR(S1078)</f>
        <v>2014</v>
      </c>
      <c r="X1078" s="14">
        <f>_xlfn.DAYS(Table1[[#This Row],[Date Ended Conversion]],Table1[[#This Row],[Date Created Conversion]])</f>
        <v>55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8280</v>
      </c>
      <c r="O1079" t="s">
        <v>8281</v>
      </c>
      <c r="P1079" s="16">
        <f>ROUND(Table1[[#This Row],[pledged]]/Table1[[#This Row],[goal]]*100,0)</f>
        <v>29</v>
      </c>
      <c r="Q1079">
        <f>IFERROR(ROUND(E1079/L1079,2),0)</f>
        <v>43.98</v>
      </c>
      <c r="R1079" s="18">
        <f>(((J1079/60)/60)/24)+DATE(1970,1,1)</f>
        <v>42353.16679398148</v>
      </c>
      <c r="S1079" s="18">
        <f>(((I1079/60)/60)/24)+DATE(1970,1,1)</f>
        <v>42383.16679398148</v>
      </c>
      <c r="T1079" s="14">
        <f>MONTH(R1079)</f>
        <v>12</v>
      </c>
      <c r="U1079" s="14">
        <f>MONTH(S1079)</f>
        <v>1</v>
      </c>
      <c r="V1079">
        <f>YEAR(R1079)</f>
        <v>2015</v>
      </c>
      <c r="W1079">
        <f>YEAR(S1079)</f>
        <v>2016</v>
      </c>
      <c r="X1079" s="14">
        <f>_xlfn.DAYS(Table1[[#This Row],[Date Ended Conversion]],Table1[[#This Row],[Date Created Conversion]])</f>
        <v>30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8280</v>
      </c>
      <c r="O1080" t="s">
        <v>8281</v>
      </c>
      <c r="P1080" s="16">
        <f>ROUND(Table1[[#This Row],[pledged]]/Table1[[#This Row],[goal]]*100,0)</f>
        <v>8</v>
      </c>
      <c r="Q1080">
        <f>IFERROR(ROUND(E1080/L1080,2),0)</f>
        <v>9</v>
      </c>
      <c r="R1080" s="18">
        <f>(((J1080/60)/60)/24)+DATE(1970,1,1)</f>
        <v>40701.195844907408</v>
      </c>
      <c r="S1080" s="18">
        <f>(((I1080/60)/60)/24)+DATE(1970,1,1)</f>
        <v>40746.195844907408</v>
      </c>
      <c r="T1080" s="14">
        <f>MONTH(R1080)</f>
        <v>6</v>
      </c>
      <c r="U1080" s="14">
        <f>MONTH(S1080)</f>
        <v>7</v>
      </c>
      <c r="V1080">
        <f>YEAR(R1080)</f>
        <v>2011</v>
      </c>
      <c r="W1080">
        <f>YEAR(S1080)</f>
        <v>2011</v>
      </c>
      <c r="X1080" s="14">
        <f>_xlfn.DAYS(Table1[[#This Row],[Date Ended Conversion]],Table1[[#This Row],[Date Created Conversion]])</f>
        <v>45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8280</v>
      </c>
      <c r="O1081" t="s">
        <v>8281</v>
      </c>
      <c r="P1081" s="16">
        <f>ROUND(Table1[[#This Row],[pledged]]/Table1[[#This Row],[goal]]*100,0)</f>
        <v>3</v>
      </c>
      <c r="Q1081">
        <f>IFERROR(ROUND(E1081/L1081,2),0)</f>
        <v>37.67</v>
      </c>
      <c r="R1081" s="18">
        <f>(((J1081/60)/60)/24)+DATE(1970,1,1)</f>
        <v>42479.566388888896</v>
      </c>
      <c r="S1081" s="18">
        <f>(((I1081/60)/60)/24)+DATE(1970,1,1)</f>
        <v>42504.566388888896</v>
      </c>
      <c r="T1081" s="14">
        <f>MONTH(R1081)</f>
        <v>4</v>
      </c>
      <c r="U1081" s="14">
        <f>MONTH(S1081)</f>
        <v>5</v>
      </c>
      <c r="V1081">
        <f>YEAR(R1081)</f>
        <v>2016</v>
      </c>
      <c r="W1081">
        <f>YEAR(S1081)</f>
        <v>2016</v>
      </c>
      <c r="X1081" s="14">
        <f>_xlfn.DAYS(Table1[[#This Row],[Date Ended Conversion]],Table1[[#This Row],[Date Created Conversion]])</f>
        <v>25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8280</v>
      </c>
      <c r="O1082" t="s">
        <v>8281</v>
      </c>
      <c r="P1082" s="16">
        <f>ROUND(Table1[[#This Row],[pledged]]/Table1[[#This Row],[goal]]*100,0)</f>
        <v>9</v>
      </c>
      <c r="Q1082">
        <f>IFERROR(ROUND(E1082/L1082,2),0)</f>
        <v>18.579999999999998</v>
      </c>
      <c r="R1082" s="18">
        <f>(((J1082/60)/60)/24)+DATE(1970,1,1)</f>
        <v>41740.138113425928</v>
      </c>
      <c r="S1082" s="18">
        <f>(((I1082/60)/60)/24)+DATE(1970,1,1)</f>
        <v>41770.138113425928</v>
      </c>
      <c r="T1082" s="14">
        <f>MONTH(R1082)</f>
        <v>4</v>
      </c>
      <c r="U1082" s="14">
        <f>MONTH(S1082)</f>
        <v>5</v>
      </c>
      <c r="V1082">
        <f>YEAR(R1082)</f>
        <v>2014</v>
      </c>
      <c r="W1082">
        <f>YEAR(S1082)</f>
        <v>2014</v>
      </c>
      <c r="X1082" s="14">
        <f>_xlfn.DAYS(Table1[[#This Row],[Date Ended Conversion]],Table1[[#This Row],[Date Created Conversion]])</f>
        <v>30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8280</v>
      </c>
      <c r="O1083" t="s">
        <v>8281</v>
      </c>
      <c r="P1083" s="16">
        <f>ROUND(Table1[[#This Row],[pledged]]/Table1[[#This Row],[goal]]*100,0)</f>
        <v>0</v>
      </c>
      <c r="Q1083">
        <f>IFERROR(ROUND(E1083/L1083,2),0)</f>
        <v>3</v>
      </c>
      <c r="R1083" s="18">
        <f>(((J1083/60)/60)/24)+DATE(1970,1,1)</f>
        <v>42002.926990740743</v>
      </c>
      <c r="S1083" s="18">
        <f>(((I1083/60)/60)/24)+DATE(1970,1,1)</f>
        <v>42032.926990740743</v>
      </c>
      <c r="T1083" s="14">
        <f>MONTH(R1083)</f>
        <v>12</v>
      </c>
      <c r="U1083" s="14">
        <f>MONTH(S1083)</f>
        <v>1</v>
      </c>
      <c r="V1083">
        <f>YEAR(R1083)</f>
        <v>2014</v>
      </c>
      <c r="W1083">
        <f>YEAR(S1083)</f>
        <v>2015</v>
      </c>
      <c r="X1083" s="14">
        <f>_xlfn.DAYS(Table1[[#This Row],[Date Ended Conversion]],Table1[[#This Row],[Date Created Conversion]])</f>
        <v>30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8280</v>
      </c>
      <c r="O1084" t="s">
        <v>8281</v>
      </c>
      <c r="P1084" s="16">
        <f>ROUND(Table1[[#This Row],[pledged]]/Table1[[#This Row],[goal]]*100,0)</f>
        <v>1</v>
      </c>
      <c r="Q1084">
        <f>IFERROR(ROUND(E1084/L1084,2),0)</f>
        <v>18.670000000000002</v>
      </c>
      <c r="R1084" s="18">
        <f>(((J1084/60)/60)/24)+DATE(1970,1,1)</f>
        <v>41101.906111111115</v>
      </c>
      <c r="S1084" s="18">
        <f>(((I1084/60)/60)/24)+DATE(1970,1,1)</f>
        <v>41131.906111111115</v>
      </c>
      <c r="T1084" s="14">
        <f>MONTH(R1084)</f>
        <v>7</v>
      </c>
      <c r="U1084" s="14">
        <f>MONTH(S1084)</f>
        <v>8</v>
      </c>
      <c r="V1084">
        <f>YEAR(R1084)</f>
        <v>2012</v>
      </c>
      <c r="W1084">
        <f>YEAR(S1084)</f>
        <v>2012</v>
      </c>
      <c r="X1084" s="14">
        <f>_xlfn.DAYS(Table1[[#This Row],[Date Ended Conversion]],Table1[[#This Row],[Date Created Conversion]])</f>
        <v>30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8280</v>
      </c>
      <c r="O1085" t="s">
        <v>8281</v>
      </c>
      <c r="P1085" s="16">
        <f>ROUND(Table1[[#This Row],[pledged]]/Table1[[#This Row],[goal]]*100,0)</f>
        <v>1</v>
      </c>
      <c r="Q1085">
        <f>IFERROR(ROUND(E1085/L1085,2),0)</f>
        <v>410</v>
      </c>
      <c r="R1085" s="18">
        <f>(((J1085/60)/60)/24)+DATE(1970,1,1)</f>
        <v>41793.659525462965</v>
      </c>
      <c r="S1085" s="18">
        <f>(((I1085/60)/60)/24)+DATE(1970,1,1)</f>
        <v>41853.659525462965</v>
      </c>
      <c r="T1085" s="14">
        <f>MONTH(R1085)</f>
        <v>6</v>
      </c>
      <c r="U1085" s="14">
        <f>MONTH(S1085)</f>
        <v>8</v>
      </c>
      <c r="V1085">
        <f>YEAR(R1085)</f>
        <v>2014</v>
      </c>
      <c r="W1085">
        <f>YEAR(S1085)</f>
        <v>2014</v>
      </c>
      <c r="X1085" s="14">
        <f>_xlfn.DAYS(Table1[[#This Row],[Date Ended Conversion]],Table1[[#This Row],[Date Created Conversion]])</f>
        <v>60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8280</v>
      </c>
      <c r="O1086" t="s">
        <v>8281</v>
      </c>
      <c r="P1086" s="16">
        <f>ROUND(Table1[[#This Row],[pledged]]/Table1[[#This Row],[goal]]*100,0)</f>
        <v>0</v>
      </c>
      <c r="Q1086">
        <f>IFERROR(ROUND(E1086/L1086,2),0)</f>
        <v>0</v>
      </c>
      <c r="R1086" s="18">
        <f>(((J1086/60)/60)/24)+DATE(1970,1,1)</f>
        <v>41829.912083333329</v>
      </c>
      <c r="S1086" s="18">
        <f>(((I1086/60)/60)/24)+DATE(1970,1,1)</f>
        <v>41859.912083333329</v>
      </c>
      <c r="T1086" s="14">
        <f>MONTH(R1086)</f>
        <v>7</v>
      </c>
      <c r="U1086" s="14">
        <f>MONTH(S1086)</f>
        <v>8</v>
      </c>
      <c r="V1086">
        <f>YEAR(R1086)</f>
        <v>2014</v>
      </c>
      <c r="W1086">
        <f>YEAR(S1086)</f>
        <v>2014</v>
      </c>
      <c r="X1086" s="14">
        <f>_xlfn.DAYS(Table1[[#This Row],[Date Ended Conversion]],Table1[[#This Row],[Date Created Conversion]])</f>
        <v>30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8280</v>
      </c>
      <c r="O1087" t="s">
        <v>8281</v>
      </c>
      <c r="P1087" s="16">
        <f>ROUND(Table1[[#This Row],[pledged]]/Table1[[#This Row],[goal]]*100,0)</f>
        <v>3</v>
      </c>
      <c r="Q1087">
        <f>IFERROR(ROUND(E1087/L1087,2),0)</f>
        <v>114</v>
      </c>
      <c r="R1087" s="18">
        <f>(((J1087/60)/60)/24)+DATE(1970,1,1)</f>
        <v>42413.671006944445</v>
      </c>
      <c r="S1087" s="18">
        <f>(((I1087/60)/60)/24)+DATE(1970,1,1)</f>
        <v>42443.629340277781</v>
      </c>
      <c r="T1087" s="14">
        <f>MONTH(R1087)</f>
        <v>2</v>
      </c>
      <c r="U1087" s="14">
        <f>MONTH(S1087)</f>
        <v>3</v>
      </c>
      <c r="V1087">
        <f>YEAR(R1087)</f>
        <v>2016</v>
      </c>
      <c r="W1087">
        <f>YEAR(S1087)</f>
        <v>2016</v>
      </c>
      <c r="X1087" s="14">
        <f>_xlfn.DAYS(Table1[[#This Row],[Date Ended Conversion]],Table1[[#This Row],[Date Created Conversion]])</f>
        <v>30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8280</v>
      </c>
      <c r="O1088" t="s">
        <v>8281</v>
      </c>
      <c r="P1088" s="16">
        <f>ROUND(Table1[[#This Row],[pledged]]/Table1[[#This Row],[goal]]*100,0)</f>
        <v>0</v>
      </c>
      <c r="Q1088">
        <f>IFERROR(ROUND(E1088/L1088,2),0)</f>
        <v>7.5</v>
      </c>
      <c r="R1088" s="18">
        <f>(((J1088/60)/60)/24)+DATE(1970,1,1)</f>
        <v>41845.866793981484</v>
      </c>
      <c r="S1088" s="18">
        <f>(((I1088/60)/60)/24)+DATE(1970,1,1)</f>
        <v>41875.866793981484</v>
      </c>
      <c r="T1088" s="14">
        <f>MONTH(R1088)</f>
        <v>7</v>
      </c>
      <c r="U1088" s="14">
        <f>MONTH(S1088)</f>
        <v>8</v>
      </c>
      <c r="V1088">
        <f>YEAR(R1088)</f>
        <v>2014</v>
      </c>
      <c r="W1088">
        <f>YEAR(S1088)</f>
        <v>2014</v>
      </c>
      <c r="X1088" s="14">
        <f>_xlfn.DAYS(Table1[[#This Row],[Date Ended Conversion]],Table1[[#This Row],[Date Created Conversion]])</f>
        <v>30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8280</v>
      </c>
      <c r="O1089" t="s">
        <v>8281</v>
      </c>
      <c r="P1089" s="16">
        <f>ROUND(Table1[[#This Row],[pledged]]/Table1[[#This Row],[goal]]*100,0)</f>
        <v>0</v>
      </c>
      <c r="Q1089">
        <f>IFERROR(ROUND(E1089/L1089,2),0)</f>
        <v>0</v>
      </c>
      <c r="R1089" s="18">
        <f>(((J1089/60)/60)/24)+DATE(1970,1,1)</f>
        <v>41775.713969907411</v>
      </c>
      <c r="S1089" s="18">
        <f>(((I1089/60)/60)/24)+DATE(1970,1,1)</f>
        <v>41805.713969907411</v>
      </c>
      <c r="T1089" s="14">
        <f>MONTH(R1089)</f>
        <v>5</v>
      </c>
      <c r="U1089" s="14">
        <f>MONTH(S1089)</f>
        <v>6</v>
      </c>
      <c r="V1089">
        <f>YEAR(R1089)</f>
        <v>2014</v>
      </c>
      <c r="W1089">
        <f>YEAR(S1089)</f>
        <v>2014</v>
      </c>
      <c r="X1089" s="14">
        <f>_xlfn.DAYS(Table1[[#This Row],[Date Ended Conversion]],Table1[[#This Row],[Date Created Conversion]])</f>
        <v>30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8280</v>
      </c>
      <c r="O1090" t="s">
        <v>8281</v>
      </c>
      <c r="P1090" s="16">
        <f>ROUND(Table1[[#This Row],[pledged]]/Table1[[#This Row],[goal]]*100,0)</f>
        <v>14</v>
      </c>
      <c r="Q1090">
        <f>IFERROR(ROUND(E1090/L1090,2),0)</f>
        <v>43.42</v>
      </c>
      <c r="R1090" s="18">
        <f>(((J1090/60)/60)/24)+DATE(1970,1,1)</f>
        <v>41723.799386574072</v>
      </c>
      <c r="S1090" s="18">
        <f>(((I1090/60)/60)/24)+DATE(1970,1,1)</f>
        <v>41753.799386574072</v>
      </c>
      <c r="T1090" s="14">
        <f>MONTH(R1090)</f>
        <v>3</v>
      </c>
      <c r="U1090" s="14">
        <f>MONTH(S1090)</f>
        <v>4</v>
      </c>
      <c r="V1090">
        <f>YEAR(R1090)</f>
        <v>2014</v>
      </c>
      <c r="W1090">
        <f>YEAR(S1090)</f>
        <v>2014</v>
      </c>
      <c r="X1090" s="14">
        <f>_xlfn.DAYS(Table1[[#This Row],[Date Ended Conversion]],Table1[[#This Row],[Date Created Conversion]])</f>
        <v>30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8280</v>
      </c>
      <c r="O1091" t="s">
        <v>8281</v>
      </c>
      <c r="P1091" s="16">
        <f>ROUND(Table1[[#This Row],[pledged]]/Table1[[#This Row],[goal]]*100,0)</f>
        <v>8</v>
      </c>
      <c r="Q1091">
        <f>IFERROR(ROUND(E1091/L1091,2),0)</f>
        <v>23.96</v>
      </c>
      <c r="R1091" s="18">
        <f>(((J1091/60)/60)/24)+DATE(1970,1,1)</f>
        <v>42151.189525462964</v>
      </c>
      <c r="S1091" s="18">
        <f>(((I1091/60)/60)/24)+DATE(1970,1,1)</f>
        <v>42181.189525462964</v>
      </c>
      <c r="T1091" s="14">
        <f>MONTH(R1091)</f>
        <v>5</v>
      </c>
      <c r="U1091" s="14">
        <f>MONTH(S1091)</f>
        <v>6</v>
      </c>
      <c r="V1091">
        <f>YEAR(R1091)</f>
        <v>2015</v>
      </c>
      <c r="W1091">
        <f>YEAR(S1091)</f>
        <v>2015</v>
      </c>
      <c r="X1091" s="14">
        <f>_xlfn.DAYS(Table1[[#This Row],[Date Ended Conversion]],Table1[[#This Row],[Date Created Conversion]])</f>
        <v>30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8280</v>
      </c>
      <c r="O1092" t="s">
        <v>8281</v>
      </c>
      <c r="P1092" s="16">
        <f>ROUND(Table1[[#This Row],[pledged]]/Table1[[#This Row],[goal]]*100,0)</f>
        <v>0</v>
      </c>
      <c r="Q1092">
        <f>IFERROR(ROUND(E1092/L1092,2),0)</f>
        <v>5</v>
      </c>
      <c r="R1092" s="18">
        <f>(((J1092/60)/60)/24)+DATE(1970,1,1)</f>
        <v>42123.185798611114</v>
      </c>
      <c r="S1092" s="18">
        <f>(((I1092/60)/60)/24)+DATE(1970,1,1)</f>
        <v>42153.185798611114</v>
      </c>
      <c r="T1092" s="14">
        <f>MONTH(R1092)</f>
        <v>4</v>
      </c>
      <c r="U1092" s="14">
        <f>MONTH(S1092)</f>
        <v>5</v>
      </c>
      <c r="V1092">
        <f>YEAR(R1092)</f>
        <v>2015</v>
      </c>
      <c r="W1092">
        <f>YEAR(S1092)</f>
        <v>2015</v>
      </c>
      <c r="X1092" s="14">
        <f>_xlfn.DAYS(Table1[[#This Row],[Date Ended Conversion]],Table1[[#This Row],[Date Created Conversion]])</f>
        <v>30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8280</v>
      </c>
      <c r="O1093" t="s">
        <v>8281</v>
      </c>
      <c r="P1093" s="16">
        <f>ROUND(Table1[[#This Row],[pledged]]/Table1[[#This Row],[goal]]*100,0)</f>
        <v>13</v>
      </c>
      <c r="Q1093">
        <f>IFERROR(ROUND(E1093/L1093,2),0)</f>
        <v>12.5</v>
      </c>
      <c r="R1093" s="18">
        <f>(((J1093/60)/60)/24)+DATE(1970,1,1)</f>
        <v>42440.820277777777</v>
      </c>
      <c r="S1093" s="18">
        <f>(((I1093/60)/60)/24)+DATE(1970,1,1)</f>
        <v>42470.778611111105</v>
      </c>
      <c r="T1093" s="14">
        <f>MONTH(R1093)</f>
        <v>3</v>
      </c>
      <c r="U1093" s="14">
        <f>MONTH(S1093)</f>
        <v>4</v>
      </c>
      <c r="V1093">
        <f>YEAR(R1093)</f>
        <v>2016</v>
      </c>
      <c r="W1093">
        <f>YEAR(S1093)</f>
        <v>2016</v>
      </c>
      <c r="X1093" s="14">
        <f>_xlfn.DAYS(Table1[[#This Row],[Date Ended Conversion]],Table1[[#This Row],[Date Created Conversion]])</f>
        <v>30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8280</v>
      </c>
      <c r="O1094" t="s">
        <v>8281</v>
      </c>
      <c r="P1094" s="16">
        <f>ROUND(Table1[[#This Row],[pledged]]/Table1[[#This Row],[goal]]*100,0)</f>
        <v>1</v>
      </c>
      <c r="Q1094">
        <f>IFERROR(ROUND(E1094/L1094,2),0)</f>
        <v>3</v>
      </c>
      <c r="R1094" s="18">
        <f>(((J1094/60)/60)/24)+DATE(1970,1,1)</f>
        <v>41250.025902777779</v>
      </c>
      <c r="S1094" s="18">
        <f>(((I1094/60)/60)/24)+DATE(1970,1,1)</f>
        <v>41280.025902777779</v>
      </c>
      <c r="T1094" s="14">
        <f>MONTH(R1094)</f>
        <v>12</v>
      </c>
      <c r="U1094" s="14">
        <f>MONTH(S1094)</f>
        <v>1</v>
      </c>
      <c r="V1094">
        <f>YEAR(R1094)</f>
        <v>2012</v>
      </c>
      <c r="W1094">
        <f>YEAR(S1094)</f>
        <v>2013</v>
      </c>
      <c r="X1094" s="14">
        <f>_xlfn.DAYS(Table1[[#This Row],[Date Ended Conversion]],Table1[[#This Row],[Date Created Conversion]])</f>
        <v>30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8280</v>
      </c>
      <c r="O1095" t="s">
        <v>8281</v>
      </c>
      <c r="P1095" s="16">
        <f>ROUND(Table1[[#This Row],[pledged]]/Table1[[#This Row],[goal]]*100,0)</f>
        <v>14</v>
      </c>
      <c r="Q1095">
        <f>IFERROR(ROUND(E1095/L1095,2),0)</f>
        <v>10.56</v>
      </c>
      <c r="R1095" s="18">
        <f>(((J1095/60)/60)/24)+DATE(1970,1,1)</f>
        <v>42396.973807870367</v>
      </c>
      <c r="S1095" s="18">
        <f>(((I1095/60)/60)/24)+DATE(1970,1,1)</f>
        <v>42411.973807870367</v>
      </c>
      <c r="T1095" s="14">
        <f>MONTH(R1095)</f>
        <v>1</v>
      </c>
      <c r="U1095" s="14">
        <f>MONTH(S1095)</f>
        <v>2</v>
      </c>
      <c r="V1095">
        <f>YEAR(R1095)</f>
        <v>2016</v>
      </c>
      <c r="W1095">
        <f>YEAR(S1095)</f>
        <v>2016</v>
      </c>
      <c r="X1095" s="14">
        <f>_xlfn.DAYS(Table1[[#This Row],[Date Ended Conversion]],Table1[[#This Row],[Date Created Conversion]])</f>
        <v>15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8280</v>
      </c>
      <c r="O1096" t="s">
        <v>8281</v>
      </c>
      <c r="P1096" s="16">
        <f>ROUND(Table1[[#This Row],[pledged]]/Table1[[#This Row],[goal]]*100,0)</f>
        <v>18</v>
      </c>
      <c r="Q1096">
        <f>IFERROR(ROUND(E1096/L1096,2),0)</f>
        <v>122</v>
      </c>
      <c r="R1096" s="18">
        <f>(((J1096/60)/60)/24)+DATE(1970,1,1)</f>
        <v>40795.713344907403</v>
      </c>
      <c r="S1096" s="18">
        <f>(((I1096/60)/60)/24)+DATE(1970,1,1)</f>
        <v>40825.713344907403</v>
      </c>
      <c r="T1096" s="14">
        <f>MONTH(R1096)</f>
        <v>9</v>
      </c>
      <c r="U1096" s="14">
        <f>MONTH(S1096)</f>
        <v>10</v>
      </c>
      <c r="V1096">
        <f>YEAR(R1096)</f>
        <v>2011</v>
      </c>
      <c r="W1096">
        <f>YEAR(S1096)</f>
        <v>2011</v>
      </c>
      <c r="X1096" s="14">
        <f>_xlfn.DAYS(Table1[[#This Row],[Date Ended Conversion]],Table1[[#This Row],[Date Created Conversion]])</f>
        <v>30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8280</v>
      </c>
      <c r="O1097" t="s">
        <v>8281</v>
      </c>
      <c r="P1097" s="16">
        <f>ROUND(Table1[[#This Row],[pledged]]/Table1[[#This Row],[goal]]*100,0)</f>
        <v>5</v>
      </c>
      <c r="Q1097">
        <f>IFERROR(ROUND(E1097/L1097,2),0)</f>
        <v>267.81</v>
      </c>
      <c r="R1097" s="18">
        <f>(((J1097/60)/60)/24)+DATE(1970,1,1)</f>
        <v>41486.537268518521</v>
      </c>
      <c r="S1097" s="18">
        <f>(((I1097/60)/60)/24)+DATE(1970,1,1)</f>
        <v>41516.537268518521</v>
      </c>
      <c r="T1097" s="14">
        <f>MONTH(R1097)</f>
        <v>7</v>
      </c>
      <c r="U1097" s="14">
        <f>MONTH(S1097)</f>
        <v>8</v>
      </c>
      <c r="V1097">
        <f>YEAR(R1097)</f>
        <v>2013</v>
      </c>
      <c r="W1097">
        <f>YEAR(S1097)</f>
        <v>2013</v>
      </c>
      <c r="X1097" s="14">
        <f>_xlfn.DAYS(Table1[[#This Row],[Date Ended Conversion]],Table1[[#This Row],[Date Created Conversion]])</f>
        <v>30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8280</v>
      </c>
      <c r="O1098" t="s">
        <v>8281</v>
      </c>
      <c r="P1098" s="16">
        <f>ROUND(Table1[[#This Row],[pledged]]/Table1[[#This Row],[goal]]*100,0)</f>
        <v>18</v>
      </c>
      <c r="Q1098">
        <f>IFERROR(ROUND(E1098/L1098,2),0)</f>
        <v>74.209999999999994</v>
      </c>
      <c r="R1098" s="18">
        <f>(((J1098/60)/60)/24)+DATE(1970,1,1)</f>
        <v>41885.51798611111</v>
      </c>
      <c r="S1098" s="18">
        <f>(((I1098/60)/60)/24)+DATE(1970,1,1)</f>
        <v>41916.145833333336</v>
      </c>
      <c r="T1098" s="14">
        <f>MONTH(R1098)</f>
        <v>9</v>
      </c>
      <c r="U1098" s="14">
        <f>MONTH(S1098)</f>
        <v>10</v>
      </c>
      <c r="V1098">
        <f>YEAR(R1098)</f>
        <v>2014</v>
      </c>
      <c r="W1098">
        <f>YEAR(S1098)</f>
        <v>2014</v>
      </c>
      <c r="X1098" s="14">
        <f>_xlfn.DAYS(Table1[[#This Row],[Date Ended Conversion]],Table1[[#This Row],[Date Created Conversion]])</f>
        <v>31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8280</v>
      </c>
      <c r="O1099" t="s">
        <v>8281</v>
      </c>
      <c r="P1099" s="16">
        <f>ROUND(Table1[[#This Row],[pledged]]/Table1[[#This Row],[goal]]*100,0)</f>
        <v>0</v>
      </c>
      <c r="Q1099">
        <f>IFERROR(ROUND(E1099/L1099,2),0)</f>
        <v>6.71</v>
      </c>
      <c r="R1099" s="18">
        <f>(((J1099/60)/60)/24)+DATE(1970,1,1)</f>
        <v>41660.792557870373</v>
      </c>
      <c r="S1099" s="18">
        <f>(((I1099/60)/60)/24)+DATE(1970,1,1)</f>
        <v>41700.792557870373</v>
      </c>
      <c r="T1099" s="14">
        <f>MONTH(R1099)</f>
        <v>1</v>
      </c>
      <c r="U1099" s="14">
        <f>MONTH(S1099)</f>
        <v>3</v>
      </c>
      <c r="V1099">
        <f>YEAR(R1099)</f>
        <v>2014</v>
      </c>
      <c r="W1099">
        <f>YEAR(S1099)</f>
        <v>2014</v>
      </c>
      <c r="X1099" s="14">
        <f>_xlfn.DAYS(Table1[[#This Row],[Date Ended Conversion]],Table1[[#This Row],[Date Created Conversion]])</f>
        <v>40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8280</v>
      </c>
      <c r="O1100" t="s">
        <v>8281</v>
      </c>
      <c r="P1100" s="16">
        <f>ROUND(Table1[[#This Row],[pledged]]/Table1[[#This Row],[goal]]*100,0)</f>
        <v>7</v>
      </c>
      <c r="Q1100">
        <f>IFERROR(ROUND(E1100/L1100,2),0)</f>
        <v>81.95</v>
      </c>
      <c r="R1100" s="18">
        <f>(((J1100/60)/60)/24)+DATE(1970,1,1)</f>
        <v>41712.762673611112</v>
      </c>
      <c r="S1100" s="18">
        <f>(((I1100/60)/60)/24)+DATE(1970,1,1)</f>
        <v>41742.762673611112</v>
      </c>
      <c r="T1100" s="14">
        <f>MONTH(R1100)</f>
        <v>3</v>
      </c>
      <c r="U1100" s="14">
        <f>MONTH(S1100)</f>
        <v>4</v>
      </c>
      <c r="V1100">
        <f>YEAR(R1100)</f>
        <v>2014</v>
      </c>
      <c r="W1100">
        <f>YEAR(S1100)</f>
        <v>2014</v>
      </c>
      <c r="X1100" s="14">
        <f>_xlfn.DAYS(Table1[[#This Row],[Date Ended Conversion]],Table1[[#This Row],[Date Created Conversion]])</f>
        <v>30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8280</v>
      </c>
      <c r="O1101" t="s">
        <v>8281</v>
      </c>
      <c r="P1101" s="16">
        <f>ROUND(Table1[[#This Row],[pledged]]/Table1[[#This Row],[goal]]*100,0)</f>
        <v>1</v>
      </c>
      <c r="Q1101">
        <f>IFERROR(ROUND(E1101/L1101,2),0)</f>
        <v>25</v>
      </c>
      <c r="R1101" s="18">
        <f>(((J1101/60)/60)/24)+DATE(1970,1,1)</f>
        <v>42107.836435185185</v>
      </c>
      <c r="S1101" s="18">
        <f>(((I1101/60)/60)/24)+DATE(1970,1,1)</f>
        <v>42137.836435185185</v>
      </c>
      <c r="T1101" s="14">
        <f>MONTH(R1101)</f>
        <v>4</v>
      </c>
      <c r="U1101" s="14">
        <f>MONTH(S1101)</f>
        <v>5</v>
      </c>
      <c r="V1101">
        <f>YEAR(R1101)</f>
        <v>2015</v>
      </c>
      <c r="W1101">
        <f>YEAR(S1101)</f>
        <v>2015</v>
      </c>
      <c r="X1101" s="14">
        <f>_xlfn.DAYS(Table1[[#This Row],[Date Ended Conversion]],Table1[[#This Row],[Date Created Conversion]])</f>
        <v>30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8280</v>
      </c>
      <c r="O1102" t="s">
        <v>8281</v>
      </c>
      <c r="P1102" s="16">
        <f>ROUND(Table1[[#This Row],[pledged]]/Table1[[#This Row],[goal]]*100,0)</f>
        <v>3</v>
      </c>
      <c r="Q1102">
        <f>IFERROR(ROUND(E1102/L1102,2),0)</f>
        <v>10</v>
      </c>
      <c r="R1102" s="18">
        <f>(((J1102/60)/60)/24)+DATE(1970,1,1)</f>
        <v>42384.110775462963</v>
      </c>
      <c r="S1102" s="18">
        <f>(((I1102/60)/60)/24)+DATE(1970,1,1)</f>
        <v>42414.110775462963</v>
      </c>
      <c r="T1102" s="14">
        <f>MONTH(R1102)</f>
        <v>1</v>
      </c>
      <c r="U1102" s="14">
        <f>MONTH(S1102)</f>
        <v>2</v>
      </c>
      <c r="V1102">
        <f>YEAR(R1102)</f>
        <v>2016</v>
      </c>
      <c r="W1102">
        <f>YEAR(S1102)</f>
        <v>2016</v>
      </c>
      <c r="X1102" s="14">
        <f>_xlfn.DAYS(Table1[[#This Row],[Date Ended Conversion]],Table1[[#This Row],[Date Created Conversion]])</f>
        <v>30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8280</v>
      </c>
      <c r="O1103" t="s">
        <v>8281</v>
      </c>
      <c r="P1103" s="16">
        <f>ROUND(Table1[[#This Row],[pledged]]/Table1[[#This Row],[goal]]*100,0)</f>
        <v>0</v>
      </c>
      <c r="Q1103">
        <f>IFERROR(ROUND(E1103/L1103,2),0)</f>
        <v>6.83</v>
      </c>
      <c r="R1103" s="18">
        <f>(((J1103/60)/60)/24)+DATE(1970,1,1)</f>
        <v>42538.77243055556</v>
      </c>
      <c r="S1103" s="18">
        <f>(((I1103/60)/60)/24)+DATE(1970,1,1)</f>
        <v>42565.758333333331</v>
      </c>
      <c r="T1103" s="14">
        <f>MONTH(R1103)</f>
        <v>6</v>
      </c>
      <c r="U1103" s="14">
        <f>MONTH(S1103)</f>
        <v>7</v>
      </c>
      <c r="V1103">
        <f>YEAR(R1103)</f>
        <v>2016</v>
      </c>
      <c r="W1103">
        <f>YEAR(S1103)</f>
        <v>2016</v>
      </c>
      <c r="X1103" s="14">
        <f>_xlfn.DAYS(Table1[[#This Row],[Date Ended Conversion]],Table1[[#This Row],[Date Created Conversion]])</f>
        <v>27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8280</v>
      </c>
      <c r="O1104" t="s">
        <v>8281</v>
      </c>
      <c r="P1104" s="16">
        <f>ROUND(Table1[[#This Row],[pledged]]/Table1[[#This Row],[goal]]*100,0)</f>
        <v>5</v>
      </c>
      <c r="Q1104">
        <f>IFERROR(ROUND(E1104/L1104,2),0)</f>
        <v>17.71</v>
      </c>
      <c r="R1104" s="18">
        <f>(((J1104/60)/60)/24)+DATE(1970,1,1)</f>
        <v>41577.045428240745</v>
      </c>
      <c r="S1104" s="18">
        <f>(((I1104/60)/60)/24)+DATE(1970,1,1)</f>
        <v>41617.249305555553</v>
      </c>
      <c r="T1104" s="14">
        <f>MONTH(R1104)</f>
        <v>10</v>
      </c>
      <c r="U1104" s="14">
        <f>MONTH(S1104)</f>
        <v>12</v>
      </c>
      <c r="V1104">
        <f>YEAR(R1104)</f>
        <v>2013</v>
      </c>
      <c r="W1104">
        <f>YEAR(S1104)</f>
        <v>2013</v>
      </c>
      <c r="X1104" s="14">
        <f>_xlfn.DAYS(Table1[[#This Row],[Date Ended Conversion]],Table1[[#This Row],[Date Created Conversion]])</f>
        <v>40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8280</v>
      </c>
      <c r="O1105" t="s">
        <v>8281</v>
      </c>
      <c r="P1105" s="16">
        <f>ROUND(Table1[[#This Row],[pledged]]/Table1[[#This Row],[goal]]*100,0)</f>
        <v>2</v>
      </c>
      <c r="Q1105">
        <f>IFERROR(ROUND(E1105/L1105,2),0)</f>
        <v>16.2</v>
      </c>
      <c r="R1105" s="18">
        <f>(((J1105/60)/60)/24)+DATE(1970,1,1)</f>
        <v>42479.22210648148</v>
      </c>
      <c r="S1105" s="18">
        <f>(((I1105/60)/60)/24)+DATE(1970,1,1)</f>
        <v>42539.22210648148</v>
      </c>
      <c r="T1105" s="14">
        <f>MONTH(R1105)</f>
        <v>4</v>
      </c>
      <c r="U1105" s="14">
        <f>MONTH(S1105)</f>
        <v>6</v>
      </c>
      <c r="V1105">
        <f>YEAR(R1105)</f>
        <v>2016</v>
      </c>
      <c r="W1105">
        <f>YEAR(S1105)</f>
        <v>2016</v>
      </c>
      <c r="X1105" s="14">
        <f>_xlfn.DAYS(Table1[[#This Row],[Date Ended Conversion]],Table1[[#This Row],[Date Created Conversion]])</f>
        <v>60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8280</v>
      </c>
      <c r="O1106" t="s">
        <v>8281</v>
      </c>
      <c r="P1106" s="16">
        <f>ROUND(Table1[[#This Row],[pledged]]/Table1[[#This Row],[goal]]*100,0)</f>
        <v>5</v>
      </c>
      <c r="Q1106">
        <f>IFERROR(ROUND(E1106/L1106,2),0)</f>
        <v>80.3</v>
      </c>
      <c r="R1106" s="18">
        <f>(((J1106/60)/60)/24)+DATE(1970,1,1)</f>
        <v>41771.40996527778</v>
      </c>
      <c r="S1106" s="18">
        <f>(((I1106/60)/60)/24)+DATE(1970,1,1)</f>
        <v>41801.40996527778</v>
      </c>
      <c r="T1106" s="14">
        <f>MONTH(R1106)</f>
        <v>5</v>
      </c>
      <c r="U1106" s="14">
        <f>MONTH(S1106)</f>
        <v>6</v>
      </c>
      <c r="V1106">
        <f>YEAR(R1106)</f>
        <v>2014</v>
      </c>
      <c r="W1106">
        <f>YEAR(S1106)</f>
        <v>2014</v>
      </c>
      <c r="X1106" s="14">
        <f>_xlfn.DAYS(Table1[[#This Row],[Date Ended Conversion]],Table1[[#This Row],[Date Created Conversion]])</f>
        <v>30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8280</v>
      </c>
      <c r="O1107" t="s">
        <v>8281</v>
      </c>
      <c r="P1107" s="16">
        <f>ROUND(Table1[[#This Row],[pledged]]/Table1[[#This Row],[goal]]*100,0)</f>
        <v>0</v>
      </c>
      <c r="Q1107">
        <f>IFERROR(ROUND(E1107/L1107,2),0)</f>
        <v>71.55</v>
      </c>
      <c r="R1107" s="18">
        <f>(((J1107/60)/60)/24)+DATE(1970,1,1)</f>
        <v>41692.135729166665</v>
      </c>
      <c r="S1107" s="18">
        <f>(((I1107/60)/60)/24)+DATE(1970,1,1)</f>
        <v>41722.0940625</v>
      </c>
      <c r="T1107" s="14">
        <f>MONTH(R1107)</f>
        <v>2</v>
      </c>
      <c r="U1107" s="14">
        <f>MONTH(S1107)</f>
        <v>3</v>
      </c>
      <c r="V1107">
        <f>YEAR(R1107)</f>
        <v>2014</v>
      </c>
      <c r="W1107">
        <f>YEAR(S1107)</f>
        <v>2014</v>
      </c>
      <c r="X1107" s="14">
        <f>_xlfn.DAYS(Table1[[#This Row],[Date Ended Conversion]],Table1[[#This Row],[Date Created Conversion]])</f>
        <v>30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8280</v>
      </c>
      <c r="O1108" t="s">
        <v>8281</v>
      </c>
      <c r="P1108" s="16">
        <f>ROUND(Table1[[#This Row],[pledged]]/Table1[[#This Row],[goal]]*100,0)</f>
        <v>41</v>
      </c>
      <c r="Q1108">
        <f>IFERROR(ROUND(E1108/L1108,2),0)</f>
        <v>23.57</v>
      </c>
      <c r="R1108" s="18">
        <f>(((J1108/60)/60)/24)+DATE(1970,1,1)</f>
        <v>40973.740451388891</v>
      </c>
      <c r="S1108" s="18">
        <f>(((I1108/60)/60)/24)+DATE(1970,1,1)</f>
        <v>41003.698784722219</v>
      </c>
      <c r="T1108" s="14">
        <f>MONTH(R1108)</f>
        <v>3</v>
      </c>
      <c r="U1108" s="14">
        <f>MONTH(S1108)</f>
        <v>4</v>
      </c>
      <c r="V1108">
        <f>YEAR(R1108)</f>
        <v>2012</v>
      </c>
      <c r="W1108">
        <f>YEAR(S1108)</f>
        <v>2012</v>
      </c>
      <c r="X1108" s="14">
        <f>_xlfn.DAYS(Table1[[#This Row],[Date Ended Conversion]],Table1[[#This Row],[Date Created Conversion]])</f>
        <v>30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8280</v>
      </c>
      <c r="O1109" t="s">
        <v>8281</v>
      </c>
      <c r="P1109" s="16">
        <f>ROUND(Table1[[#This Row],[pledged]]/Table1[[#This Row],[goal]]*100,0)</f>
        <v>0</v>
      </c>
      <c r="Q1109">
        <f>IFERROR(ROUND(E1109/L1109,2),0)</f>
        <v>0</v>
      </c>
      <c r="R1109" s="18">
        <f>(((J1109/60)/60)/24)+DATE(1970,1,1)</f>
        <v>41813.861388888887</v>
      </c>
      <c r="S1109" s="18">
        <f>(((I1109/60)/60)/24)+DATE(1970,1,1)</f>
        <v>41843.861388888887</v>
      </c>
      <c r="T1109" s="14">
        <f>MONTH(R1109)</f>
        <v>6</v>
      </c>
      <c r="U1109" s="14">
        <f>MONTH(S1109)</f>
        <v>7</v>
      </c>
      <c r="V1109">
        <f>YEAR(R1109)</f>
        <v>2014</v>
      </c>
      <c r="W1109">
        <f>YEAR(S1109)</f>
        <v>2014</v>
      </c>
      <c r="X1109" s="14">
        <f>_xlfn.DAYS(Table1[[#This Row],[Date Ended Conversion]],Table1[[#This Row],[Date Created Conversion]])</f>
        <v>30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8280</v>
      </c>
      <c r="O1110" t="s">
        <v>8281</v>
      </c>
      <c r="P1110" s="16">
        <f>ROUND(Table1[[#This Row],[pledged]]/Table1[[#This Row],[goal]]*100,0)</f>
        <v>3</v>
      </c>
      <c r="Q1110">
        <f>IFERROR(ROUND(E1110/L1110,2),0)</f>
        <v>34.880000000000003</v>
      </c>
      <c r="R1110" s="18">
        <f>(((J1110/60)/60)/24)+DATE(1970,1,1)</f>
        <v>40952.636979166666</v>
      </c>
      <c r="S1110" s="18">
        <f>(((I1110/60)/60)/24)+DATE(1970,1,1)</f>
        <v>41012.595312500001</v>
      </c>
      <c r="T1110" s="14">
        <f>MONTH(R1110)</f>
        <v>2</v>
      </c>
      <c r="U1110" s="14">
        <f>MONTH(S1110)</f>
        <v>4</v>
      </c>
      <c r="V1110">
        <f>YEAR(R1110)</f>
        <v>2012</v>
      </c>
      <c r="W1110">
        <f>YEAR(S1110)</f>
        <v>2012</v>
      </c>
      <c r="X1110" s="14">
        <f>_xlfn.DAYS(Table1[[#This Row],[Date Ended Conversion]],Table1[[#This Row],[Date Created Conversion]])</f>
        <v>60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8280</v>
      </c>
      <c r="O1111" t="s">
        <v>8281</v>
      </c>
      <c r="P1111" s="16">
        <f>ROUND(Table1[[#This Row],[pledged]]/Table1[[#This Row],[goal]]*100,0)</f>
        <v>0</v>
      </c>
      <c r="Q1111">
        <f>IFERROR(ROUND(E1111/L1111,2),0)</f>
        <v>15</v>
      </c>
      <c r="R1111" s="18">
        <f>(((J1111/60)/60)/24)+DATE(1970,1,1)</f>
        <v>42662.752199074079</v>
      </c>
      <c r="S1111" s="18">
        <f>(((I1111/60)/60)/24)+DATE(1970,1,1)</f>
        <v>42692.793865740736</v>
      </c>
      <c r="T1111" s="14">
        <f>MONTH(R1111)</f>
        <v>10</v>
      </c>
      <c r="U1111" s="14">
        <f>MONTH(S1111)</f>
        <v>11</v>
      </c>
      <c r="V1111">
        <f>YEAR(R1111)</f>
        <v>2016</v>
      </c>
      <c r="W1111">
        <f>YEAR(S1111)</f>
        <v>2016</v>
      </c>
      <c r="X1111" s="14">
        <f>_xlfn.DAYS(Table1[[#This Row],[Date Ended Conversion]],Table1[[#This Row],[Date Created Conversion]])</f>
        <v>30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8280</v>
      </c>
      <c r="O1112" t="s">
        <v>8281</v>
      </c>
      <c r="P1112" s="16">
        <f>ROUND(Table1[[#This Row],[pledged]]/Table1[[#This Row],[goal]]*100,0)</f>
        <v>1</v>
      </c>
      <c r="Q1112">
        <f>IFERROR(ROUND(E1112/L1112,2),0)</f>
        <v>23.18</v>
      </c>
      <c r="R1112" s="18">
        <f>(((J1112/60)/60)/24)+DATE(1970,1,1)</f>
        <v>41220.933124999996</v>
      </c>
      <c r="S1112" s="18">
        <f>(((I1112/60)/60)/24)+DATE(1970,1,1)</f>
        <v>41250.933124999996</v>
      </c>
      <c r="T1112" s="14">
        <f>MONTH(R1112)</f>
        <v>11</v>
      </c>
      <c r="U1112" s="14">
        <f>MONTH(S1112)</f>
        <v>12</v>
      </c>
      <c r="V1112">
        <f>YEAR(R1112)</f>
        <v>2012</v>
      </c>
      <c r="W1112">
        <f>YEAR(S1112)</f>
        <v>2012</v>
      </c>
      <c r="X1112" s="14">
        <f>_xlfn.DAYS(Table1[[#This Row],[Date Ended Conversion]],Table1[[#This Row],[Date Created Conversion]])</f>
        <v>30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8280</v>
      </c>
      <c r="O1113" t="s">
        <v>8281</v>
      </c>
      <c r="P1113" s="16">
        <f>ROUND(Table1[[#This Row],[pledged]]/Table1[[#This Row],[goal]]*100,0)</f>
        <v>0</v>
      </c>
      <c r="Q1113">
        <f>IFERROR(ROUND(E1113/L1113,2),0)</f>
        <v>1</v>
      </c>
      <c r="R1113" s="18">
        <f>(((J1113/60)/60)/24)+DATE(1970,1,1)</f>
        <v>42347.203587962969</v>
      </c>
      <c r="S1113" s="18">
        <f>(((I1113/60)/60)/24)+DATE(1970,1,1)</f>
        <v>42377.203587962969</v>
      </c>
      <c r="T1113" s="14">
        <f>MONTH(R1113)</f>
        <v>12</v>
      </c>
      <c r="U1113" s="14">
        <f>MONTH(S1113)</f>
        <v>1</v>
      </c>
      <c r="V1113">
        <f>YEAR(R1113)</f>
        <v>2015</v>
      </c>
      <c r="W1113">
        <f>YEAR(S1113)</f>
        <v>2016</v>
      </c>
      <c r="X1113" s="14">
        <f>_xlfn.DAYS(Table1[[#This Row],[Date Ended Conversion]],Table1[[#This Row],[Date Created Conversion]])</f>
        <v>30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8280</v>
      </c>
      <c r="O1114" t="s">
        <v>8281</v>
      </c>
      <c r="P1114" s="16">
        <f>ROUND(Table1[[#This Row],[pledged]]/Table1[[#This Row],[goal]]*100,0)</f>
        <v>36</v>
      </c>
      <c r="Q1114">
        <f>IFERROR(ROUND(E1114/L1114,2),0)</f>
        <v>100.23</v>
      </c>
      <c r="R1114" s="18">
        <f>(((J1114/60)/60)/24)+DATE(1970,1,1)</f>
        <v>41963.759386574078</v>
      </c>
      <c r="S1114" s="18">
        <f>(((I1114/60)/60)/24)+DATE(1970,1,1)</f>
        <v>42023.354166666672</v>
      </c>
      <c r="T1114" s="14">
        <f>MONTH(R1114)</f>
        <v>11</v>
      </c>
      <c r="U1114" s="14">
        <f>MONTH(S1114)</f>
        <v>1</v>
      </c>
      <c r="V1114">
        <f>YEAR(R1114)</f>
        <v>2014</v>
      </c>
      <c r="W1114">
        <f>YEAR(S1114)</f>
        <v>2015</v>
      </c>
      <c r="X1114" s="14">
        <f>_xlfn.DAYS(Table1[[#This Row],[Date Ended Conversion]],Table1[[#This Row],[Date Created Conversion]])</f>
        <v>60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8280</v>
      </c>
      <c r="O1115" t="s">
        <v>8281</v>
      </c>
      <c r="P1115" s="16">
        <f>ROUND(Table1[[#This Row],[pledged]]/Table1[[#This Row],[goal]]*100,0)</f>
        <v>1</v>
      </c>
      <c r="Q1115">
        <f>IFERROR(ROUND(E1115/L1115,2),0)</f>
        <v>5</v>
      </c>
      <c r="R1115" s="18">
        <f>(((J1115/60)/60)/24)+DATE(1970,1,1)</f>
        <v>41835.977083333331</v>
      </c>
      <c r="S1115" s="18">
        <f>(((I1115/60)/60)/24)+DATE(1970,1,1)</f>
        <v>41865.977083333331</v>
      </c>
      <c r="T1115" s="14">
        <f>MONTH(R1115)</f>
        <v>7</v>
      </c>
      <c r="U1115" s="14">
        <f>MONTH(S1115)</f>
        <v>8</v>
      </c>
      <c r="V1115">
        <f>YEAR(R1115)</f>
        <v>2014</v>
      </c>
      <c r="W1115">
        <f>YEAR(S1115)</f>
        <v>2014</v>
      </c>
      <c r="X1115" s="14">
        <f>_xlfn.DAYS(Table1[[#This Row],[Date Ended Conversion]],Table1[[#This Row],[Date Created Conversion]])</f>
        <v>30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8280</v>
      </c>
      <c r="O1116" t="s">
        <v>8281</v>
      </c>
      <c r="P1116" s="16">
        <f>ROUND(Table1[[#This Row],[pledged]]/Table1[[#This Row],[goal]]*100,0)</f>
        <v>0</v>
      </c>
      <c r="Q1116">
        <f>IFERROR(ROUND(E1116/L1116,2),0)</f>
        <v>3.33</v>
      </c>
      <c r="R1116" s="18">
        <f>(((J1116/60)/60)/24)+DATE(1970,1,1)</f>
        <v>41526.345914351856</v>
      </c>
      <c r="S1116" s="18">
        <f>(((I1116/60)/60)/24)+DATE(1970,1,1)</f>
        <v>41556.345914351856</v>
      </c>
      <c r="T1116" s="14">
        <f>MONTH(R1116)</f>
        <v>9</v>
      </c>
      <c r="U1116" s="14">
        <f>MONTH(S1116)</f>
        <v>10</v>
      </c>
      <c r="V1116">
        <f>YEAR(R1116)</f>
        <v>2013</v>
      </c>
      <c r="W1116">
        <f>YEAR(S1116)</f>
        <v>2013</v>
      </c>
      <c r="X1116" s="14">
        <f>_xlfn.DAYS(Table1[[#This Row],[Date Ended Conversion]],Table1[[#This Row],[Date Created Conversion]])</f>
        <v>30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8280</v>
      </c>
      <c r="O1117" t="s">
        <v>8281</v>
      </c>
      <c r="P1117" s="16">
        <f>ROUND(Table1[[#This Row],[pledged]]/Table1[[#This Row],[goal]]*100,0)</f>
        <v>0</v>
      </c>
      <c r="Q1117">
        <f>IFERROR(ROUND(E1117/L1117,2),0)</f>
        <v>13.25</v>
      </c>
      <c r="R1117" s="18">
        <f>(((J1117/60)/60)/24)+DATE(1970,1,1)</f>
        <v>42429.695543981477</v>
      </c>
      <c r="S1117" s="18">
        <f>(((I1117/60)/60)/24)+DATE(1970,1,1)</f>
        <v>42459.653877314813</v>
      </c>
      <c r="T1117" s="14">
        <f>MONTH(R1117)</f>
        <v>2</v>
      </c>
      <c r="U1117" s="14">
        <f>MONTH(S1117)</f>
        <v>3</v>
      </c>
      <c r="V1117">
        <f>YEAR(R1117)</f>
        <v>2016</v>
      </c>
      <c r="W1117">
        <f>YEAR(S1117)</f>
        <v>2016</v>
      </c>
      <c r="X1117" s="14">
        <f>_xlfn.DAYS(Table1[[#This Row],[Date Ended Conversion]],Table1[[#This Row],[Date Created Conversion]])</f>
        <v>30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8280</v>
      </c>
      <c r="O1118" t="s">
        <v>8281</v>
      </c>
      <c r="P1118" s="16">
        <f>ROUND(Table1[[#This Row],[pledged]]/Table1[[#This Row],[goal]]*100,0)</f>
        <v>0</v>
      </c>
      <c r="Q1118">
        <f>IFERROR(ROUND(E1118/L1118,2),0)</f>
        <v>17.850000000000001</v>
      </c>
      <c r="R1118" s="18">
        <f>(((J1118/60)/60)/24)+DATE(1970,1,1)</f>
        <v>41009.847314814811</v>
      </c>
      <c r="S1118" s="18">
        <f>(((I1118/60)/60)/24)+DATE(1970,1,1)</f>
        <v>41069.847314814811</v>
      </c>
      <c r="T1118" s="14">
        <f>MONTH(R1118)</f>
        <v>4</v>
      </c>
      <c r="U1118" s="14">
        <f>MONTH(S1118)</f>
        <v>6</v>
      </c>
      <c r="V1118">
        <f>YEAR(R1118)</f>
        <v>2012</v>
      </c>
      <c r="W1118">
        <f>YEAR(S1118)</f>
        <v>2012</v>
      </c>
      <c r="X1118" s="14">
        <f>_xlfn.DAYS(Table1[[#This Row],[Date Ended Conversion]],Table1[[#This Row],[Date Created Conversion]])</f>
        <v>60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8280</v>
      </c>
      <c r="O1119" t="s">
        <v>8281</v>
      </c>
      <c r="P1119" s="16">
        <f>ROUND(Table1[[#This Row],[pledged]]/Table1[[#This Row],[goal]]*100,0)</f>
        <v>8</v>
      </c>
      <c r="Q1119">
        <f>IFERROR(ROUND(E1119/L1119,2),0)</f>
        <v>10.38</v>
      </c>
      <c r="R1119" s="18">
        <f>(((J1119/60)/60)/24)+DATE(1970,1,1)</f>
        <v>42333.598530092597</v>
      </c>
      <c r="S1119" s="18">
        <f>(((I1119/60)/60)/24)+DATE(1970,1,1)</f>
        <v>42363.598530092597</v>
      </c>
      <c r="T1119" s="14">
        <f>MONTH(R1119)</f>
        <v>11</v>
      </c>
      <c r="U1119" s="14">
        <f>MONTH(S1119)</f>
        <v>12</v>
      </c>
      <c r="V1119">
        <f>YEAR(R1119)</f>
        <v>2015</v>
      </c>
      <c r="W1119">
        <f>YEAR(S1119)</f>
        <v>2015</v>
      </c>
      <c r="X1119" s="14">
        <f>_xlfn.DAYS(Table1[[#This Row],[Date Ended Conversion]],Table1[[#This Row],[Date Created Conversion]])</f>
        <v>30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8280</v>
      </c>
      <c r="O1120" t="s">
        <v>8281</v>
      </c>
      <c r="P1120" s="16">
        <f>ROUND(Table1[[#This Row],[pledged]]/Table1[[#This Row],[goal]]*100,0)</f>
        <v>2</v>
      </c>
      <c r="Q1120">
        <f>IFERROR(ROUND(E1120/L1120,2),0)</f>
        <v>36.33</v>
      </c>
      <c r="R1120" s="18">
        <f>(((J1120/60)/60)/24)+DATE(1970,1,1)</f>
        <v>41704.16642361111</v>
      </c>
      <c r="S1120" s="18">
        <f>(((I1120/60)/60)/24)+DATE(1970,1,1)</f>
        <v>41734.124756944446</v>
      </c>
      <c r="T1120" s="14">
        <f>MONTH(R1120)</f>
        <v>3</v>
      </c>
      <c r="U1120" s="14">
        <f>MONTH(S1120)</f>
        <v>4</v>
      </c>
      <c r="V1120">
        <f>YEAR(R1120)</f>
        <v>2014</v>
      </c>
      <c r="W1120">
        <f>YEAR(S1120)</f>
        <v>2014</v>
      </c>
      <c r="X1120" s="14">
        <f>_xlfn.DAYS(Table1[[#This Row],[Date Ended Conversion]],Table1[[#This Row],[Date Created Conversion]])</f>
        <v>30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8280</v>
      </c>
      <c r="O1121" t="s">
        <v>8281</v>
      </c>
      <c r="P1121" s="16">
        <f>ROUND(Table1[[#This Row],[pledged]]/Table1[[#This Row],[goal]]*100,0)</f>
        <v>0</v>
      </c>
      <c r="Q1121">
        <f>IFERROR(ROUND(E1121/L1121,2),0)</f>
        <v>5</v>
      </c>
      <c r="R1121" s="18">
        <f>(((J1121/60)/60)/24)+DATE(1970,1,1)</f>
        <v>41722.792407407411</v>
      </c>
      <c r="S1121" s="18">
        <f>(((I1121/60)/60)/24)+DATE(1970,1,1)</f>
        <v>41735.792407407411</v>
      </c>
      <c r="T1121" s="14">
        <f>MONTH(R1121)</f>
        <v>3</v>
      </c>
      <c r="U1121" s="14">
        <f>MONTH(S1121)</f>
        <v>4</v>
      </c>
      <c r="V1121">
        <f>YEAR(R1121)</f>
        <v>2014</v>
      </c>
      <c r="W1121">
        <f>YEAR(S1121)</f>
        <v>2014</v>
      </c>
      <c r="X1121" s="14">
        <f>_xlfn.DAYS(Table1[[#This Row],[Date Ended Conversion]],Table1[[#This Row],[Date Created Conversion]])</f>
        <v>13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8280</v>
      </c>
      <c r="O1122" t="s">
        <v>8281</v>
      </c>
      <c r="P1122" s="16">
        <f>ROUND(Table1[[#This Row],[pledged]]/Table1[[#This Row],[goal]]*100,0)</f>
        <v>0</v>
      </c>
      <c r="Q1122">
        <f>IFERROR(ROUND(E1122/L1122,2),0)</f>
        <v>0</v>
      </c>
      <c r="R1122" s="18">
        <f>(((J1122/60)/60)/24)+DATE(1970,1,1)</f>
        <v>40799.872685185182</v>
      </c>
      <c r="S1122" s="18">
        <f>(((I1122/60)/60)/24)+DATE(1970,1,1)</f>
        <v>40844.872685185182</v>
      </c>
      <c r="T1122" s="14">
        <f>MONTH(R1122)</f>
        <v>9</v>
      </c>
      <c r="U1122" s="14">
        <f>MONTH(S1122)</f>
        <v>10</v>
      </c>
      <c r="V1122">
        <f>YEAR(R1122)</f>
        <v>2011</v>
      </c>
      <c r="W1122">
        <f>YEAR(S1122)</f>
        <v>2011</v>
      </c>
      <c r="X1122" s="14">
        <f>_xlfn.DAYS(Table1[[#This Row],[Date Ended Conversion]],Table1[[#This Row],[Date Created Conversion]])</f>
        <v>45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8280</v>
      </c>
      <c r="O1123" t="s">
        <v>8281</v>
      </c>
      <c r="P1123" s="16">
        <f>ROUND(Table1[[#This Row],[pledged]]/Table1[[#This Row],[goal]]*100,0)</f>
        <v>0</v>
      </c>
      <c r="Q1123">
        <f>IFERROR(ROUND(E1123/L1123,2),0)</f>
        <v>5.8</v>
      </c>
      <c r="R1123" s="18">
        <f>(((J1123/60)/60)/24)+DATE(1970,1,1)</f>
        <v>42412.934212962966</v>
      </c>
      <c r="S1123" s="18">
        <f>(((I1123/60)/60)/24)+DATE(1970,1,1)</f>
        <v>42442.892546296294</v>
      </c>
      <c r="T1123" s="14">
        <f>MONTH(R1123)</f>
        <v>2</v>
      </c>
      <c r="U1123" s="14">
        <f>MONTH(S1123)</f>
        <v>3</v>
      </c>
      <c r="V1123">
        <f>YEAR(R1123)</f>
        <v>2016</v>
      </c>
      <c r="W1123">
        <f>YEAR(S1123)</f>
        <v>2016</v>
      </c>
      <c r="X1123" s="14">
        <f>_xlfn.DAYS(Table1[[#This Row],[Date Ended Conversion]],Table1[[#This Row],[Date Created Conversion]])</f>
        <v>30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8280</v>
      </c>
      <c r="O1124" t="s">
        <v>8281</v>
      </c>
      <c r="P1124" s="16">
        <f>ROUND(Table1[[#This Row],[pledged]]/Table1[[#This Row],[goal]]*100,0)</f>
        <v>0</v>
      </c>
      <c r="Q1124">
        <f>IFERROR(ROUND(E1124/L1124,2),0)</f>
        <v>0</v>
      </c>
      <c r="R1124" s="18">
        <f>(((J1124/60)/60)/24)+DATE(1970,1,1)</f>
        <v>41410.703993055555</v>
      </c>
      <c r="S1124" s="18">
        <f>(((I1124/60)/60)/24)+DATE(1970,1,1)</f>
        <v>41424.703993055555</v>
      </c>
      <c r="T1124" s="14">
        <f>MONTH(R1124)</f>
        <v>5</v>
      </c>
      <c r="U1124" s="14">
        <f>MONTH(S1124)</f>
        <v>5</v>
      </c>
      <c r="V1124">
        <f>YEAR(R1124)</f>
        <v>2013</v>
      </c>
      <c r="W1124">
        <f>YEAR(S1124)</f>
        <v>2013</v>
      </c>
      <c r="X1124" s="14">
        <f>_xlfn.DAYS(Table1[[#This Row],[Date Ended Conversion]],Table1[[#This Row],[Date Created Conversion]])</f>
        <v>14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8280</v>
      </c>
      <c r="O1125" t="s">
        <v>8281</v>
      </c>
      <c r="P1125" s="16">
        <f>ROUND(Table1[[#This Row],[pledged]]/Table1[[#This Row],[goal]]*100,0)</f>
        <v>0</v>
      </c>
      <c r="Q1125">
        <f>IFERROR(ROUND(E1125/L1125,2),0)</f>
        <v>3.67</v>
      </c>
      <c r="R1125" s="18">
        <f>(((J1125/60)/60)/24)+DATE(1970,1,1)</f>
        <v>41718.5237037037</v>
      </c>
      <c r="S1125" s="18">
        <f>(((I1125/60)/60)/24)+DATE(1970,1,1)</f>
        <v>41748.5237037037</v>
      </c>
      <c r="T1125" s="14">
        <f>MONTH(R1125)</f>
        <v>3</v>
      </c>
      <c r="U1125" s="14">
        <f>MONTH(S1125)</f>
        <v>4</v>
      </c>
      <c r="V1125">
        <f>YEAR(R1125)</f>
        <v>2014</v>
      </c>
      <c r="W1125">
        <f>YEAR(S1125)</f>
        <v>2014</v>
      </c>
      <c r="X1125" s="14">
        <f>_xlfn.DAYS(Table1[[#This Row],[Date Ended Conversion]],Table1[[#This Row],[Date Created Conversion]])</f>
        <v>30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8280</v>
      </c>
      <c r="O1126" t="s">
        <v>8282</v>
      </c>
      <c r="P1126" s="16">
        <f>ROUND(Table1[[#This Row],[pledged]]/Table1[[#This Row],[goal]]*100,0)</f>
        <v>0</v>
      </c>
      <c r="Q1126">
        <f>IFERROR(ROUND(E1126/L1126,2),0)</f>
        <v>60.71</v>
      </c>
      <c r="R1126" s="18">
        <f>(((J1126/60)/60)/24)+DATE(1970,1,1)</f>
        <v>42094.667256944449</v>
      </c>
      <c r="S1126" s="18">
        <f>(((I1126/60)/60)/24)+DATE(1970,1,1)</f>
        <v>42124.667256944449</v>
      </c>
      <c r="T1126" s="14">
        <f>MONTH(R1126)</f>
        <v>3</v>
      </c>
      <c r="U1126" s="14">
        <f>MONTH(S1126)</f>
        <v>4</v>
      </c>
      <c r="V1126">
        <f>YEAR(R1126)</f>
        <v>2015</v>
      </c>
      <c r="W1126">
        <f>YEAR(S1126)</f>
        <v>2015</v>
      </c>
      <c r="X1126" s="14">
        <f>_xlfn.DAYS(Table1[[#This Row],[Date Ended Conversion]],Table1[[#This Row],[Date Created Conversion]])</f>
        <v>30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8280</v>
      </c>
      <c r="O1127" t="s">
        <v>8282</v>
      </c>
      <c r="P1127" s="16">
        <f>ROUND(Table1[[#This Row],[pledged]]/Table1[[#This Row],[goal]]*100,0)</f>
        <v>0</v>
      </c>
      <c r="Q1127">
        <f>IFERROR(ROUND(E1127/L1127,2),0)</f>
        <v>0</v>
      </c>
      <c r="R1127" s="18">
        <f>(((J1127/60)/60)/24)+DATE(1970,1,1)</f>
        <v>42212.624189814815</v>
      </c>
      <c r="S1127" s="18">
        <f>(((I1127/60)/60)/24)+DATE(1970,1,1)</f>
        <v>42272.624189814815</v>
      </c>
      <c r="T1127" s="14">
        <f>MONTH(R1127)</f>
        <v>7</v>
      </c>
      <c r="U1127" s="14">
        <f>MONTH(S1127)</f>
        <v>9</v>
      </c>
      <c r="V1127">
        <f>YEAR(R1127)</f>
        <v>2015</v>
      </c>
      <c r="W1127">
        <f>YEAR(S1127)</f>
        <v>2015</v>
      </c>
      <c r="X1127" s="14">
        <f>_xlfn.DAYS(Table1[[#This Row],[Date Ended Conversion]],Table1[[#This Row],[Date Created Conversion]])</f>
        <v>60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8280</v>
      </c>
      <c r="O1128" t="s">
        <v>8282</v>
      </c>
      <c r="P1128" s="16">
        <f>ROUND(Table1[[#This Row],[pledged]]/Table1[[#This Row],[goal]]*100,0)</f>
        <v>1</v>
      </c>
      <c r="Q1128">
        <f>IFERROR(ROUND(E1128/L1128,2),0)</f>
        <v>5</v>
      </c>
      <c r="R1128" s="18">
        <f>(((J1128/60)/60)/24)+DATE(1970,1,1)</f>
        <v>42535.327476851846</v>
      </c>
      <c r="S1128" s="18">
        <f>(((I1128/60)/60)/24)+DATE(1970,1,1)</f>
        <v>42565.327476851846</v>
      </c>
      <c r="T1128" s="14">
        <f>MONTH(R1128)</f>
        <v>6</v>
      </c>
      <c r="U1128" s="14">
        <f>MONTH(S1128)</f>
        <v>7</v>
      </c>
      <c r="V1128">
        <f>YEAR(R1128)</f>
        <v>2016</v>
      </c>
      <c r="W1128">
        <f>YEAR(S1128)</f>
        <v>2016</v>
      </c>
      <c r="X1128" s="14">
        <f>_xlfn.DAYS(Table1[[#This Row],[Date Ended Conversion]],Table1[[#This Row],[Date Created Conversion]])</f>
        <v>30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8280</v>
      </c>
      <c r="O1129" t="s">
        <v>8282</v>
      </c>
      <c r="P1129" s="16">
        <f>ROUND(Table1[[#This Row],[pledged]]/Table1[[#This Row],[goal]]*100,0)</f>
        <v>2</v>
      </c>
      <c r="Q1129">
        <f>IFERROR(ROUND(E1129/L1129,2),0)</f>
        <v>25.43</v>
      </c>
      <c r="R1129" s="18">
        <f>(((J1129/60)/60)/24)+DATE(1970,1,1)</f>
        <v>41926.854166666664</v>
      </c>
      <c r="S1129" s="18">
        <f>(((I1129/60)/60)/24)+DATE(1970,1,1)</f>
        <v>41957.895833333328</v>
      </c>
      <c r="T1129" s="14">
        <f>MONTH(R1129)</f>
        <v>10</v>
      </c>
      <c r="U1129" s="14">
        <f>MONTH(S1129)</f>
        <v>11</v>
      </c>
      <c r="V1129">
        <f>YEAR(R1129)</f>
        <v>2014</v>
      </c>
      <c r="W1129">
        <f>YEAR(S1129)</f>
        <v>2014</v>
      </c>
      <c r="X1129" s="14">
        <f>_xlfn.DAYS(Table1[[#This Row],[Date Ended Conversion]],Table1[[#This Row],[Date Created Conversion]])</f>
        <v>31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8280</v>
      </c>
      <c r="O1130" t="s">
        <v>8282</v>
      </c>
      <c r="P1130" s="16">
        <f>ROUND(Table1[[#This Row],[pledged]]/Table1[[#This Row],[goal]]*100,0)</f>
        <v>0</v>
      </c>
      <c r="Q1130">
        <f>IFERROR(ROUND(E1130/L1130,2),0)</f>
        <v>1</v>
      </c>
      <c r="R1130" s="18">
        <f>(((J1130/60)/60)/24)+DATE(1970,1,1)</f>
        <v>41828.649502314816</v>
      </c>
      <c r="S1130" s="18">
        <f>(((I1130/60)/60)/24)+DATE(1970,1,1)</f>
        <v>41858.649502314816</v>
      </c>
      <c r="T1130" s="14">
        <f>MONTH(R1130)</f>
        <v>7</v>
      </c>
      <c r="U1130" s="14">
        <f>MONTH(S1130)</f>
        <v>8</v>
      </c>
      <c r="V1130">
        <f>YEAR(R1130)</f>
        <v>2014</v>
      </c>
      <c r="W1130">
        <f>YEAR(S1130)</f>
        <v>2014</v>
      </c>
      <c r="X1130" s="14">
        <f>_xlfn.DAYS(Table1[[#This Row],[Date Ended Conversion]],Table1[[#This Row],[Date Created Conversion]])</f>
        <v>30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8280</v>
      </c>
      <c r="O1131" t="s">
        <v>8282</v>
      </c>
      <c r="P1131" s="16">
        <f>ROUND(Table1[[#This Row],[pledged]]/Table1[[#This Row],[goal]]*100,0)</f>
        <v>0</v>
      </c>
      <c r="Q1131">
        <f>IFERROR(ROUND(E1131/L1131,2),0)</f>
        <v>10.5</v>
      </c>
      <c r="R1131" s="18">
        <f>(((J1131/60)/60)/24)+DATE(1970,1,1)</f>
        <v>42496.264965277776</v>
      </c>
      <c r="S1131" s="18">
        <f>(((I1131/60)/60)/24)+DATE(1970,1,1)</f>
        <v>42526.264965277776</v>
      </c>
      <c r="T1131" s="14">
        <f>MONTH(R1131)</f>
        <v>5</v>
      </c>
      <c r="U1131" s="14">
        <f>MONTH(S1131)</f>
        <v>6</v>
      </c>
      <c r="V1131">
        <f>YEAR(R1131)</f>
        <v>2016</v>
      </c>
      <c r="W1131">
        <f>YEAR(S1131)</f>
        <v>2016</v>
      </c>
      <c r="X1131" s="14">
        <f>_xlfn.DAYS(Table1[[#This Row],[Date Ended Conversion]],Table1[[#This Row],[Date Created Conversion]])</f>
        <v>30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8280</v>
      </c>
      <c r="O1132" t="s">
        <v>8282</v>
      </c>
      <c r="P1132" s="16">
        <f>ROUND(Table1[[#This Row],[pledged]]/Table1[[#This Row],[goal]]*100,0)</f>
        <v>0</v>
      </c>
      <c r="Q1132">
        <f>IFERROR(ROUND(E1132/L1132,2),0)</f>
        <v>3.67</v>
      </c>
      <c r="R1132" s="18">
        <f>(((J1132/60)/60)/24)+DATE(1970,1,1)</f>
        <v>41908.996527777781</v>
      </c>
      <c r="S1132" s="18">
        <f>(((I1132/60)/60)/24)+DATE(1970,1,1)</f>
        <v>41969.038194444445</v>
      </c>
      <c r="T1132" s="14">
        <f>MONTH(R1132)</f>
        <v>9</v>
      </c>
      <c r="U1132" s="14">
        <f>MONTH(S1132)</f>
        <v>11</v>
      </c>
      <c r="V1132">
        <f>YEAR(R1132)</f>
        <v>2014</v>
      </c>
      <c r="W1132">
        <f>YEAR(S1132)</f>
        <v>2014</v>
      </c>
      <c r="X1132" s="14">
        <f>_xlfn.DAYS(Table1[[#This Row],[Date Ended Conversion]],Table1[[#This Row],[Date Created Conversion]])</f>
        <v>61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8280</v>
      </c>
      <c r="O1133" t="s">
        <v>8282</v>
      </c>
      <c r="P1133" s="16">
        <f>ROUND(Table1[[#This Row],[pledged]]/Table1[[#This Row],[goal]]*100,0)</f>
        <v>0</v>
      </c>
      <c r="Q1133">
        <f>IFERROR(ROUND(E1133/L1133,2),0)</f>
        <v>0</v>
      </c>
      <c r="R1133" s="18">
        <f>(((J1133/60)/60)/24)+DATE(1970,1,1)</f>
        <v>42332.908194444448</v>
      </c>
      <c r="S1133" s="18">
        <f>(((I1133/60)/60)/24)+DATE(1970,1,1)</f>
        <v>42362.908194444448</v>
      </c>
      <c r="T1133" s="14">
        <f>MONTH(R1133)</f>
        <v>11</v>
      </c>
      <c r="U1133" s="14">
        <f>MONTH(S1133)</f>
        <v>12</v>
      </c>
      <c r="V1133">
        <f>YEAR(R1133)</f>
        <v>2015</v>
      </c>
      <c r="W1133">
        <f>YEAR(S1133)</f>
        <v>2015</v>
      </c>
      <c r="X1133" s="14">
        <f>_xlfn.DAYS(Table1[[#This Row],[Date Ended Conversion]],Table1[[#This Row],[Date Created Conversion]])</f>
        <v>30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8280</v>
      </c>
      <c r="O1134" t="s">
        <v>8282</v>
      </c>
      <c r="P1134" s="16">
        <f>ROUND(Table1[[#This Row],[pledged]]/Table1[[#This Row],[goal]]*100,0)</f>
        <v>14</v>
      </c>
      <c r="Q1134">
        <f>IFERROR(ROUND(E1134/L1134,2),0)</f>
        <v>110.62</v>
      </c>
      <c r="R1134" s="18">
        <f>(((J1134/60)/60)/24)+DATE(1970,1,1)</f>
        <v>42706.115405092598</v>
      </c>
      <c r="S1134" s="18">
        <f>(((I1134/60)/60)/24)+DATE(1970,1,1)</f>
        <v>42736.115405092598</v>
      </c>
      <c r="T1134" s="14">
        <f>MONTH(R1134)</f>
        <v>12</v>
      </c>
      <c r="U1134" s="14">
        <f>MONTH(S1134)</f>
        <v>1</v>
      </c>
      <c r="V1134">
        <f>YEAR(R1134)</f>
        <v>2016</v>
      </c>
      <c r="W1134">
        <f>YEAR(S1134)</f>
        <v>2017</v>
      </c>
      <c r="X1134" s="14">
        <f>_xlfn.DAYS(Table1[[#This Row],[Date Ended Conversion]],Table1[[#This Row],[Date Created Conversion]])</f>
        <v>30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8280</v>
      </c>
      <c r="O1135" t="s">
        <v>8282</v>
      </c>
      <c r="P1135" s="16">
        <f>ROUND(Table1[[#This Row],[pledged]]/Table1[[#This Row],[goal]]*100,0)</f>
        <v>1</v>
      </c>
      <c r="Q1135">
        <f>IFERROR(ROUND(E1135/L1135,2),0)</f>
        <v>20</v>
      </c>
      <c r="R1135" s="18">
        <f>(((J1135/60)/60)/24)+DATE(1970,1,1)</f>
        <v>41821.407187500001</v>
      </c>
      <c r="S1135" s="18">
        <f>(((I1135/60)/60)/24)+DATE(1970,1,1)</f>
        <v>41851.407187500001</v>
      </c>
      <c r="T1135" s="14">
        <f>MONTH(R1135)</f>
        <v>7</v>
      </c>
      <c r="U1135" s="14">
        <f>MONTH(S1135)</f>
        <v>7</v>
      </c>
      <c r="V1135">
        <f>YEAR(R1135)</f>
        <v>2014</v>
      </c>
      <c r="W1135">
        <f>YEAR(S1135)</f>
        <v>2014</v>
      </c>
      <c r="X1135" s="14">
        <f>_xlfn.DAYS(Table1[[#This Row],[Date Ended Conversion]],Table1[[#This Row],[Date Created Conversion]])</f>
        <v>30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8280</v>
      </c>
      <c r="O1136" t="s">
        <v>8282</v>
      </c>
      <c r="P1136" s="16">
        <f>ROUND(Table1[[#This Row],[pledged]]/Table1[[#This Row],[goal]]*100,0)</f>
        <v>0</v>
      </c>
      <c r="Q1136">
        <f>IFERROR(ROUND(E1136/L1136,2),0)</f>
        <v>1</v>
      </c>
      <c r="R1136" s="18">
        <f>(((J1136/60)/60)/24)+DATE(1970,1,1)</f>
        <v>41958.285046296296</v>
      </c>
      <c r="S1136" s="18">
        <f>(((I1136/60)/60)/24)+DATE(1970,1,1)</f>
        <v>41972.189583333333</v>
      </c>
      <c r="T1136" s="14">
        <f>MONTH(R1136)</f>
        <v>11</v>
      </c>
      <c r="U1136" s="14">
        <f>MONTH(S1136)</f>
        <v>11</v>
      </c>
      <c r="V1136">
        <f>YEAR(R1136)</f>
        <v>2014</v>
      </c>
      <c r="W1136">
        <f>YEAR(S1136)</f>
        <v>2014</v>
      </c>
      <c r="X1136" s="14">
        <f>_xlfn.DAYS(Table1[[#This Row],[Date Ended Conversion]],Table1[[#This Row],[Date Created Conversion]])</f>
        <v>14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8280</v>
      </c>
      <c r="O1137" t="s">
        <v>8282</v>
      </c>
      <c r="P1137" s="16">
        <f>ROUND(Table1[[#This Row],[pledged]]/Table1[[#This Row],[goal]]*100,0)</f>
        <v>5</v>
      </c>
      <c r="Q1137">
        <f>IFERROR(ROUND(E1137/L1137,2),0)</f>
        <v>50</v>
      </c>
      <c r="R1137" s="18">
        <f>(((J1137/60)/60)/24)+DATE(1970,1,1)</f>
        <v>42558.989513888882</v>
      </c>
      <c r="S1137" s="18">
        <f>(((I1137/60)/60)/24)+DATE(1970,1,1)</f>
        <v>42588.989513888882</v>
      </c>
      <c r="T1137" s="14">
        <f>MONTH(R1137)</f>
        <v>7</v>
      </c>
      <c r="U1137" s="14">
        <f>MONTH(S1137)</f>
        <v>8</v>
      </c>
      <c r="V1137">
        <f>YEAR(R1137)</f>
        <v>2016</v>
      </c>
      <c r="W1137">
        <f>YEAR(S1137)</f>
        <v>2016</v>
      </c>
      <c r="X1137" s="14">
        <f>_xlfn.DAYS(Table1[[#This Row],[Date Ended Conversion]],Table1[[#This Row],[Date Created Conversion]])</f>
        <v>30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8280</v>
      </c>
      <c r="O1138" t="s">
        <v>8282</v>
      </c>
      <c r="P1138" s="16">
        <f>ROUND(Table1[[#This Row],[pledged]]/Table1[[#This Row],[goal]]*100,0)</f>
        <v>6</v>
      </c>
      <c r="Q1138">
        <f>IFERROR(ROUND(E1138/L1138,2),0)</f>
        <v>45</v>
      </c>
      <c r="R1138" s="18">
        <f>(((J1138/60)/60)/24)+DATE(1970,1,1)</f>
        <v>42327.671631944439</v>
      </c>
      <c r="S1138" s="18">
        <f>(((I1138/60)/60)/24)+DATE(1970,1,1)</f>
        <v>42357.671631944439</v>
      </c>
      <c r="T1138" s="14">
        <f>MONTH(R1138)</f>
        <v>11</v>
      </c>
      <c r="U1138" s="14">
        <f>MONTH(S1138)</f>
        <v>12</v>
      </c>
      <c r="V1138">
        <f>YEAR(R1138)</f>
        <v>2015</v>
      </c>
      <c r="W1138">
        <f>YEAR(S1138)</f>
        <v>2015</v>
      </c>
      <c r="X1138" s="14">
        <f>_xlfn.DAYS(Table1[[#This Row],[Date Ended Conversion]],Table1[[#This Row],[Date Created Conversion]])</f>
        <v>30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8280</v>
      </c>
      <c r="O1139" t="s">
        <v>8282</v>
      </c>
      <c r="P1139" s="16">
        <f>ROUND(Table1[[#This Row],[pledged]]/Table1[[#This Row],[goal]]*100,0)</f>
        <v>40</v>
      </c>
      <c r="Q1139">
        <f>IFERROR(ROUND(E1139/L1139,2),0)</f>
        <v>253.21</v>
      </c>
      <c r="R1139" s="18">
        <f>(((J1139/60)/60)/24)+DATE(1970,1,1)</f>
        <v>42453.819687499999</v>
      </c>
      <c r="S1139" s="18">
        <f>(((I1139/60)/60)/24)+DATE(1970,1,1)</f>
        <v>42483.819687499999</v>
      </c>
      <c r="T1139" s="14">
        <f>MONTH(R1139)</f>
        <v>3</v>
      </c>
      <c r="U1139" s="14">
        <f>MONTH(S1139)</f>
        <v>4</v>
      </c>
      <c r="V1139">
        <f>YEAR(R1139)</f>
        <v>2016</v>
      </c>
      <c r="W1139">
        <f>YEAR(S1139)</f>
        <v>2016</v>
      </c>
      <c r="X1139" s="14">
        <f>_xlfn.DAYS(Table1[[#This Row],[Date Ended Conversion]],Table1[[#This Row],[Date Created Conversion]])</f>
        <v>30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8280</v>
      </c>
      <c r="O1140" t="s">
        <v>8282</v>
      </c>
      <c r="P1140" s="16">
        <f>ROUND(Table1[[#This Row],[pledged]]/Table1[[#This Row],[goal]]*100,0)</f>
        <v>0</v>
      </c>
      <c r="Q1140">
        <f>IFERROR(ROUND(E1140/L1140,2),0)</f>
        <v>31.25</v>
      </c>
      <c r="R1140" s="18">
        <f>(((J1140/60)/60)/24)+DATE(1970,1,1)</f>
        <v>42736.9066087963</v>
      </c>
      <c r="S1140" s="18">
        <f>(((I1140/60)/60)/24)+DATE(1970,1,1)</f>
        <v>42756.9066087963</v>
      </c>
      <c r="T1140" s="14">
        <f>MONTH(R1140)</f>
        <v>1</v>
      </c>
      <c r="U1140" s="14">
        <f>MONTH(S1140)</f>
        <v>1</v>
      </c>
      <c r="V1140">
        <f>YEAR(R1140)</f>
        <v>2017</v>
      </c>
      <c r="W1140">
        <f>YEAR(S1140)</f>
        <v>2017</v>
      </c>
      <c r="X1140" s="14">
        <f>_xlfn.DAYS(Table1[[#This Row],[Date Ended Conversion]],Table1[[#This Row],[Date Created Conversion]])</f>
        <v>20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8280</v>
      </c>
      <c r="O1141" t="s">
        <v>8282</v>
      </c>
      <c r="P1141" s="16">
        <f>ROUND(Table1[[#This Row],[pledged]]/Table1[[#This Row],[goal]]*100,0)</f>
        <v>0</v>
      </c>
      <c r="Q1141">
        <f>IFERROR(ROUND(E1141/L1141,2),0)</f>
        <v>5</v>
      </c>
      <c r="R1141" s="18">
        <f>(((J1141/60)/60)/24)+DATE(1970,1,1)</f>
        <v>41975.347523148142</v>
      </c>
      <c r="S1141" s="18">
        <f>(((I1141/60)/60)/24)+DATE(1970,1,1)</f>
        <v>42005.347523148142</v>
      </c>
      <c r="T1141" s="14">
        <f>MONTH(R1141)</f>
        <v>12</v>
      </c>
      <c r="U1141" s="14">
        <f>MONTH(S1141)</f>
        <v>1</v>
      </c>
      <c r="V1141">
        <f>YEAR(R1141)</f>
        <v>2014</v>
      </c>
      <c r="W1141">
        <f>YEAR(S1141)</f>
        <v>2015</v>
      </c>
      <c r="X1141" s="14">
        <f>_xlfn.DAYS(Table1[[#This Row],[Date Ended Conversion]],Table1[[#This Row],[Date Created Conversion]])</f>
        <v>30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8280</v>
      </c>
      <c r="O1142" t="s">
        <v>8282</v>
      </c>
      <c r="P1142" s="16">
        <f>ROUND(Table1[[#This Row],[pledged]]/Table1[[#This Row],[goal]]*100,0)</f>
        <v>0</v>
      </c>
      <c r="Q1142">
        <f>IFERROR(ROUND(E1142/L1142,2),0)</f>
        <v>0</v>
      </c>
      <c r="R1142" s="18">
        <f>(((J1142/60)/60)/24)+DATE(1970,1,1)</f>
        <v>42192.462048611109</v>
      </c>
      <c r="S1142" s="18">
        <f>(((I1142/60)/60)/24)+DATE(1970,1,1)</f>
        <v>42222.462048611109</v>
      </c>
      <c r="T1142" s="14">
        <f>MONTH(R1142)</f>
        <v>7</v>
      </c>
      <c r="U1142" s="14">
        <f>MONTH(S1142)</f>
        <v>8</v>
      </c>
      <c r="V1142">
        <f>YEAR(R1142)</f>
        <v>2015</v>
      </c>
      <c r="W1142">
        <f>YEAR(S1142)</f>
        <v>2015</v>
      </c>
      <c r="X1142" s="14">
        <f>_xlfn.DAYS(Table1[[#This Row],[Date Ended Conversion]],Table1[[#This Row],[Date Created Conversion]])</f>
        <v>30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8280</v>
      </c>
      <c r="O1143" t="s">
        <v>8282</v>
      </c>
      <c r="P1143" s="16">
        <f>ROUND(Table1[[#This Row],[pledged]]/Table1[[#This Row],[goal]]*100,0)</f>
        <v>0</v>
      </c>
      <c r="Q1143">
        <f>IFERROR(ROUND(E1143/L1143,2),0)</f>
        <v>0</v>
      </c>
      <c r="R1143" s="18">
        <f>(((J1143/60)/60)/24)+DATE(1970,1,1)</f>
        <v>42164.699652777781</v>
      </c>
      <c r="S1143" s="18">
        <f>(((I1143/60)/60)/24)+DATE(1970,1,1)</f>
        <v>42194.699652777781</v>
      </c>
      <c r="T1143" s="14">
        <f>MONTH(R1143)</f>
        <v>6</v>
      </c>
      <c r="U1143" s="14">
        <f>MONTH(S1143)</f>
        <v>7</v>
      </c>
      <c r="V1143">
        <f>YEAR(R1143)</f>
        <v>2015</v>
      </c>
      <c r="W1143">
        <f>YEAR(S1143)</f>
        <v>2015</v>
      </c>
      <c r="X1143" s="14">
        <f>_xlfn.DAYS(Table1[[#This Row],[Date Ended Conversion]],Table1[[#This Row],[Date Created Conversion]])</f>
        <v>30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8280</v>
      </c>
      <c r="O1144" t="s">
        <v>8282</v>
      </c>
      <c r="P1144" s="16">
        <f>ROUND(Table1[[#This Row],[pledged]]/Table1[[#This Row],[goal]]*100,0)</f>
        <v>0</v>
      </c>
      <c r="Q1144">
        <f>IFERROR(ROUND(E1144/L1144,2),0)</f>
        <v>0</v>
      </c>
      <c r="R1144" s="18">
        <f>(((J1144/60)/60)/24)+DATE(1970,1,1)</f>
        <v>42022.006099537044</v>
      </c>
      <c r="S1144" s="18">
        <f>(((I1144/60)/60)/24)+DATE(1970,1,1)</f>
        <v>42052.006099537044</v>
      </c>
      <c r="T1144" s="14">
        <f>MONTH(R1144)</f>
        <v>1</v>
      </c>
      <c r="U1144" s="14">
        <f>MONTH(S1144)</f>
        <v>2</v>
      </c>
      <c r="V1144">
        <f>YEAR(R1144)</f>
        <v>2015</v>
      </c>
      <c r="W1144">
        <f>YEAR(S1144)</f>
        <v>2015</v>
      </c>
      <c r="X1144" s="14">
        <f>_xlfn.DAYS(Table1[[#This Row],[Date Ended Conversion]],Table1[[#This Row],[Date Created Conversion]])</f>
        <v>30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8280</v>
      </c>
      <c r="O1145" t="s">
        <v>8282</v>
      </c>
      <c r="P1145" s="16">
        <f>ROUND(Table1[[#This Row],[pledged]]/Table1[[#This Row],[goal]]*100,0)</f>
        <v>0</v>
      </c>
      <c r="Q1145">
        <f>IFERROR(ROUND(E1145/L1145,2),0)</f>
        <v>23.25</v>
      </c>
      <c r="R1145" s="18">
        <f>(((J1145/60)/60)/24)+DATE(1970,1,1)</f>
        <v>42325.19358796296</v>
      </c>
      <c r="S1145" s="18">
        <f>(((I1145/60)/60)/24)+DATE(1970,1,1)</f>
        <v>42355.19358796296</v>
      </c>
      <c r="T1145" s="14">
        <f>MONTH(R1145)</f>
        <v>11</v>
      </c>
      <c r="U1145" s="14">
        <f>MONTH(S1145)</f>
        <v>12</v>
      </c>
      <c r="V1145">
        <f>YEAR(R1145)</f>
        <v>2015</v>
      </c>
      <c r="W1145">
        <f>YEAR(S1145)</f>
        <v>2015</v>
      </c>
      <c r="X1145" s="14">
        <f>_xlfn.DAYS(Table1[[#This Row],[Date Ended Conversion]],Table1[[#This Row],[Date Created Conversion]])</f>
        <v>30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8283</v>
      </c>
      <c r="O1146" t="s">
        <v>8284</v>
      </c>
      <c r="P1146" s="16">
        <f>ROUND(Table1[[#This Row],[pledged]]/Table1[[#This Row],[goal]]*100,0)</f>
        <v>0</v>
      </c>
      <c r="Q1146">
        <f>IFERROR(ROUND(E1146/L1146,2),0)</f>
        <v>0</v>
      </c>
      <c r="R1146" s="18">
        <f>(((J1146/60)/60)/24)+DATE(1970,1,1)</f>
        <v>42093.181944444441</v>
      </c>
      <c r="S1146" s="18">
        <f>(((I1146/60)/60)/24)+DATE(1970,1,1)</f>
        <v>42123.181944444441</v>
      </c>
      <c r="T1146" s="14">
        <f>MONTH(R1146)</f>
        <v>3</v>
      </c>
      <c r="U1146" s="14">
        <f>MONTH(S1146)</f>
        <v>4</v>
      </c>
      <c r="V1146">
        <f>YEAR(R1146)</f>
        <v>2015</v>
      </c>
      <c r="W1146">
        <f>YEAR(S1146)</f>
        <v>2015</v>
      </c>
      <c r="X1146" s="14">
        <f>_xlfn.DAYS(Table1[[#This Row],[Date Ended Conversion]],Table1[[#This Row],[Date Created Conversion]])</f>
        <v>30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8283</v>
      </c>
      <c r="O1147" t="s">
        <v>8284</v>
      </c>
      <c r="P1147" s="16">
        <f>ROUND(Table1[[#This Row],[pledged]]/Table1[[#This Row],[goal]]*100,0)</f>
        <v>0</v>
      </c>
      <c r="Q1147">
        <f>IFERROR(ROUND(E1147/L1147,2),0)</f>
        <v>100</v>
      </c>
      <c r="R1147" s="18">
        <f>(((J1147/60)/60)/24)+DATE(1970,1,1)</f>
        <v>41854.747592592597</v>
      </c>
      <c r="S1147" s="18">
        <f>(((I1147/60)/60)/24)+DATE(1970,1,1)</f>
        <v>41914.747592592597</v>
      </c>
      <c r="T1147" s="14">
        <f>MONTH(R1147)</f>
        <v>8</v>
      </c>
      <c r="U1147" s="14">
        <f>MONTH(S1147)</f>
        <v>10</v>
      </c>
      <c r="V1147">
        <f>YEAR(R1147)</f>
        <v>2014</v>
      </c>
      <c r="W1147">
        <f>YEAR(S1147)</f>
        <v>2014</v>
      </c>
      <c r="X1147" s="14">
        <f>_xlfn.DAYS(Table1[[#This Row],[Date Ended Conversion]],Table1[[#This Row],[Date Created Conversion]])</f>
        <v>60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8283</v>
      </c>
      <c r="O1148" t="s">
        <v>8284</v>
      </c>
      <c r="P1148" s="16">
        <f>ROUND(Table1[[#This Row],[pledged]]/Table1[[#This Row],[goal]]*100,0)</f>
        <v>9</v>
      </c>
      <c r="Q1148">
        <f>IFERROR(ROUND(E1148/L1148,2),0)</f>
        <v>44.17</v>
      </c>
      <c r="R1148" s="18">
        <f>(((J1148/60)/60)/24)+DATE(1970,1,1)</f>
        <v>41723.9533912037</v>
      </c>
      <c r="S1148" s="18">
        <f>(((I1148/60)/60)/24)+DATE(1970,1,1)</f>
        <v>41761.9533912037</v>
      </c>
      <c r="T1148" s="14">
        <f>MONTH(R1148)</f>
        <v>3</v>
      </c>
      <c r="U1148" s="14">
        <f>MONTH(S1148)</f>
        <v>5</v>
      </c>
      <c r="V1148">
        <f>YEAR(R1148)</f>
        <v>2014</v>
      </c>
      <c r="W1148">
        <f>YEAR(S1148)</f>
        <v>2014</v>
      </c>
      <c r="X1148" s="14">
        <f>_xlfn.DAYS(Table1[[#This Row],[Date Ended Conversion]],Table1[[#This Row],[Date Created Conversion]])</f>
        <v>38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8283</v>
      </c>
      <c r="O1149" t="s">
        <v>8284</v>
      </c>
      <c r="P1149" s="16">
        <f>ROUND(Table1[[#This Row],[pledged]]/Table1[[#This Row],[goal]]*100,0)</f>
        <v>0</v>
      </c>
      <c r="Q1149">
        <f>IFERROR(ROUND(E1149/L1149,2),0)</f>
        <v>0</v>
      </c>
      <c r="R1149" s="18">
        <f>(((J1149/60)/60)/24)+DATE(1970,1,1)</f>
        <v>41871.972025462965</v>
      </c>
      <c r="S1149" s="18">
        <f>(((I1149/60)/60)/24)+DATE(1970,1,1)</f>
        <v>41931.972025462965</v>
      </c>
      <c r="T1149" s="14">
        <f>MONTH(R1149)</f>
        <v>8</v>
      </c>
      <c r="U1149" s="14">
        <f>MONTH(S1149)</f>
        <v>10</v>
      </c>
      <c r="V1149">
        <f>YEAR(R1149)</f>
        <v>2014</v>
      </c>
      <c r="W1149">
        <f>YEAR(S1149)</f>
        <v>2014</v>
      </c>
      <c r="X1149" s="14">
        <f>_xlfn.DAYS(Table1[[#This Row],[Date Ended Conversion]],Table1[[#This Row],[Date Created Conversion]])</f>
        <v>60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8283</v>
      </c>
      <c r="O1150" t="s">
        <v>8284</v>
      </c>
      <c r="P1150" s="16">
        <f>ROUND(Table1[[#This Row],[pledged]]/Table1[[#This Row],[goal]]*100,0)</f>
        <v>0</v>
      </c>
      <c r="Q1150">
        <f>IFERROR(ROUND(E1150/L1150,2),0)</f>
        <v>24.33</v>
      </c>
      <c r="R1150" s="18">
        <f>(((J1150/60)/60)/24)+DATE(1970,1,1)</f>
        <v>42675.171076388884</v>
      </c>
      <c r="S1150" s="18">
        <f>(((I1150/60)/60)/24)+DATE(1970,1,1)</f>
        <v>42705.212743055556</v>
      </c>
      <c r="T1150" s="14">
        <f>MONTH(R1150)</f>
        <v>11</v>
      </c>
      <c r="U1150" s="14">
        <f>MONTH(S1150)</f>
        <v>12</v>
      </c>
      <c r="V1150">
        <f>YEAR(R1150)</f>
        <v>2016</v>
      </c>
      <c r="W1150">
        <f>YEAR(S1150)</f>
        <v>2016</v>
      </c>
      <c r="X1150" s="14">
        <f>_xlfn.DAYS(Table1[[#This Row],[Date Ended Conversion]],Table1[[#This Row],[Date Created Conversion]])</f>
        <v>30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8283</v>
      </c>
      <c r="O1151" t="s">
        <v>8284</v>
      </c>
      <c r="P1151" s="16">
        <f>ROUND(Table1[[#This Row],[pledged]]/Table1[[#This Row],[goal]]*100,0)</f>
        <v>0</v>
      </c>
      <c r="Q1151">
        <f>IFERROR(ROUND(E1151/L1151,2),0)</f>
        <v>37.5</v>
      </c>
      <c r="R1151" s="18">
        <f>(((J1151/60)/60)/24)+DATE(1970,1,1)</f>
        <v>42507.71025462963</v>
      </c>
      <c r="S1151" s="18">
        <f>(((I1151/60)/60)/24)+DATE(1970,1,1)</f>
        <v>42537.71025462963</v>
      </c>
      <c r="T1151" s="14">
        <f>MONTH(R1151)</f>
        <v>5</v>
      </c>
      <c r="U1151" s="14">
        <f>MONTH(S1151)</f>
        <v>6</v>
      </c>
      <c r="V1151">
        <f>YEAR(R1151)</f>
        <v>2016</v>
      </c>
      <c r="W1151">
        <f>YEAR(S1151)</f>
        <v>2016</v>
      </c>
      <c r="X1151" s="14">
        <f>_xlfn.DAYS(Table1[[#This Row],[Date Ended Conversion]],Table1[[#This Row],[Date Created Conversion]])</f>
        <v>30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8283</v>
      </c>
      <c r="O1152" t="s">
        <v>8284</v>
      </c>
      <c r="P1152" s="16">
        <f>ROUND(Table1[[#This Row],[pledged]]/Table1[[#This Row],[goal]]*100,0)</f>
        <v>10</v>
      </c>
      <c r="Q1152">
        <f>IFERROR(ROUND(E1152/L1152,2),0)</f>
        <v>42</v>
      </c>
      <c r="R1152" s="18">
        <f>(((J1152/60)/60)/24)+DATE(1970,1,1)</f>
        <v>42317.954571759255</v>
      </c>
      <c r="S1152" s="18">
        <f>(((I1152/60)/60)/24)+DATE(1970,1,1)</f>
        <v>42377.954571759255</v>
      </c>
      <c r="T1152" s="14">
        <f>MONTH(R1152)</f>
        <v>11</v>
      </c>
      <c r="U1152" s="14">
        <f>MONTH(S1152)</f>
        <v>1</v>
      </c>
      <c r="V1152">
        <f>YEAR(R1152)</f>
        <v>2015</v>
      </c>
      <c r="W1152">
        <f>YEAR(S1152)</f>
        <v>2016</v>
      </c>
      <c r="X1152" s="14">
        <f>_xlfn.DAYS(Table1[[#This Row],[Date Ended Conversion]],Table1[[#This Row],[Date Created Conversion]])</f>
        <v>60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8283</v>
      </c>
      <c r="O1153" t="s">
        <v>8284</v>
      </c>
      <c r="P1153" s="16">
        <f>ROUND(Table1[[#This Row],[pledged]]/Table1[[#This Row],[goal]]*100,0)</f>
        <v>0</v>
      </c>
      <c r="Q1153">
        <f>IFERROR(ROUND(E1153/L1153,2),0)</f>
        <v>0</v>
      </c>
      <c r="R1153" s="18">
        <f>(((J1153/60)/60)/24)+DATE(1970,1,1)</f>
        <v>42224.102581018517</v>
      </c>
      <c r="S1153" s="18">
        <f>(((I1153/60)/60)/24)+DATE(1970,1,1)</f>
        <v>42254.102581018517</v>
      </c>
      <c r="T1153" s="14">
        <f>MONTH(R1153)</f>
        <v>8</v>
      </c>
      <c r="U1153" s="14">
        <f>MONTH(S1153)</f>
        <v>9</v>
      </c>
      <c r="V1153">
        <f>YEAR(R1153)</f>
        <v>2015</v>
      </c>
      <c r="W1153">
        <f>YEAR(S1153)</f>
        <v>2015</v>
      </c>
      <c r="X1153" s="14">
        <f>_xlfn.DAYS(Table1[[#This Row],[Date Ended Conversion]],Table1[[#This Row],[Date Created Conversion]])</f>
        <v>30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8283</v>
      </c>
      <c r="O1154" t="s">
        <v>8284</v>
      </c>
      <c r="P1154" s="16">
        <f>ROUND(Table1[[#This Row],[pledged]]/Table1[[#This Row],[goal]]*100,0)</f>
        <v>6</v>
      </c>
      <c r="Q1154">
        <f>IFERROR(ROUND(E1154/L1154,2),0)</f>
        <v>60.73</v>
      </c>
      <c r="R1154" s="18">
        <f>(((J1154/60)/60)/24)+DATE(1970,1,1)</f>
        <v>42109.709629629629</v>
      </c>
      <c r="S1154" s="18">
        <f>(((I1154/60)/60)/24)+DATE(1970,1,1)</f>
        <v>42139.709629629629</v>
      </c>
      <c r="T1154" s="14">
        <f>MONTH(R1154)</f>
        <v>4</v>
      </c>
      <c r="U1154" s="14">
        <f>MONTH(S1154)</f>
        <v>5</v>
      </c>
      <c r="V1154">
        <f>YEAR(R1154)</f>
        <v>2015</v>
      </c>
      <c r="W1154">
        <f>YEAR(S1154)</f>
        <v>2015</v>
      </c>
      <c r="X1154" s="14">
        <f>_xlfn.DAYS(Table1[[#This Row],[Date Ended Conversion]],Table1[[#This Row],[Date Created Conversion]])</f>
        <v>30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8283</v>
      </c>
      <c r="O1155" t="s">
        <v>8284</v>
      </c>
      <c r="P1155" s="16">
        <f>ROUND(Table1[[#This Row],[pledged]]/Table1[[#This Row],[goal]]*100,0)</f>
        <v>1</v>
      </c>
      <c r="Q1155">
        <f>IFERROR(ROUND(E1155/L1155,2),0)</f>
        <v>50</v>
      </c>
      <c r="R1155" s="18">
        <f>(((J1155/60)/60)/24)+DATE(1970,1,1)</f>
        <v>42143.714178240742</v>
      </c>
      <c r="S1155" s="18">
        <f>(((I1155/60)/60)/24)+DATE(1970,1,1)</f>
        <v>42173.714178240742</v>
      </c>
      <c r="T1155" s="14">
        <f>MONTH(R1155)</f>
        <v>5</v>
      </c>
      <c r="U1155" s="14">
        <f>MONTH(S1155)</f>
        <v>6</v>
      </c>
      <c r="V1155">
        <f>YEAR(R1155)</f>
        <v>2015</v>
      </c>
      <c r="W1155">
        <f>YEAR(S1155)</f>
        <v>2015</v>
      </c>
      <c r="X1155" s="14">
        <f>_xlfn.DAYS(Table1[[#This Row],[Date Ended Conversion]],Table1[[#This Row],[Date Created Conversion]])</f>
        <v>30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8283</v>
      </c>
      <c r="O1156" t="s">
        <v>8284</v>
      </c>
      <c r="P1156" s="16">
        <f>ROUND(Table1[[#This Row],[pledged]]/Table1[[#This Row],[goal]]*100,0)</f>
        <v>7</v>
      </c>
      <c r="Q1156">
        <f>IFERROR(ROUND(E1156/L1156,2),0)</f>
        <v>108.33</v>
      </c>
      <c r="R1156" s="18">
        <f>(((J1156/60)/60)/24)+DATE(1970,1,1)</f>
        <v>42223.108865740738</v>
      </c>
      <c r="S1156" s="18">
        <f>(((I1156/60)/60)/24)+DATE(1970,1,1)</f>
        <v>42253.108865740738</v>
      </c>
      <c r="T1156" s="14">
        <f>MONTH(R1156)</f>
        <v>8</v>
      </c>
      <c r="U1156" s="14">
        <f>MONTH(S1156)</f>
        <v>9</v>
      </c>
      <c r="V1156">
        <f>YEAR(R1156)</f>
        <v>2015</v>
      </c>
      <c r="W1156">
        <f>YEAR(S1156)</f>
        <v>2015</v>
      </c>
      <c r="X1156" s="14">
        <f>_xlfn.DAYS(Table1[[#This Row],[Date Ended Conversion]],Table1[[#This Row],[Date Created Conversion]])</f>
        <v>30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8283</v>
      </c>
      <c r="O1157" t="s">
        <v>8284</v>
      </c>
      <c r="P1157" s="16">
        <f>ROUND(Table1[[#This Row],[pledged]]/Table1[[#This Row],[goal]]*100,0)</f>
        <v>1</v>
      </c>
      <c r="Q1157">
        <f>IFERROR(ROUND(E1157/L1157,2),0)</f>
        <v>23.5</v>
      </c>
      <c r="R1157" s="18">
        <f>(((J1157/60)/60)/24)+DATE(1970,1,1)</f>
        <v>41835.763981481483</v>
      </c>
      <c r="S1157" s="18">
        <f>(((I1157/60)/60)/24)+DATE(1970,1,1)</f>
        <v>41865.763981481483</v>
      </c>
      <c r="T1157" s="14">
        <f>MONTH(R1157)</f>
        <v>7</v>
      </c>
      <c r="U1157" s="14">
        <f>MONTH(S1157)</f>
        <v>8</v>
      </c>
      <c r="V1157">
        <f>YEAR(R1157)</f>
        <v>2014</v>
      </c>
      <c r="W1157">
        <f>YEAR(S1157)</f>
        <v>2014</v>
      </c>
      <c r="X1157" s="14">
        <f>_xlfn.DAYS(Table1[[#This Row],[Date Ended Conversion]],Table1[[#This Row],[Date Created Conversion]])</f>
        <v>30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8283</v>
      </c>
      <c r="O1158" t="s">
        <v>8284</v>
      </c>
      <c r="P1158" s="16">
        <f>ROUND(Table1[[#This Row],[pledged]]/Table1[[#This Row],[goal]]*100,0)</f>
        <v>0</v>
      </c>
      <c r="Q1158">
        <f>IFERROR(ROUND(E1158/L1158,2),0)</f>
        <v>0</v>
      </c>
      <c r="R1158" s="18">
        <f>(((J1158/60)/60)/24)+DATE(1970,1,1)</f>
        <v>42029.07131944444</v>
      </c>
      <c r="S1158" s="18">
        <f>(((I1158/60)/60)/24)+DATE(1970,1,1)</f>
        <v>42059.07131944444</v>
      </c>
      <c r="T1158" s="14">
        <f>MONTH(R1158)</f>
        <v>1</v>
      </c>
      <c r="U1158" s="14">
        <f>MONTH(S1158)</f>
        <v>2</v>
      </c>
      <c r="V1158">
        <f>YEAR(R1158)</f>
        <v>2015</v>
      </c>
      <c r="W1158">
        <f>YEAR(S1158)</f>
        <v>2015</v>
      </c>
      <c r="X1158" s="14">
        <f>_xlfn.DAYS(Table1[[#This Row],[Date Ended Conversion]],Table1[[#This Row],[Date Created Conversion]])</f>
        <v>30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8283</v>
      </c>
      <c r="O1159" t="s">
        <v>8284</v>
      </c>
      <c r="P1159" s="16">
        <f>ROUND(Table1[[#This Row],[pledged]]/Table1[[#This Row],[goal]]*100,0)</f>
        <v>2</v>
      </c>
      <c r="Q1159">
        <f>IFERROR(ROUND(E1159/L1159,2),0)</f>
        <v>50.33</v>
      </c>
      <c r="R1159" s="18">
        <f>(((J1159/60)/60)/24)+DATE(1970,1,1)</f>
        <v>41918.628240740742</v>
      </c>
      <c r="S1159" s="18">
        <f>(((I1159/60)/60)/24)+DATE(1970,1,1)</f>
        <v>41978.669907407413</v>
      </c>
      <c r="T1159" s="14">
        <f>MONTH(R1159)</f>
        <v>10</v>
      </c>
      <c r="U1159" s="14">
        <f>MONTH(S1159)</f>
        <v>12</v>
      </c>
      <c r="V1159">
        <f>YEAR(R1159)</f>
        <v>2014</v>
      </c>
      <c r="W1159">
        <f>YEAR(S1159)</f>
        <v>2014</v>
      </c>
      <c r="X1159" s="14">
        <f>_xlfn.DAYS(Table1[[#This Row],[Date Ended Conversion]],Table1[[#This Row],[Date Created Conversion]])</f>
        <v>60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8283</v>
      </c>
      <c r="O1160" t="s">
        <v>8284</v>
      </c>
      <c r="P1160" s="16">
        <f>ROUND(Table1[[#This Row],[pledged]]/Table1[[#This Row],[goal]]*100,0)</f>
        <v>0</v>
      </c>
      <c r="Q1160">
        <f>IFERROR(ROUND(E1160/L1160,2),0)</f>
        <v>11.67</v>
      </c>
      <c r="R1160" s="18">
        <f>(((J1160/60)/60)/24)+DATE(1970,1,1)</f>
        <v>41952.09175925926</v>
      </c>
      <c r="S1160" s="18">
        <f>(((I1160/60)/60)/24)+DATE(1970,1,1)</f>
        <v>41982.09175925926</v>
      </c>
      <c r="T1160" s="14">
        <f>MONTH(R1160)</f>
        <v>11</v>
      </c>
      <c r="U1160" s="14">
        <f>MONTH(S1160)</f>
        <v>12</v>
      </c>
      <c r="V1160">
        <f>YEAR(R1160)</f>
        <v>2014</v>
      </c>
      <c r="W1160">
        <f>YEAR(S1160)</f>
        <v>2014</v>
      </c>
      <c r="X1160" s="14">
        <f>_xlfn.DAYS(Table1[[#This Row],[Date Ended Conversion]],Table1[[#This Row],[Date Created Conversion]])</f>
        <v>30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8283</v>
      </c>
      <c r="O1161" t="s">
        <v>8284</v>
      </c>
      <c r="P1161" s="16">
        <f>ROUND(Table1[[#This Row],[pledged]]/Table1[[#This Row],[goal]]*100,0)</f>
        <v>0</v>
      </c>
      <c r="Q1161">
        <f>IFERROR(ROUND(E1161/L1161,2),0)</f>
        <v>0</v>
      </c>
      <c r="R1161" s="18">
        <f>(((J1161/60)/60)/24)+DATE(1970,1,1)</f>
        <v>42154.726446759261</v>
      </c>
      <c r="S1161" s="18">
        <f>(((I1161/60)/60)/24)+DATE(1970,1,1)</f>
        <v>42185.65625</v>
      </c>
      <c r="T1161" s="14">
        <f>MONTH(R1161)</f>
        <v>5</v>
      </c>
      <c r="U1161" s="14">
        <f>MONTH(S1161)</f>
        <v>6</v>
      </c>
      <c r="V1161">
        <f>YEAR(R1161)</f>
        <v>2015</v>
      </c>
      <c r="W1161">
        <f>YEAR(S1161)</f>
        <v>2015</v>
      </c>
      <c r="X1161" s="14">
        <f>_xlfn.DAYS(Table1[[#This Row],[Date Ended Conversion]],Table1[[#This Row],[Date Created Conversion]])</f>
        <v>31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8283</v>
      </c>
      <c r="O1162" t="s">
        <v>8284</v>
      </c>
      <c r="P1162" s="16">
        <f>ROUND(Table1[[#This Row],[pledged]]/Table1[[#This Row],[goal]]*100,0)</f>
        <v>4</v>
      </c>
      <c r="Q1162">
        <f>IFERROR(ROUND(E1162/L1162,2),0)</f>
        <v>60.79</v>
      </c>
      <c r="R1162" s="18">
        <f>(((J1162/60)/60)/24)+DATE(1970,1,1)</f>
        <v>42061.154930555553</v>
      </c>
      <c r="S1162" s="18">
        <f>(((I1162/60)/60)/24)+DATE(1970,1,1)</f>
        <v>42091.113263888896</v>
      </c>
      <c r="T1162" s="14">
        <f>MONTH(R1162)</f>
        <v>2</v>
      </c>
      <c r="U1162" s="14">
        <f>MONTH(S1162)</f>
        <v>3</v>
      </c>
      <c r="V1162">
        <f>YEAR(R1162)</f>
        <v>2015</v>
      </c>
      <c r="W1162">
        <f>YEAR(S1162)</f>
        <v>2015</v>
      </c>
      <c r="X1162" s="14">
        <f>_xlfn.DAYS(Table1[[#This Row],[Date Ended Conversion]],Table1[[#This Row],[Date Created Conversion]])</f>
        <v>30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8283</v>
      </c>
      <c r="O1163" t="s">
        <v>8284</v>
      </c>
      <c r="P1163" s="16">
        <f>ROUND(Table1[[#This Row],[pledged]]/Table1[[#This Row],[goal]]*100,0)</f>
        <v>0</v>
      </c>
      <c r="Q1163">
        <f>IFERROR(ROUND(E1163/L1163,2),0)</f>
        <v>0</v>
      </c>
      <c r="R1163" s="18">
        <f>(((J1163/60)/60)/24)+DATE(1970,1,1)</f>
        <v>42122.629502314812</v>
      </c>
      <c r="S1163" s="18">
        <f>(((I1163/60)/60)/24)+DATE(1970,1,1)</f>
        <v>42143.629502314812</v>
      </c>
      <c r="T1163" s="14">
        <f>MONTH(R1163)</f>
        <v>4</v>
      </c>
      <c r="U1163" s="14">
        <f>MONTH(S1163)</f>
        <v>5</v>
      </c>
      <c r="V1163">
        <f>YEAR(R1163)</f>
        <v>2015</v>
      </c>
      <c r="W1163">
        <f>YEAR(S1163)</f>
        <v>2015</v>
      </c>
      <c r="X1163" s="14">
        <f>_xlfn.DAYS(Table1[[#This Row],[Date Ended Conversion]],Table1[[#This Row],[Date Created Conversion]])</f>
        <v>21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8283</v>
      </c>
      <c r="O1164" t="s">
        <v>8284</v>
      </c>
      <c r="P1164" s="16">
        <f>ROUND(Table1[[#This Row],[pledged]]/Table1[[#This Row],[goal]]*100,0)</f>
        <v>0</v>
      </c>
      <c r="Q1164">
        <f>IFERROR(ROUND(E1164/L1164,2),0)</f>
        <v>17.5</v>
      </c>
      <c r="R1164" s="18">
        <f>(((J1164/60)/60)/24)+DATE(1970,1,1)</f>
        <v>41876.683611111112</v>
      </c>
      <c r="S1164" s="18">
        <f>(((I1164/60)/60)/24)+DATE(1970,1,1)</f>
        <v>41907.683611111112</v>
      </c>
      <c r="T1164" s="14">
        <f>MONTH(R1164)</f>
        <v>8</v>
      </c>
      <c r="U1164" s="14">
        <f>MONTH(S1164)</f>
        <v>9</v>
      </c>
      <c r="V1164">
        <f>YEAR(R1164)</f>
        <v>2014</v>
      </c>
      <c r="W1164">
        <f>YEAR(S1164)</f>
        <v>2014</v>
      </c>
      <c r="X1164" s="14">
        <f>_xlfn.DAYS(Table1[[#This Row],[Date Ended Conversion]],Table1[[#This Row],[Date Created Conversion]])</f>
        <v>31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8283</v>
      </c>
      <c r="O1165" t="s">
        <v>8284</v>
      </c>
      <c r="P1165" s="16">
        <f>ROUND(Table1[[#This Row],[pledged]]/Table1[[#This Row],[goal]]*100,0)</f>
        <v>0</v>
      </c>
      <c r="Q1165">
        <f>IFERROR(ROUND(E1165/L1165,2),0)</f>
        <v>0</v>
      </c>
      <c r="R1165" s="18">
        <f>(((J1165/60)/60)/24)+DATE(1970,1,1)</f>
        <v>41830.723611111112</v>
      </c>
      <c r="S1165" s="18">
        <f>(((I1165/60)/60)/24)+DATE(1970,1,1)</f>
        <v>41860.723611111112</v>
      </c>
      <c r="T1165" s="14">
        <f>MONTH(R1165)</f>
        <v>7</v>
      </c>
      <c r="U1165" s="14">
        <f>MONTH(S1165)</f>
        <v>8</v>
      </c>
      <c r="V1165">
        <f>YEAR(R1165)</f>
        <v>2014</v>
      </c>
      <c r="W1165">
        <f>YEAR(S1165)</f>
        <v>2014</v>
      </c>
      <c r="X1165" s="14">
        <f>_xlfn.DAYS(Table1[[#This Row],[Date Ended Conversion]],Table1[[#This Row],[Date Created Conversion]])</f>
        <v>30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8283</v>
      </c>
      <c r="O1166" t="s">
        <v>8284</v>
      </c>
      <c r="P1166" s="16">
        <f>ROUND(Table1[[#This Row],[pledged]]/Table1[[#This Row],[goal]]*100,0)</f>
        <v>0</v>
      </c>
      <c r="Q1166">
        <f>IFERROR(ROUND(E1166/L1166,2),0)</f>
        <v>0</v>
      </c>
      <c r="R1166" s="18">
        <f>(((J1166/60)/60)/24)+DATE(1970,1,1)</f>
        <v>42509.724328703705</v>
      </c>
      <c r="S1166" s="18">
        <f>(((I1166/60)/60)/24)+DATE(1970,1,1)</f>
        <v>42539.724328703705</v>
      </c>
      <c r="T1166" s="14">
        <f>MONTH(R1166)</f>
        <v>5</v>
      </c>
      <c r="U1166" s="14">
        <f>MONTH(S1166)</f>
        <v>6</v>
      </c>
      <c r="V1166">
        <f>YEAR(R1166)</f>
        <v>2016</v>
      </c>
      <c r="W1166">
        <f>YEAR(S1166)</f>
        <v>2016</v>
      </c>
      <c r="X1166" s="14">
        <f>_xlfn.DAYS(Table1[[#This Row],[Date Ended Conversion]],Table1[[#This Row],[Date Created Conversion]])</f>
        <v>30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8283</v>
      </c>
      <c r="O1167" t="s">
        <v>8284</v>
      </c>
      <c r="P1167" s="16">
        <f>ROUND(Table1[[#This Row],[pledged]]/Table1[[#This Row],[goal]]*100,0)</f>
        <v>21</v>
      </c>
      <c r="Q1167">
        <f>IFERROR(ROUND(E1167/L1167,2),0)</f>
        <v>82.82</v>
      </c>
      <c r="R1167" s="18">
        <f>(((J1167/60)/60)/24)+DATE(1970,1,1)</f>
        <v>41792.214467592588</v>
      </c>
      <c r="S1167" s="18">
        <f>(((I1167/60)/60)/24)+DATE(1970,1,1)</f>
        <v>41826.214467592588</v>
      </c>
      <c r="T1167" s="14">
        <f>MONTH(R1167)</f>
        <v>6</v>
      </c>
      <c r="U1167" s="14">
        <f>MONTH(S1167)</f>
        <v>7</v>
      </c>
      <c r="V1167">
        <f>YEAR(R1167)</f>
        <v>2014</v>
      </c>
      <c r="W1167">
        <f>YEAR(S1167)</f>
        <v>2014</v>
      </c>
      <c r="X1167" s="14">
        <f>_xlfn.DAYS(Table1[[#This Row],[Date Ended Conversion]],Table1[[#This Row],[Date Created Conversion]])</f>
        <v>34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8283</v>
      </c>
      <c r="O1168" t="s">
        <v>8284</v>
      </c>
      <c r="P1168" s="16">
        <f>ROUND(Table1[[#This Row],[pledged]]/Table1[[#This Row],[goal]]*100,0)</f>
        <v>19</v>
      </c>
      <c r="Q1168">
        <f>IFERROR(ROUND(E1168/L1168,2),0)</f>
        <v>358.88</v>
      </c>
      <c r="R1168" s="18">
        <f>(((J1168/60)/60)/24)+DATE(1970,1,1)</f>
        <v>42150.485439814816</v>
      </c>
      <c r="S1168" s="18">
        <f>(((I1168/60)/60)/24)+DATE(1970,1,1)</f>
        <v>42181.166666666672</v>
      </c>
      <c r="T1168" s="14">
        <f>MONTH(R1168)</f>
        <v>5</v>
      </c>
      <c r="U1168" s="14">
        <f>MONTH(S1168)</f>
        <v>6</v>
      </c>
      <c r="V1168">
        <f>YEAR(R1168)</f>
        <v>2015</v>
      </c>
      <c r="W1168">
        <f>YEAR(S1168)</f>
        <v>2015</v>
      </c>
      <c r="X1168" s="14">
        <f>_xlfn.DAYS(Table1[[#This Row],[Date Ended Conversion]],Table1[[#This Row],[Date Created Conversion]])</f>
        <v>31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8283</v>
      </c>
      <c r="O1169" t="s">
        <v>8284</v>
      </c>
      <c r="P1169" s="16">
        <f>ROUND(Table1[[#This Row],[pledged]]/Table1[[#This Row],[goal]]*100,0)</f>
        <v>2</v>
      </c>
      <c r="Q1169">
        <f>IFERROR(ROUND(E1169/L1169,2),0)</f>
        <v>61.19</v>
      </c>
      <c r="R1169" s="18">
        <f>(((J1169/60)/60)/24)+DATE(1970,1,1)</f>
        <v>41863.734895833331</v>
      </c>
      <c r="S1169" s="18">
        <f>(((I1169/60)/60)/24)+DATE(1970,1,1)</f>
        <v>41894.734895833331</v>
      </c>
      <c r="T1169" s="14">
        <f>MONTH(R1169)</f>
        <v>8</v>
      </c>
      <c r="U1169" s="14">
        <f>MONTH(S1169)</f>
        <v>9</v>
      </c>
      <c r="V1169">
        <f>YEAR(R1169)</f>
        <v>2014</v>
      </c>
      <c r="W1169">
        <f>YEAR(S1169)</f>
        <v>2014</v>
      </c>
      <c r="X1169" s="14">
        <f>_xlfn.DAYS(Table1[[#This Row],[Date Ended Conversion]],Table1[[#This Row],[Date Created Conversion]])</f>
        <v>31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8283</v>
      </c>
      <c r="O1170" t="s">
        <v>8284</v>
      </c>
      <c r="P1170" s="16">
        <f>ROUND(Table1[[#This Row],[pledged]]/Table1[[#This Row],[goal]]*100,0)</f>
        <v>6</v>
      </c>
      <c r="Q1170">
        <f>IFERROR(ROUND(E1170/L1170,2),0)</f>
        <v>340</v>
      </c>
      <c r="R1170" s="18">
        <f>(((J1170/60)/60)/24)+DATE(1970,1,1)</f>
        <v>42605.053993055553</v>
      </c>
      <c r="S1170" s="18">
        <f>(((I1170/60)/60)/24)+DATE(1970,1,1)</f>
        <v>42635.053993055553</v>
      </c>
      <c r="T1170" s="14">
        <f>MONTH(R1170)</f>
        <v>8</v>
      </c>
      <c r="U1170" s="14">
        <f>MONTH(S1170)</f>
        <v>9</v>
      </c>
      <c r="V1170">
        <f>YEAR(R1170)</f>
        <v>2016</v>
      </c>
      <c r="W1170">
        <f>YEAR(S1170)</f>
        <v>2016</v>
      </c>
      <c r="X1170" s="14">
        <f>_xlfn.DAYS(Table1[[#This Row],[Date Ended Conversion]],Table1[[#This Row],[Date Created Conversion]])</f>
        <v>30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8283</v>
      </c>
      <c r="O1171" t="s">
        <v>8284</v>
      </c>
      <c r="P1171" s="16">
        <f>ROUND(Table1[[#This Row],[pledged]]/Table1[[#This Row],[goal]]*100,0)</f>
        <v>0</v>
      </c>
      <c r="Q1171">
        <f>IFERROR(ROUND(E1171/L1171,2),0)</f>
        <v>5.67</v>
      </c>
      <c r="R1171" s="18">
        <f>(((J1171/60)/60)/24)+DATE(1970,1,1)</f>
        <v>42027.353738425925</v>
      </c>
      <c r="S1171" s="18">
        <f>(((I1171/60)/60)/24)+DATE(1970,1,1)</f>
        <v>42057.353738425925</v>
      </c>
      <c r="T1171" s="14">
        <f>MONTH(R1171)</f>
        <v>1</v>
      </c>
      <c r="U1171" s="14">
        <f>MONTH(S1171)</f>
        <v>2</v>
      </c>
      <c r="V1171">
        <f>YEAR(R1171)</f>
        <v>2015</v>
      </c>
      <c r="W1171">
        <f>YEAR(S1171)</f>
        <v>2015</v>
      </c>
      <c r="X1171" s="14">
        <f>_xlfn.DAYS(Table1[[#This Row],[Date Ended Conversion]],Table1[[#This Row],[Date Created Conversion]])</f>
        <v>30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8283</v>
      </c>
      <c r="O1172" t="s">
        <v>8284</v>
      </c>
      <c r="P1172" s="16">
        <f>ROUND(Table1[[#This Row],[pledged]]/Table1[[#This Row],[goal]]*100,0)</f>
        <v>0</v>
      </c>
      <c r="Q1172">
        <f>IFERROR(ROUND(E1172/L1172,2),0)</f>
        <v>50</v>
      </c>
      <c r="R1172" s="18">
        <f>(((J1172/60)/60)/24)+DATE(1970,1,1)</f>
        <v>42124.893182870372</v>
      </c>
      <c r="S1172" s="18">
        <f>(((I1172/60)/60)/24)+DATE(1970,1,1)</f>
        <v>42154.893182870372</v>
      </c>
      <c r="T1172" s="14">
        <f>MONTH(R1172)</f>
        <v>4</v>
      </c>
      <c r="U1172" s="14">
        <f>MONTH(S1172)</f>
        <v>5</v>
      </c>
      <c r="V1172">
        <f>YEAR(R1172)</f>
        <v>2015</v>
      </c>
      <c r="W1172">
        <f>YEAR(S1172)</f>
        <v>2015</v>
      </c>
      <c r="X1172" s="14">
        <f>_xlfn.DAYS(Table1[[#This Row],[Date Ended Conversion]],Table1[[#This Row],[Date Created Conversion]])</f>
        <v>30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8283</v>
      </c>
      <c r="O1173" t="s">
        <v>8284</v>
      </c>
      <c r="P1173" s="16">
        <f>ROUND(Table1[[#This Row],[pledged]]/Table1[[#This Row],[goal]]*100,0)</f>
        <v>0</v>
      </c>
      <c r="Q1173">
        <f>IFERROR(ROUND(E1173/L1173,2),0)</f>
        <v>25</v>
      </c>
      <c r="R1173" s="18">
        <f>(((J1173/60)/60)/24)+DATE(1970,1,1)</f>
        <v>41938.804710648146</v>
      </c>
      <c r="S1173" s="18">
        <f>(((I1173/60)/60)/24)+DATE(1970,1,1)</f>
        <v>41956.846377314811</v>
      </c>
      <c r="T1173" s="14">
        <f>MONTH(R1173)</f>
        <v>10</v>
      </c>
      <c r="U1173" s="14">
        <f>MONTH(S1173)</f>
        <v>11</v>
      </c>
      <c r="V1173">
        <f>YEAR(R1173)</f>
        <v>2014</v>
      </c>
      <c r="W1173">
        <f>YEAR(S1173)</f>
        <v>2014</v>
      </c>
      <c r="X1173" s="14">
        <f>_xlfn.DAYS(Table1[[#This Row],[Date Ended Conversion]],Table1[[#This Row],[Date Created Conversion]])</f>
        <v>18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8283</v>
      </c>
      <c r="O1174" t="s">
        <v>8284</v>
      </c>
      <c r="P1174" s="16">
        <f>ROUND(Table1[[#This Row],[pledged]]/Table1[[#This Row],[goal]]*100,0)</f>
        <v>0</v>
      </c>
      <c r="Q1174">
        <f>IFERROR(ROUND(E1174/L1174,2),0)</f>
        <v>0</v>
      </c>
      <c r="R1174" s="18">
        <f>(((J1174/60)/60)/24)+DATE(1970,1,1)</f>
        <v>41841.682314814818</v>
      </c>
      <c r="S1174" s="18">
        <f>(((I1174/60)/60)/24)+DATE(1970,1,1)</f>
        <v>41871.682314814818</v>
      </c>
      <c r="T1174" s="14">
        <f>MONTH(R1174)</f>
        <v>7</v>
      </c>
      <c r="U1174" s="14">
        <f>MONTH(S1174)</f>
        <v>8</v>
      </c>
      <c r="V1174">
        <f>YEAR(R1174)</f>
        <v>2014</v>
      </c>
      <c r="W1174">
        <f>YEAR(S1174)</f>
        <v>2014</v>
      </c>
      <c r="X1174" s="14">
        <f>_xlfn.DAYS(Table1[[#This Row],[Date Ended Conversion]],Table1[[#This Row],[Date Created Conversion]])</f>
        <v>30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8283</v>
      </c>
      <c r="O1175" t="s">
        <v>8284</v>
      </c>
      <c r="P1175" s="16">
        <f>ROUND(Table1[[#This Row],[pledged]]/Table1[[#This Row],[goal]]*100,0)</f>
        <v>0</v>
      </c>
      <c r="Q1175">
        <f>IFERROR(ROUND(E1175/L1175,2),0)</f>
        <v>30</v>
      </c>
      <c r="R1175" s="18">
        <f>(((J1175/60)/60)/24)+DATE(1970,1,1)</f>
        <v>42184.185844907406</v>
      </c>
      <c r="S1175" s="18">
        <f>(((I1175/60)/60)/24)+DATE(1970,1,1)</f>
        <v>42219.185844907406</v>
      </c>
      <c r="T1175" s="14">
        <f>MONTH(R1175)</f>
        <v>6</v>
      </c>
      <c r="U1175" s="14">
        <f>MONTH(S1175)</f>
        <v>8</v>
      </c>
      <c r="V1175">
        <f>YEAR(R1175)</f>
        <v>2015</v>
      </c>
      <c r="W1175">
        <f>YEAR(S1175)</f>
        <v>2015</v>
      </c>
      <c r="X1175" s="14">
        <f>_xlfn.DAYS(Table1[[#This Row],[Date Ended Conversion]],Table1[[#This Row],[Date Created Conversion]])</f>
        <v>35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8283</v>
      </c>
      <c r="O1176" t="s">
        <v>8284</v>
      </c>
      <c r="P1176" s="16">
        <f>ROUND(Table1[[#This Row],[pledged]]/Table1[[#This Row],[goal]]*100,0)</f>
        <v>6</v>
      </c>
      <c r="Q1176">
        <f>IFERROR(ROUND(E1176/L1176,2),0)</f>
        <v>46.63</v>
      </c>
      <c r="R1176" s="18">
        <f>(((J1176/60)/60)/24)+DATE(1970,1,1)</f>
        <v>42468.84174768519</v>
      </c>
      <c r="S1176" s="18">
        <f>(((I1176/60)/60)/24)+DATE(1970,1,1)</f>
        <v>42498.84174768519</v>
      </c>
      <c r="T1176" s="14">
        <f>MONTH(R1176)</f>
        <v>4</v>
      </c>
      <c r="U1176" s="14">
        <f>MONTH(S1176)</f>
        <v>5</v>
      </c>
      <c r="V1176">
        <f>YEAR(R1176)</f>
        <v>2016</v>
      </c>
      <c r="W1176">
        <f>YEAR(S1176)</f>
        <v>2016</v>
      </c>
      <c r="X1176" s="14">
        <f>_xlfn.DAYS(Table1[[#This Row],[Date Ended Conversion]],Table1[[#This Row],[Date Created Conversion]])</f>
        <v>30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8283</v>
      </c>
      <c r="O1177" t="s">
        <v>8284</v>
      </c>
      <c r="P1177" s="16">
        <f>ROUND(Table1[[#This Row],[pledged]]/Table1[[#This Row],[goal]]*100,0)</f>
        <v>3</v>
      </c>
      <c r="Q1177">
        <f>IFERROR(ROUND(E1177/L1177,2),0)</f>
        <v>65</v>
      </c>
      <c r="R1177" s="18">
        <f>(((J1177/60)/60)/24)+DATE(1970,1,1)</f>
        <v>42170.728460648148</v>
      </c>
      <c r="S1177" s="18">
        <f>(((I1177/60)/60)/24)+DATE(1970,1,1)</f>
        <v>42200.728460648148</v>
      </c>
      <c r="T1177" s="14">
        <f>MONTH(R1177)</f>
        <v>6</v>
      </c>
      <c r="U1177" s="14">
        <f>MONTH(S1177)</f>
        <v>7</v>
      </c>
      <c r="V1177">
        <f>YEAR(R1177)</f>
        <v>2015</v>
      </c>
      <c r="W1177">
        <f>YEAR(S1177)</f>
        <v>2015</v>
      </c>
      <c r="X1177" s="14">
        <f>_xlfn.DAYS(Table1[[#This Row],[Date Ended Conversion]],Table1[[#This Row],[Date Created Conversion]])</f>
        <v>30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8283</v>
      </c>
      <c r="O1178" t="s">
        <v>8284</v>
      </c>
      <c r="P1178" s="16">
        <f>ROUND(Table1[[#This Row],[pledged]]/Table1[[#This Row],[goal]]*100,0)</f>
        <v>0</v>
      </c>
      <c r="Q1178">
        <f>IFERROR(ROUND(E1178/L1178,2),0)</f>
        <v>10</v>
      </c>
      <c r="R1178" s="18">
        <f>(((J1178/60)/60)/24)+DATE(1970,1,1)</f>
        <v>42746.019652777773</v>
      </c>
      <c r="S1178" s="18">
        <f>(((I1178/60)/60)/24)+DATE(1970,1,1)</f>
        <v>42800.541666666672</v>
      </c>
      <c r="T1178" s="14">
        <f>MONTH(R1178)</f>
        <v>1</v>
      </c>
      <c r="U1178" s="14">
        <f>MONTH(S1178)</f>
        <v>3</v>
      </c>
      <c r="V1178">
        <f>YEAR(R1178)</f>
        <v>2017</v>
      </c>
      <c r="W1178">
        <f>YEAR(S1178)</f>
        <v>2017</v>
      </c>
      <c r="X1178" s="14">
        <f>_xlfn.DAYS(Table1[[#This Row],[Date Ended Conversion]],Table1[[#This Row],[Date Created Conversion]])</f>
        <v>54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8283</v>
      </c>
      <c r="O1179" t="s">
        <v>8284</v>
      </c>
      <c r="P1179" s="16">
        <f>ROUND(Table1[[#This Row],[pledged]]/Table1[[#This Row],[goal]]*100,0)</f>
        <v>0</v>
      </c>
      <c r="Q1179">
        <f>IFERROR(ROUND(E1179/L1179,2),0)</f>
        <v>0</v>
      </c>
      <c r="R1179" s="18">
        <f>(((J1179/60)/60)/24)+DATE(1970,1,1)</f>
        <v>41897.660833333335</v>
      </c>
      <c r="S1179" s="18">
        <f>(((I1179/60)/60)/24)+DATE(1970,1,1)</f>
        <v>41927.660833333335</v>
      </c>
      <c r="T1179" s="14">
        <f>MONTH(R1179)</f>
        <v>9</v>
      </c>
      <c r="U1179" s="14">
        <f>MONTH(S1179)</f>
        <v>10</v>
      </c>
      <c r="V1179">
        <f>YEAR(R1179)</f>
        <v>2014</v>
      </c>
      <c r="W1179">
        <f>YEAR(S1179)</f>
        <v>2014</v>
      </c>
      <c r="X1179" s="14">
        <f>_xlfn.DAYS(Table1[[#This Row],[Date Ended Conversion]],Table1[[#This Row],[Date Created Conversion]])</f>
        <v>30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8283</v>
      </c>
      <c r="O1180" t="s">
        <v>8284</v>
      </c>
      <c r="P1180" s="16">
        <f>ROUND(Table1[[#This Row],[pledged]]/Table1[[#This Row],[goal]]*100,0)</f>
        <v>0</v>
      </c>
      <c r="Q1180">
        <f>IFERROR(ROUND(E1180/L1180,2),0)</f>
        <v>5</v>
      </c>
      <c r="R1180" s="18">
        <f>(((J1180/60)/60)/24)+DATE(1970,1,1)</f>
        <v>41837.905694444446</v>
      </c>
      <c r="S1180" s="18">
        <f>(((I1180/60)/60)/24)+DATE(1970,1,1)</f>
        <v>41867.905694444446</v>
      </c>
      <c r="T1180" s="14">
        <f>MONTH(R1180)</f>
        <v>7</v>
      </c>
      <c r="U1180" s="14">
        <f>MONTH(S1180)</f>
        <v>8</v>
      </c>
      <c r="V1180">
        <f>YEAR(R1180)</f>
        <v>2014</v>
      </c>
      <c r="W1180">
        <f>YEAR(S1180)</f>
        <v>2014</v>
      </c>
      <c r="X1180" s="14">
        <f>_xlfn.DAYS(Table1[[#This Row],[Date Ended Conversion]],Table1[[#This Row],[Date Created Conversion]])</f>
        <v>30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8283</v>
      </c>
      <c r="O1181" t="s">
        <v>8284</v>
      </c>
      <c r="P1181" s="16">
        <f>ROUND(Table1[[#This Row],[pledged]]/Table1[[#This Row],[goal]]*100,0)</f>
        <v>5</v>
      </c>
      <c r="Q1181">
        <f>IFERROR(ROUND(E1181/L1181,2),0)</f>
        <v>640</v>
      </c>
      <c r="R1181" s="18">
        <f>(((J1181/60)/60)/24)+DATE(1970,1,1)</f>
        <v>42275.720219907409</v>
      </c>
      <c r="S1181" s="18">
        <f>(((I1181/60)/60)/24)+DATE(1970,1,1)</f>
        <v>42305.720219907409</v>
      </c>
      <c r="T1181" s="14">
        <f>MONTH(R1181)</f>
        <v>9</v>
      </c>
      <c r="U1181" s="14">
        <f>MONTH(S1181)</f>
        <v>10</v>
      </c>
      <c r="V1181">
        <f>YEAR(R1181)</f>
        <v>2015</v>
      </c>
      <c r="W1181">
        <f>YEAR(S1181)</f>
        <v>2015</v>
      </c>
      <c r="X1181" s="14">
        <f>_xlfn.DAYS(Table1[[#This Row],[Date Ended Conversion]],Table1[[#This Row],[Date Created Conversion]])</f>
        <v>30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8283</v>
      </c>
      <c r="O1182" t="s">
        <v>8284</v>
      </c>
      <c r="P1182" s="16">
        <f>ROUND(Table1[[#This Row],[pledged]]/Table1[[#This Row],[goal]]*100,0)</f>
        <v>12</v>
      </c>
      <c r="Q1182">
        <f>IFERROR(ROUND(E1182/L1182,2),0)</f>
        <v>69.12</v>
      </c>
      <c r="R1182" s="18">
        <f>(((J1182/60)/60)/24)+DATE(1970,1,1)</f>
        <v>41781.806875000002</v>
      </c>
      <c r="S1182" s="18">
        <f>(((I1182/60)/60)/24)+DATE(1970,1,1)</f>
        <v>41818.806875000002</v>
      </c>
      <c r="T1182" s="14">
        <f>MONTH(R1182)</f>
        <v>5</v>
      </c>
      <c r="U1182" s="14">
        <f>MONTH(S1182)</f>
        <v>6</v>
      </c>
      <c r="V1182">
        <f>YEAR(R1182)</f>
        <v>2014</v>
      </c>
      <c r="W1182">
        <f>YEAR(S1182)</f>
        <v>2014</v>
      </c>
      <c r="X1182" s="14">
        <f>_xlfn.DAYS(Table1[[#This Row],[Date Ended Conversion]],Table1[[#This Row],[Date Created Conversion]])</f>
        <v>37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8283</v>
      </c>
      <c r="O1183" t="s">
        <v>8284</v>
      </c>
      <c r="P1183" s="16">
        <f>ROUND(Table1[[#This Row],[pledged]]/Table1[[#This Row],[goal]]*100,0)</f>
        <v>0</v>
      </c>
      <c r="Q1183">
        <f>IFERROR(ROUND(E1183/L1183,2),0)</f>
        <v>1.33</v>
      </c>
      <c r="R1183" s="18">
        <f>(((J1183/60)/60)/24)+DATE(1970,1,1)</f>
        <v>42034.339363425926</v>
      </c>
      <c r="S1183" s="18">
        <f>(((I1183/60)/60)/24)+DATE(1970,1,1)</f>
        <v>42064.339363425926</v>
      </c>
      <c r="T1183" s="14">
        <f>MONTH(R1183)</f>
        <v>1</v>
      </c>
      <c r="U1183" s="14">
        <f>MONTH(S1183)</f>
        <v>3</v>
      </c>
      <c r="V1183">
        <f>YEAR(R1183)</f>
        <v>2015</v>
      </c>
      <c r="W1183">
        <f>YEAR(S1183)</f>
        <v>2015</v>
      </c>
      <c r="X1183" s="14">
        <f>_xlfn.DAYS(Table1[[#This Row],[Date Ended Conversion]],Table1[[#This Row],[Date Created Conversion]])</f>
        <v>30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8283</v>
      </c>
      <c r="O1184" t="s">
        <v>8284</v>
      </c>
      <c r="P1184" s="16">
        <f>ROUND(Table1[[#This Row],[pledged]]/Table1[[#This Row],[goal]]*100,0)</f>
        <v>4</v>
      </c>
      <c r="Q1184">
        <f>IFERROR(ROUND(E1184/L1184,2),0)</f>
        <v>10.5</v>
      </c>
      <c r="R1184" s="18">
        <f>(((J1184/60)/60)/24)+DATE(1970,1,1)</f>
        <v>42728.827407407407</v>
      </c>
      <c r="S1184" s="18">
        <f>(((I1184/60)/60)/24)+DATE(1970,1,1)</f>
        <v>42747.695833333331</v>
      </c>
      <c r="T1184" s="14">
        <f>MONTH(R1184)</f>
        <v>12</v>
      </c>
      <c r="U1184" s="14">
        <f>MONTH(S1184)</f>
        <v>1</v>
      </c>
      <c r="V1184">
        <f>YEAR(R1184)</f>
        <v>2016</v>
      </c>
      <c r="W1184">
        <f>YEAR(S1184)</f>
        <v>2017</v>
      </c>
      <c r="X1184" s="14">
        <f>_xlfn.DAYS(Table1[[#This Row],[Date Ended Conversion]],Table1[[#This Row],[Date Created Conversion]])</f>
        <v>19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8283</v>
      </c>
      <c r="O1185" t="s">
        <v>8284</v>
      </c>
      <c r="P1185" s="16">
        <f>ROUND(Table1[[#This Row],[pledged]]/Table1[[#This Row],[goal]]*100,0)</f>
        <v>4</v>
      </c>
      <c r="Q1185">
        <f>IFERROR(ROUND(E1185/L1185,2),0)</f>
        <v>33.33</v>
      </c>
      <c r="R1185" s="18">
        <f>(((J1185/60)/60)/24)+DATE(1970,1,1)</f>
        <v>42656.86137731481</v>
      </c>
      <c r="S1185" s="18">
        <f>(((I1185/60)/60)/24)+DATE(1970,1,1)</f>
        <v>42676.165972222225</v>
      </c>
      <c r="T1185" s="14">
        <f>MONTH(R1185)</f>
        <v>10</v>
      </c>
      <c r="U1185" s="14">
        <f>MONTH(S1185)</f>
        <v>11</v>
      </c>
      <c r="V1185">
        <f>YEAR(R1185)</f>
        <v>2016</v>
      </c>
      <c r="W1185">
        <f>YEAR(S1185)</f>
        <v>2016</v>
      </c>
      <c r="X1185" s="14">
        <f>_xlfn.DAYS(Table1[[#This Row],[Date Ended Conversion]],Table1[[#This Row],[Date Created Conversion]])</f>
        <v>20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8287</v>
      </c>
      <c r="O1186" t="s">
        <v>8292</v>
      </c>
      <c r="P1186" s="16">
        <f>ROUND(Table1[[#This Row],[pledged]]/Table1[[#This Row],[goal]]*100,0)</f>
        <v>105</v>
      </c>
      <c r="Q1186">
        <f>IFERROR(ROUND(E1186/L1186,2),0)</f>
        <v>61.56</v>
      </c>
      <c r="R1186" s="18">
        <f>(((J1186/60)/60)/24)+DATE(1970,1,1)</f>
        <v>42741.599664351852</v>
      </c>
      <c r="S1186" s="18">
        <f>(((I1186/60)/60)/24)+DATE(1970,1,1)</f>
        <v>42772.599664351852</v>
      </c>
      <c r="T1186" s="14">
        <f>MONTH(R1186)</f>
        <v>1</v>
      </c>
      <c r="U1186" s="14">
        <f>MONTH(S1186)</f>
        <v>2</v>
      </c>
      <c r="V1186">
        <f>YEAR(R1186)</f>
        <v>2017</v>
      </c>
      <c r="W1186">
        <f>YEAR(S1186)</f>
        <v>2017</v>
      </c>
      <c r="X1186" s="14">
        <f>_xlfn.DAYS(Table1[[#This Row],[Date Ended Conversion]],Table1[[#This Row],[Date Created Conversion]])</f>
        <v>31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8287</v>
      </c>
      <c r="O1187" t="s">
        <v>8292</v>
      </c>
      <c r="P1187" s="16">
        <f>ROUND(Table1[[#This Row],[pledged]]/Table1[[#This Row],[goal]]*100,0)</f>
        <v>105</v>
      </c>
      <c r="Q1187">
        <f>IFERROR(ROUND(E1187/L1187,2),0)</f>
        <v>118.74</v>
      </c>
      <c r="R1187" s="18">
        <f>(((J1187/60)/60)/24)+DATE(1970,1,1)</f>
        <v>42130.865150462967</v>
      </c>
      <c r="S1187" s="18">
        <f>(((I1187/60)/60)/24)+DATE(1970,1,1)</f>
        <v>42163.166666666672</v>
      </c>
      <c r="T1187" s="14">
        <f>MONTH(R1187)</f>
        <v>5</v>
      </c>
      <c r="U1187" s="14">
        <f>MONTH(S1187)</f>
        <v>6</v>
      </c>
      <c r="V1187">
        <f>YEAR(R1187)</f>
        <v>2015</v>
      </c>
      <c r="W1187">
        <f>YEAR(S1187)</f>
        <v>2015</v>
      </c>
      <c r="X1187" s="14">
        <f>_xlfn.DAYS(Table1[[#This Row],[Date Ended Conversion]],Table1[[#This Row],[Date Created Conversion]])</f>
        <v>33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8287</v>
      </c>
      <c r="O1188" t="s">
        <v>8292</v>
      </c>
      <c r="P1188" s="16">
        <f>ROUND(Table1[[#This Row],[pledged]]/Table1[[#This Row],[goal]]*100,0)</f>
        <v>107</v>
      </c>
      <c r="Q1188">
        <f>IFERROR(ROUND(E1188/L1188,2),0)</f>
        <v>65.08</v>
      </c>
      <c r="R1188" s="18">
        <f>(((J1188/60)/60)/24)+DATE(1970,1,1)</f>
        <v>42123.86336805555</v>
      </c>
      <c r="S1188" s="18">
        <f>(((I1188/60)/60)/24)+DATE(1970,1,1)</f>
        <v>42156.945833333331</v>
      </c>
      <c r="T1188" s="14">
        <f>MONTH(R1188)</f>
        <v>4</v>
      </c>
      <c r="U1188" s="14">
        <f>MONTH(S1188)</f>
        <v>6</v>
      </c>
      <c r="V1188">
        <f>YEAR(R1188)</f>
        <v>2015</v>
      </c>
      <c r="W1188">
        <f>YEAR(S1188)</f>
        <v>2015</v>
      </c>
      <c r="X1188" s="14">
        <f>_xlfn.DAYS(Table1[[#This Row],[Date Ended Conversion]],Table1[[#This Row],[Date Created Conversion]])</f>
        <v>33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8287</v>
      </c>
      <c r="O1189" t="s">
        <v>8292</v>
      </c>
      <c r="P1189" s="16">
        <f>ROUND(Table1[[#This Row],[pledged]]/Table1[[#This Row],[goal]]*100,0)</f>
        <v>104</v>
      </c>
      <c r="Q1189">
        <f>IFERROR(ROUND(E1189/L1189,2),0)</f>
        <v>130.16</v>
      </c>
      <c r="R1189" s="18">
        <f>(((J1189/60)/60)/24)+DATE(1970,1,1)</f>
        <v>42109.894942129627</v>
      </c>
      <c r="S1189" s="18">
        <f>(((I1189/60)/60)/24)+DATE(1970,1,1)</f>
        <v>42141.75</v>
      </c>
      <c r="T1189" s="14">
        <f>MONTH(R1189)</f>
        <v>4</v>
      </c>
      <c r="U1189" s="14">
        <f>MONTH(S1189)</f>
        <v>5</v>
      </c>
      <c r="V1189">
        <f>YEAR(R1189)</f>
        <v>2015</v>
      </c>
      <c r="W1189">
        <f>YEAR(S1189)</f>
        <v>2015</v>
      </c>
      <c r="X1189" s="14">
        <f>_xlfn.DAYS(Table1[[#This Row],[Date Ended Conversion]],Table1[[#This Row],[Date Created Conversion]])</f>
        <v>32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8287</v>
      </c>
      <c r="O1190" t="s">
        <v>8292</v>
      </c>
      <c r="P1190" s="16">
        <f>ROUND(Table1[[#This Row],[pledged]]/Table1[[#This Row],[goal]]*100,0)</f>
        <v>161</v>
      </c>
      <c r="Q1190">
        <f>IFERROR(ROUND(E1190/L1190,2),0)</f>
        <v>37.78</v>
      </c>
      <c r="R1190" s="18">
        <f>(((J1190/60)/60)/24)+DATE(1970,1,1)</f>
        <v>42711.700694444444</v>
      </c>
      <c r="S1190" s="18">
        <f>(((I1190/60)/60)/24)+DATE(1970,1,1)</f>
        <v>42732.700694444444</v>
      </c>
      <c r="T1190" s="14">
        <f>MONTH(R1190)</f>
        <v>12</v>
      </c>
      <c r="U1190" s="14">
        <f>MONTH(S1190)</f>
        <v>12</v>
      </c>
      <c r="V1190">
        <f>YEAR(R1190)</f>
        <v>2016</v>
      </c>
      <c r="W1190">
        <f>YEAR(S1190)</f>
        <v>2016</v>
      </c>
      <c r="X1190" s="14">
        <f>_xlfn.DAYS(Table1[[#This Row],[Date Ended Conversion]],Table1[[#This Row],[Date Created Conversion]])</f>
        <v>21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8287</v>
      </c>
      <c r="O1191" t="s">
        <v>8292</v>
      </c>
      <c r="P1191" s="16">
        <f>ROUND(Table1[[#This Row],[pledged]]/Table1[[#This Row],[goal]]*100,0)</f>
        <v>108</v>
      </c>
      <c r="Q1191">
        <f>IFERROR(ROUND(E1191/L1191,2),0)</f>
        <v>112.79</v>
      </c>
      <c r="R1191" s="18">
        <f>(((J1191/60)/60)/24)+DATE(1970,1,1)</f>
        <v>42529.979108796295</v>
      </c>
      <c r="S1191" s="18">
        <f>(((I1191/60)/60)/24)+DATE(1970,1,1)</f>
        <v>42550.979108796295</v>
      </c>
      <c r="T1191" s="14">
        <f>MONTH(R1191)</f>
        <v>6</v>
      </c>
      <c r="U1191" s="14">
        <f>MONTH(S1191)</f>
        <v>6</v>
      </c>
      <c r="V1191">
        <f>YEAR(R1191)</f>
        <v>2016</v>
      </c>
      <c r="W1191">
        <f>YEAR(S1191)</f>
        <v>2016</v>
      </c>
      <c r="X1191" s="14">
        <f>_xlfn.DAYS(Table1[[#This Row],[Date Ended Conversion]],Table1[[#This Row],[Date Created Conversion]])</f>
        <v>21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8287</v>
      </c>
      <c r="O1192" t="s">
        <v>8292</v>
      </c>
      <c r="P1192" s="16">
        <f>ROUND(Table1[[#This Row],[pledged]]/Table1[[#This Row],[goal]]*100,0)</f>
        <v>135</v>
      </c>
      <c r="Q1192">
        <f>IFERROR(ROUND(E1192/L1192,2),0)</f>
        <v>51.92</v>
      </c>
      <c r="R1192" s="18">
        <f>(((J1192/60)/60)/24)+DATE(1970,1,1)</f>
        <v>41852.665798611109</v>
      </c>
      <c r="S1192" s="18">
        <f>(((I1192/60)/60)/24)+DATE(1970,1,1)</f>
        <v>41882.665798611109</v>
      </c>
      <c r="T1192" s="14">
        <f>MONTH(R1192)</f>
        <v>8</v>
      </c>
      <c r="U1192" s="14">
        <f>MONTH(S1192)</f>
        <v>8</v>
      </c>
      <c r="V1192">
        <f>YEAR(R1192)</f>
        <v>2014</v>
      </c>
      <c r="W1192">
        <f>YEAR(S1192)</f>
        <v>2014</v>
      </c>
      <c r="X1192" s="14">
        <f>_xlfn.DAYS(Table1[[#This Row],[Date Ended Conversion]],Table1[[#This Row],[Date Created Conversion]])</f>
        <v>30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8287</v>
      </c>
      <c r="O1193" t="s">
        <v>8292</v>
      </c>
      <c r="P1193" s="16">
        <f>ROUND(Table1[[#This Row],[pledged]]/Table1[[#This Row],[goal]]*100,0)</f>
        <v>109</v>
      </c>
      <c r="Q1193">
        <f>IFERROR(ROUND(E1193/L1193,2),0)</f>
        <v>89.24</v>
      </c>
      <c r="R1193" s="18">
        <f>(((J1193/60)/60)/24)+DATE(1970,1,1)</f>
        <v>42419.603703703702</v>
      </c>
      <c r="S1193" s="18">
        <f>(((I1193/60)/60)/24)+DATE(1970,1,1)</f>
        <v>42449.562037037031</v>
      </c>
      <c r="T1193" s="14">
        <f>MONTH(R1193)</f>
        <v>2</v>
      </c>
      <c r="U1193" s="14">
        <f>MONTH(S1193)</f>
        <v>3</v>
      </c>
      <c r="V1193">
        <f>YEAR(R1193)</f>
        <v>2016</v>
      </c>
      <c r="W1193">
        <f>YEAR(S1193)</f>
        <v>2016</v>
      </c>
      <c r="X1193" s="14">
        <f>_xlfn.DAYS(Table1[[#This Row],[Date Ended Conversion]],Table1[[#This Row],[Date Created Conversion]])</f>
        <v>30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8287</v>
      </c>
      <c r="O1194" t="s">
        <v>8292</v>
      </c>
      <c r="P1194" s="16">
        <f>ROUND(Table1[[#This Row],[pledged]]/Table1[[#This Row],[goal]]*100,0)</f>
        <v>290</v>
      </c>
      <c r="Q1194">
        <f>IFERROR(ROUND(E1194/L1194,2),0)</f>
        <v>19.329999999999998</v>
      </c>
      <c r="R1194" s="18">
        <f>(((J1194/60)/60)/24)+DATE(1970,1,1)</f>
        <v>42747.506689814814</v>
      </c>
      <c r="S1194" s="18">
        <f>(((I1194/60)/60)/24)+DATE(1970,1,1)</f>
        <v>42777.506689814814</v>
      </c>
      <c r="T1194" s="14">
        <f>MONTH(R1194)</f>
        <v>1</v>
      </c>
      <c r="U1194" s="14">
        <f>MONTH(S1194)</f>
        <v>2</v>
      </c>
      <c r="V1194">
        <f>YEAR(R1194)</f>
        <v>2017</v>
      </c>
      <c r="W1194">
        <f>YEAR(S1194)</f>
        <v>2017</v>
      </c>
      <c r="X1194" s="14">
        <f>_xlfn.DAYS(Table1[[#This Row],[Date Ended Conversion]],Table1[[#This Row],[Date Created Conversion]])</f>
        <v>30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8287</v>
      </c>
      <c r="O1195" t="s">
        <v>8292</v>
      </c>
      <c r="P1195" s="16">
        <f>ROUND(Table1[[#This Row],[pledged]]/Table1[[#This Row],[goal]]*100,0)</f>
        <v>104</v>
      </c>
      <c r="Q1195">
        <f>IFERROR(ROUND(E1195/L1195,2),0)</f>
        <v>79.97</v>
      </c>
      <c r="R1195" s="18">
        <f>(((J1195/60)/60)/24)+DATE(1970,1,1)</f>
        <v>42409.776076388895</v>
      </c>
      <c r="S1195" s="18">
        <f>(((I1195/60)/60)/24)+DATE(1970,1,1)</f>
        <v>42469.734409722223</v>
      </c>
      <c r="T1195" s="14">
        <f>MONTH(R1195)</f>
        <v>2</v>
      </c>
      <c r="U1195" s="14">
        <f>MONTH(S1195)</f>
        <v>4</v>
      </c>
      <c r="V1195">
        <f>YEAR(R1195)</f>
        <v>2016</v>
      </c>
      <c r="W1195">
        <f>YEAR(S1195)</f>
        <v>2016</v>
      </c>
      <c r="X1195" s="14">
        <f>_xlfn.DAYS(Table1[[#This Row],[Date Ended Conversion]],Table1[[#This Row],[Date Created Conversion]])</f>
        <v>60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8287</v>
      </c>
      <c r="O1196" t="s">
        <v>8292</v>
      </c>
      <c r="P1196" s="16">
        <f>ROUND(Table1[[#This Row],[pledged]]/Table1[[#This Row],[goal]]*100,0)</f>
        <v>322</v>
      </c>
      <c r="Q1196">
        <f>IFERROR(ROUND(E1196/L1196,2),0)</f>
        <v>56.41</v>
      </c>
      <c r="R1196" s="18">
        <f>(((J1196/60)/60)/24)+DATE(1970,1,1)</f>
        <v>42072.488182870366</v>
      </c>
      <c r="S1196" s="18">
        <f>(((I1196/60)/60)/24)+DATE(1970,1,1)</f>
        <v>42102.488182870366</v>
      </c>
      <c r="T1196" s="14">
        <f>MONTH(R1196)</f>
        <v>3</v>
      </c>
      <c r="U1196" s="14">
        <f>MONTH(S1196)</f>
        <v>4</v>
      </c>
      <c r="V1196">
        <f>YEAR(R1196)</f>
        <v>2015</v>
      </c>
      <c r="W1196">
        <f>YEAR(S1196)</f>
        <v>2015</v>
      </c>
      <c r="X1196" s="14">
        <f>_xlfn.DAYS(Table1[[#This Row],[Date Ended Conversion]],Table1[[#This Row],[Date Created Conversion]])</f>
        <v>30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8287</v>
      </c>
      <c r="O1197" t="s">
        <v>8292</v>
      </c>
      <c r="P1197" s="16">
        <f>ROUND(Table1[[#This Row],[pledged]]/Table1[[#This Row],[goal]]*100,0)</f>
        <v>135</v>
      </c>
      <c r="Q1197">
        <f>IFERROR(ROUND(E1197/L1197,2),0)</f>
        <v>79.41</v>
      </c>
      <c r="R1197" s="18">
        <f>(((J1197/60)/60)/24)+DATE(1970,1,1)</f>
        <v>42298.34783564815</v>
      </c>
      <c r="S1197" s="18">
        <f>(((I1197/60)/60)/24)+DATE(1970,1,1)</f>
        <v>42358.375</v>
      </c>
      <c r="T1197" s="14">
        <f>MONTH(R1197)</f>
        <v>10</v>
      </c>
      <c r="U1197" s="14">
        <f>MONTH(S1197)</f>
        <v>12</v>
      </c>
      <c r="V1197">
        <f>YEAR(R1197)</f>
        <v>2015</v>
      </c>
      <c r="W1197">
        <f>YEAR(S1197)</f>
        <v>2015</v>
      </c>
      <c r="X1197" s="14">
        <f>_xlfn.DAYS(Table1[[#This Row],[Date Ended Conversion]],Table1[[#This Row],[Date Created Conversion]])</f>
        <v>60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8287</v>
      </c>
      <c r="O1198" t="s">
        <v>8292</v>
      </c>
      <c r="P1198" s="16">
        <f>ROUND(Table1[[#This Row],[pledged]]/Table1[[#This Row],[goal]]*100,0)</f>
        <v>270</v>
      </c>
      <c r="Q1198">
        <f>IFERROR(ROUND(E1198/L1198,2),0)</f>
        <v>76.44</v>
      </c>
      <c r="R1198" s="18">
        <f>(((J1198/60)/60)/24)+DATE(1970,1,1)</f>
        <v>42326.818738425922</v>
      </c>
      <c r="S1198" s="18">
        <f>(((I1198/60)/60)/24)+DATE(1970,1,1)</f>
        <v>42356.818738425922</v>
      </c>
      <c r="T1198" s="14">
        <f>MONTH(R1198)</f>
        <v>11</v>
      </c>
      <c r="U1198" s="14">
        <f>MONTH(S1198)</f>
        <v>12</v>
      </c>
      <c r="V1198">
        <f>YEAR(R1198)</f>
        <v>2015</v>
      </c>
      <c r="W1198">
        <f>YEAR(S1198)</f>
        <v>2015</v>
      </c>
      <c r="X1198" s="14">
        <f>_xlfn.DAYS(Table1[[#This Row],[Date Ended Conversion]],Table1[[#This Row],[Date Created Conversion]])</f>
        <v>30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8287</v>
      </c>
      <c r="O1199" t="s">
        <v>8292</v>
      </c>
      <c r="P1199" s="16">
        <f>ROUND(Table1[[#This Row],[pledged]]/Table1[[#This Row],[goal]]*100,0)</f>
        <v>253</v>
      </c>
      <c r="Q1199">
        <f>IFERROR(ROUND(E1199/L1199,2),0)</f>
        <v>121</v>
      </c>
      <c r="R1199" s="18">
        <f>(((J1199/60)/60)/24)+DATE(1970,1,1)</f>
        <v>42503.66474537037</v>
      </c>
      <c r="S1199" s="18">
        <f>(((I1199/60)/60)/24)+DATE(1970,1,1)</f>
        <v>42534.249305555553</v>
      </c>
      <c r="T1199" s="14">
        <f>MONTH(R1199)</f>
        <v>5</v>
      </c>
      <c r="U1199" s="14">
        <f>MONTH(S1199)</f>
        <v>6</v>
      </c>
      <c r="V1199">
        <f>YEAR(R1199)</f>
        <v>2016</v>
      </c>
      <c r="W1199">
        <f>YEAR(S1199)</f>
        <v>2016</v>
      </c>
      <c r="X1199" s="14">
        <f>_xlfn.DAYS(Table1[[#This Row],[Date Ended Conversion]],Table1[[#This Row],[Date Created Conversion]])</f>
        <v>31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8287</v>
      </c>
      <c r="O1200" t="s">
        <v>8292</v>
      </c>
      <c r="P1200" s="16">
        <f>ROUND(Table1[[#This Row],[pledged]]/Table1[[#This Row],[goal]]*100,0)</f>
        <v>261</v>
      </c>
      <c r="Q1200">
        <f>IFERROR(ROUND(E1200/L1200,2),0)</f>
        <v>54.62</v>
      </c>
      <c r="R1200" s="18">
        <f>(((J1200/60)/60)/24)+DATE(1970,1,1)</f>
        <v>42333.619050925925</v>
      </c>
      <c r="S1200" s="18">
        <f>(((I1200/60)/60)/24)+DATE(1970,1,1)</f>
        <v>42369.125</v>
      </c>
      <c r="T1200" s="14">
        <f>MONTH(R1200)</f>
        <v>11</v>
      </c>
      <c r="U1200" s="14">
        <f>MONTH(S1200)</f>
        <v>12</v>
      </c>
      <c r="V1200">
        <f>YEAR(R1200)</f>
        <v>2015</v>
      </c>
      <c r="W1200">
        <f>YEAR(S1200)</f>
        <v>2015</v>
      </c>
      <c r="X1200" s="14">
        <f>_xlfn.DAYS(Table1[[#This Row],[Date Ended Conversion]],Table1[[#This Row],[Date Created Conversion]])</f>
        <v>36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8287</v>
      </c>
      <c r="O1201" t="s">
        <v>8292</v>
      </c>
      <c r="P1201" s="16">
        <f>ROUND(Table1[[#This Row],[pledged]]/Table1[[#This Row],[goal]]*100,0)</f>
        <v>101</v>
      </c>
      <c r="Q1201">
        <f>IFERROR(ROUND(E1201/L1201,2),0)</f>
        <v>299.22000000000003</v>
      </c>
      <c r="R1201" s="18">
        <f>(((J1201/60)/60)/24)+DATE(1970,1,1)</f>
        <v>42161.770833333328</v>
      </c>
      <c r="S1201" s="18">
        <f>(((I1201/60)/60)/24)+DATE(1970,1,1)</f>
        <v>42193.770833333328</v>
      </c>
      <c r="T1201" s="14">
        <f>MONTH(R1201)</f>
        <v>6</v>
      </c>
      <c r="U1201" s="14">
        <f>MONTH(S1201)</f>
        <v>7</v>
      </c>
      <c r="V1201">
        <f>YEAR(R1201)</f>
        <v>2015</v>
      </c>
      <c r="W1201">
        <f>YEAR(S1201)</f>
        <v>2015</v>
      </c>
      <c r="X1201" s="14">
        <f>_xlfn.DAYS(Table1[[#This Row],[Date Ended Conversion]],Table1[[#This Row],[Date Created Conversion]])</f>
        <v>32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8287</v>
      </c>
      <c r="O1202" t="s">
        <v>8292</v>
      </c>
      <c r="P1202" s="16">
        <f>ROUND(Table1[[#This Row],[pledged]]/Table1[[#This Row],[goal]]*100,0)</f>
        <v>126</v>
      </c>
      <c r="Q1202">
        <f>IFERROR(ROUND(E1202/L1202,2),0)</f>
        <v>58.53</v>
      </c>
      <c r="R1202" s="18">
        <f>(((J1202/60)/60)/24)+DATE(1970,1,1)</f>
        <v>42089.477500000001</v>
      </c>
      <c r="S1202" s="18">
        <f>(((I1202/60)/60)/24)+DATE(1970,1,1)</f>
        <v>42110.477500000001</v>
      </c>
      <c r="T1202" s="14">
        <f>MONTH(R1202)</f>
        <v>3</v>
      </c>
      <c r="U1202" s="14">
        <f>MONTH(S1202)</f>
        <v>4</v>
      </c>
      <c r="V1202">
        <f>YEAR(R1202)</f>
        <v>2015</v>
      </c>
      <c r="W1202">
        <f>YEAR(S1202)</f>
        <v>2015</v>
      </c>
      <c r="X1202" s="14">
        <f>_xlfn.DAYS(Table1[[#This Row],[Date Ended Conversion]],Table1[[#This Row],[Date Created Conversion]])</f>
        <v>21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8287</v>
      </c>
      <c r="O1203" t="s">
        <v>8292</v>
      </c>
      <c r="P1203" s="16">
        <f>ROUND(Table1[[#This Row],[pledged]]/Table1[[#This Row],[goal]]*100,0)</f>
        <v>102</v>
      </c>
      <c r="Q1203">
        <f>IFERROR(ROUND(E1203/L1203,2),0)</f>
        <v>55.37</v>
      </c>
      <c r="R1203" s="18">
        <f>(((J1203/60)/60)/24)+DATE(1970,1,1)</f>
        <v>42536.60701388889</v>
      </c>
      <c r="S1203" s="18">
        <f>(((I1203/60)/60)/24)+DATE(1970,1,1)</f>
        <v>42566.60701388889</v>
      </c>
      <c r="T1203" s="14">
        <f>MONTH(R1203)</f>
        <v>6</v>
      </c>
      <c r="U1203" s="14">
        <f>MONTH(S1203)</f>
        <v>7</v>
      </c>
      <c r="V1203">
        <f>YEAR(R1203)</f>
        <v>2016</v>
      </c>
      <c r="W1203">
        <f>YEAR(S1203)</f>
        <v>2016</v>
      </c>
      <c r="X1203" s="14">
        <f>_xlfn.DAYS(Table1[[#This Row],[Date Ended Conversion]],Table1[[#This Row],[Date Created Conversion]])</f>
        <v>30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8287</v>
      </c>
      <c r="O1204" t="s">
        <v>8292</v>
      </c>
      <c r="P1204" s="16">
        <f>ROUND(Table1[[#This Row],[pledged]]/Table1[[#This Row],[goal]]*100,0)</f>
        <v>199</v>
      </c>
      <c r="Q1204">
        <f>IFERROR(ROUND(E1204/L1204,2),0)</f>
        <v>183.8</v>
      </c>
      <c r="R1204" s="18">
        <f>(((J1204/60)/60)/24)+DATE(1970,1,1)</f>
        <v>42152.288819444439</v>
      </c>
      <c r="S1204" s="18">
        <f>(((I1204/60)/60)/24)+DATE(1970,1,1)</f>
        <v>42182.288819444439</v>
      </c>
      <c r="T1204" s="14">
        <f>MONTH(R1204)</f>
        <v>5</v>
      </c>
      <c r="U1204" s="14">
        <f>MONTH(S1204)</f>
        <v>6</v>
      </c>
      <c r="V1204">
        <f>YEAR(R1204)</f>
        <v>2015</v>
      </c>
      <c r="W1204">
        <f>YEAR(S1204)</f>
        <v>2015</v>
      </c>
      <c r="X1204" s="14">
        <f>_xlfn.DAYS(Table1[[#This Row],[Date Ended Conversion]],Table1[[#This Row],[Date Created Conversion]])</f>
        <v>30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8287</v>
      </c>
      <c r="O1205" t="s">
        <v>8292</v>
      </c>
      <c r="P1205" s="16">
        <f>ROUND(Table1[[#This Row],[pledged]]/Table1[[#This Row],[goal]]*100,0)</f>
        <v>102</v>
      </c>
      <c r="Q1205">
        <f>IFERROR(ROUND(E1205/L1205,2),0)</f>
        <v>165.35</v>
      </c>
      <c r="R1205" s="18">
        <f>(((J1205/60)/60)/24)+DATE(1970,1,1)</f>
        <v>42125.614895833336</v>
      </c>
      <c r="S1205" s="18">
        <f>(((I1205/60)/60)/24)+DATE(1970,1,1)</f>
        <v>42155.614895833336</v>
      </c>
      <c r="T1205" s="14">
        <f>MONTH(R1205)</f>
        <v>5</v>
      </c>
      <c r="U1205" s="14">
        <f>MONTH(S1205)</f>
        <v>5</v>
      </c>
      <c r="V1205">
        <f>YEAR(R1205)</f>
        <v>2015</v>
      </c>
      <c r="W1205">
        <f>YEAR(S1205)</f>
        <v>2015</v>
      </c>
      <c r="X1205" s="14">
        <f>_xlfn.DAYS(Table1[[#This Row],[Date Ended Conversion]],Table1[[#This Row],[Date Created Conversion]])</f>
        <v>30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8287</v>
      </c>
      <c r="O1206" t="s">
        <v>8292</v>
      </c>
      <c r="P1206" s="16">
        <f>ROUND(Table1[[#This Row],[pledged]]/Table1[[#This Row],[goal]]*100,0)</f>
        <v>103</v>
      </c>
      <c r="Q1206">
        <f>IFERROR(ROUND(E1206/L1206,2),0)</f>
        <v>234.79</v>
      </c>
      <c r="R1206" s="18">
        <f>(((J1206/60)/60)/24)+DATE(1970,1,1)</f>
        <v>42297.748067129629</v>
      </c>
      <c r="S1206" s="18">
        <f>(((I1206/60)/60)/24)+DATE(1970,1,1)</f>
        <v>42342.208333333328</v>
      </c>
      <c r="T1206" s="14">
        <f>MONTH(R1206)</f>
        <v>10</v>
      </c>
      <c r="U1206" s="14">
        <f>MONTH(S1206)</f>
        <v>12</v>
      </c>
      <c r="V1206">
        <f>YEAR(R1206)</f>
        <v>2015</v>
      </c>
      <c r="W1206">
        <f>YEAR(S1206)</f>
        <v>2015</v>
      </c>
      <c r="X1206" s="14">
        <f>_xlfn.DAYS(Table1[[#This Row],[Date Ended Conversion]],Table1[[#This Row],[Date Created Conversion]])</f>
        <v>45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8287</v>
      </c>
      <c r="O1207" t="s">
        <v>8292</v>
      </c>
      <c r="P1207" s="16">
        <f>ROUND(Table1[[#This Row],[pledged]]/Table1[[#This Row],[goal]]*100,0)</f>
        <v>101</v>
      </c>
      <c r="Q1207">
        <f>IFERROR(ROUND(E1207/L1207,2),0)</f>
        <v>211.48</v>
      </c>
      <c r="R1207" s="18">
        <f>(((J1207/60)/60)/24)+DATE(1970,1,1)</f>
        <v>42138.506377314814</v>
      </c>
      <c r="S1207" s="18">
        <f>(((I1207/60)/60)/24)+DATE(1970,1,1)</f>
        <v>42168.506377314814</v>
      </c>
      <c r="T1207" s="14">
        <f>MONTH(R1207)</f>
        <v>5</v>
      </c>
      <c r="U1207" s="14">
        <f>MONTH(S1207)</f>
        <v>6</v>
      </c>
      <c r="V1207">
        <f>YEAR(R1207)</f>
        <v>2015</v>
      </c>
      <c r="W1207">
        <f>YEAR(S1207)</f>
        <v>2015</v>
      </c>
      <c r="X1207" s="14">
        <f>_xlfn.DAYS(Table1[[#This Row],[Date Ended Conversion]],Table1[[#This Row],[Date Created Conversion]])</f>
        <v>30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8287</v>
      </c>
      <c r="O1208" t="s">
        <v>8292</v>
      </c>
      <c r="P1208" s="16">
        <f>ROUND(Table1[[#This Row],[pledged]]/Table1[[#This Row],[goal]]*100,0)</f>
        <v>115</v>
      </c>
      <c r="Q1208">
        <f>IFERROR(ROUND(E1208/L1208,2),0)</f>
        <v>32.340000000000003</v>
      </c>
      <c r="R1208" s="18">
        <f>(((J1208/60)/60)/24)+DATE(1970,1,1)</f>
        <v>42772.776076388895</v>
      </c>
      <c r="S1208" s="18">
        <f>(((I1208/60)/60)/24)+DATE(1970,1,1)</f>
        <v>42805.561805555553</v>
      </c>
      <c r="T1208" s="14">
        <f>MONTH(R1208)</f>
        <v>2</v>
      </c>
      <c r="U1208" s="14">
        <f>MONTH(S1208)</f>
        <v>3</v>
      </c>
      <c r="V1208">
        <f>YEAR(R1208)</f>
        <v>2017</v>
      </c>
      <c r="W1208">
        <f>YEAR(S1208)</f>
        <v>2017</v>
      </c>
      <c r="X1208" s="14">
        <f>_xlfn.DAYS(Table1[[#This Row],[Date Ended Conversion]],Table1[[#This Row],[Date Created Conversion]])</f>
        <v>33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8287</v>
      </c>
      <c r="O1209" t="s">
        <v>8292</v>
      </c>
      <c r="P1209" s="16">
        <f>ROUND(Table1[[#This Row],[pledged]]/Table1[[#This Row],[goal]]*100,0)</f>
        <v>104</v>
      </c>
      <c r="Q1209">
        <f>IFERROR(ROUND(E1209/L1209,2),0)</f>
        <v>123.38</v>
      </c>
      <c r="R1209" s="18">
        <f>(((J1209/60)/60)/24)+DATE(1970,1,1)</f>
        <v>42430.430243055554</v>
      </c>
      <c r="S1209" s="18">
        <f>(((I1209/60)/60)/24)+DATE(1970,1,1)</f>
        <v>42460.416666666672</v>
      </c>
      <c r="T1209" s="14">
        <f>MONTH(R1209)</f>
        <v>3</v>
      </c>
      <c r="U1209" s="14">
        <f>MONTH(S1209)</f>
        <v>3</v>
      </c>
      <c r="V1209">
        <f>YEAR(R1209)</f>
        <v>2016</v>
      </c>
      <c r="W1209">
        <f>YEAR(S1209)</f>
        <v>2016</v>
      </c>
      <c r="X1209" s="14">
        <f>_xlfn.DAYS(Table1[[#This Row],[Date Ended Conversion]],Table1[[#This Row],[Date Created Conversion]])</f>
        <v>30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8287</v>
      </c>
      <c r="O1210" t="s">
        <v>8292</v>
      </c>
      <c r="P1210" s="16">
        <f>ROUND(Table1[[#This Row],[pledged]]/Table1[[#This Row],[goal]]*100,0)</f>
        <v>155</v>
      </c>
      <c r="Q1210">
        <f>IFERROR(ROUND(E1210/L1210,2),0)</f>
        <v>207.07</v>
      </c>
      <c r="R1210" s="18">
        <f>(((J1210/60)/60)/24)+DATE(1970,1,1)</f>
        <v>42423.709074074075</v>
      </c>
      <c r="S1210" s="18">
        <f>(((I1210/60)/60)/24)+DATE(1970,1,1)</f>
        <v>42453.667407407411</v>
      </c>
      <c r="T1210" s="14">
        <f>MONTH(R1210)</f>
        <v>2</v>
      </c>
      <c r="U1210" s="14">
        <f>MONTH(S1210)</f>
        <v>3</v>
      </c>
      <c r="V1210">
        <f>YEAR(R1210)</f>
        <v>2016</v>
      </c>
      <c r="W1210">
        <f>YEAR(S1210)</f>
        <v>2016</v>
      </c>
      <c r="X1210" s="14">
        <f>_xlfn.DAYS(Table1[[#This Row],[Date Ended Conversion]],Table1[[#This Row],[Date Created Conversion]])</f>
        <v>30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8287</v>
      </c>
      <c r="O1211" t="s">
        <v>8292</v>
      </c>
      <c r="P1211" s="16">
        <f>ROUND(Table1[[#This Row],[pledged]]/Table1[[#This Row],[goal]]*100,0)</f>
        <v>106</v>
      </c>
      <c r="Q1211">
        <f>IFERROR(ROUND(E1211/L1211,2),0)</f>
        <v>138.26</v>
      </c>
      <c r="R1211" s="18">
        <f>(((J1211/60)/60)/24)+DATE(1970,1,1)</f>
        <v>42761.846122685187</v>
      </c>
      <c r="S1211" s="18">
        <f>(((I1211/60)/60)/24)+DATE(1970,1,1)</f>
        <v>42791.846122685187</v>
      </c>
      <c r="T1211" s="14">
        <f>MONTH(R1211)</f>
        <v>1</v>
      </c>
      <c r="U1211" s="14">
        <f>MONTH(S1211)</f>
        <v>2</v>
      </c>
      <c r="V1211">
        <f>YEAR(R1211)</f>
        <v>2017</v>
      </c>
      <c r="W1211">
        <f>YEAR(S1211)</f>
        <v>2017</v>
      </c>
      <c r="X1211" s="14">
        <f>_xlfn.DAYS(Table1[[#This Row],[Date Ended Conversion]],Table1[[#This Row],[Date Created Conversion]])</f>
        <v>30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8287</v>
      </c>
      <c r="O1212" t="s">
        <v>8292</v>
      </c>
      <c r="P1212" s="16">
        <f>ROUND(Table1[[#This Row],[pledged]]/Table1[[#This Row],[goal]]*100,0)</f>
        <v>254</v>
      </c>
      <c r="Q1212">
        <f>IFERROR(ROUND(E1212/L1212,2),0)</f>
        <v>493.82</v>
      </c>
      <c r="R1212" s="18">
        <f>(((J1212/60)/60)/24)+DATE(1970,1,1)</f>
        <v>42132.941805555558</v>
      </c>
      <c r="S1212" s="18">
        <f>(((I1212/60)/60)/24)+DATE(1970,1,1)</f>
        <v>42155.875</v>
      </c>
      <c r="T1212" s="14">
        <f>MONTH(R1212)</f>
        <v>5</v>
      </c>
      <c r="U1212" s="14">
        <f>MONTH(S1212)</f>
        <v>5</v>
      </c>
      <c r="V1212">
        <f>YEAR(R1212)</f>
        <v>2015</v>
      </c>
      <c r="W1212">
        <f>YEAR(S1212)</f>
        <v>2015</v>
      </c>
      <c r="X1212" s="14">
        <f>_xlfn.DAYS(Table1[[#This Row],[Date Ended Conversion]],Table1[[#This Row],[Date Created Conversion]])</f>
        <v>23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8287</v>
      </c>
      <c r="O1213" t="s">
        <v>8292</v>
      </c>
      <c r="P1213" s="16">
        <f>ROUND(Table1[[#This Row],[pledged]]/Table1[[#This Row],[goal]]*100,0)</f>
        <v>101</v>
      </c>
      <c r="Q1213">
        <f>IFERROR(ROUND(E1213/L1213,2),0)</f>
        <v>168.5</v>
      </c>
      <c r="R1213" s="18">
        <f>(((J1213/60)/60)/24)+DATE(1970,1,1)</f>
        <v>42515.866446759261</v>
      </c>
      <c r="S1213" s="18">
        <f>(((I1213/60)/60)/24)+DATE(1970,1,1)</f>
        <v>42530.866446759261</v>
      </c>
      <c r="T1213" s="14">
        <f>MONTH(R1213)</f>
        <v>5</v>
      </c>
      <c r="U1213" s="14">
        <f>MONTH(S1213)</f>
        <v>6</v>
      </c>
      <c r="V1213">
        <f>YEAR(R1213)</f>
        <v>2016</v>
      </c>
      <c r="W1213">
        <f>YEAR(S1213)</f>
        <v>2016</v>
      </c>
      <c r="X1213" s="14">
        <f>_xlfn.DAYS(Table1[[#This Row],[Date Ended Conversion]],Table1[[#This Row],[Date Created Conversion]])</f>
        <v>15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8287</v>
      </c>
      <c r="O1214" t="s">
        <v>8292</v>
      </c>
      <c r="P1214" s="16">
        <f>ROUND(Table1[[#This Row],[pledged]]/Table1[[#This Row],[goal]]*100,0)</f>
        <v>129</v>
      </c>
      <c r="Q1214">
        <f>IFERROR(ROUND(E1214/L1214,2),0)</f>
        <v>38.869999999999997</v>
      </c>
      <c r="R1214" s="18">
        <f>(((J1214/60)/60)/24)+DATE(1970,1,1)</f>
        <v>42318.950173611112</v>
      </c>
      <c r="S1214" s="18">
        <f>(((I1214/60)/60)/24)+DATE(1970,1,1)</f>
        <v>42335.041666666672</v>
      </c>
      <c r="T1214" s="14">
        <f>MONTH(R1214)</f>
        <v>11</v>
      </c>
      <c r="U1214" s="14">
        <f>MONTH(S1214)</f>
        <v>11</v>
      </c>
      <c r="V1214">
        <f>YEAR(R1214)</f>
        <v>2015</v>
      </c>
      <c r="W1214">
        <f>YEAR(S1214)</f>
        <v>2015</v>
      </c>
      <c r="X1214" s="14">
        <f>_xlfn.DAYS(Table1[[#This Row],[Date Ended Conversion]],Table1[[#This Row],[Date Created Conversion]])</f>
        <v>17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8287</v>
      </c>
      <c r="O1215" t="s">
        <v>8292</v>
      </c>
      <c r="P1215" s="16">
        <f>ROUND(Table1[[#This Row],[pledged]]/Table1[[#This Row],[goal]]*100,0)</f>
        <v>102</v>
      </c>
      <c r="Q1215">
        <f>IFERROR(ROUND(E1215/L1215,2),0)</f>
        <v>61.53</v>
      </c>
      <c r="R1215" s="18">
        <f>(((J1215/60)/60)/24)+DATE(1970,1,1)</f>
        <v>42731.755787037036</v>
      </c>
      <c r="S1215" s="18">
        <f>(((I1215/60)/60)/24)+DATE(1970,1,1)</f>
        <v>42766.755787037036</v>
      </c>
      <c r="T1215" s="14">
        <f>MONTH(R1215)</f>
        <v>12</v>
      </c>
      <c r="U1215" s="14">
        <f>MONTH(S1215)</f>
        <v>1</v>
      </c>
      <c r="V1215">
        <f>YEAR(R1215)</f>
        <v>2016</v>
      </c>
      <c r="W1215">
        <f>YEAR(S1215)</f>
        <v>2017</v>
      </c>
      <c r="X1215" s="14">
        <f>_xlfn.DAYS(Table1[[#This Row],[Date Ended Conversion]],Table1[[#This Row],[Date Created Conversion]])</f>
        <v>35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8287</v>
      </c>
      <c r="O1216" t="s">
        <v>8292</v>
      </c>
      <c r="P1216" s="16">
        <f>ROUND(Table1[[#This Row],[pledged]]/Table1[[#This Row],[goal]]*100,0)</f>
        <v>132</v>
      </c>
      <c r="Q1216">
        <f>IFERROR(ROUND(E1216/L1216,2),0)</f>
        <v>105.44</v>
      </c>
      <c r="R1216" s="18">
        <f>(((J1216/60)/60)/24)+DATE(1970,1,1)</f>
        <v>42104.840335648143</v>
      </c>
      <c r="S1216" s="18">
        <f>(((I1216/60)/60)/24)+DATE(1970,1,1)</f>
        <v>42164.840335648143</v>
      </c>
      <c r="T1216" s="14">
        <f>MONTH(R1216)</f>
        <v>4</v>
      </c>
      <c r="U1216" s="14">
        <f>MONTH(S1216)</f>
        <v>6</v>
      </c>
      <c r="V1216">
        <f>YEAR(R1216)</f>
        <v>2015</v>
      </c>
      <c r="W1216">
        <f>YEAR(S1216)</f>
        <v>2015</v>
      </c>
      <c r="X1216" s="14">
        <f>_xlfn.DAYS(Table1[[#This Row],[Date Ended Conversion]],Table1[[#This Row],[Date Created Conversion]])</f>
        <v>60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8287</v>
      </c>
      <c r="O1217" t="s">
        <v>8292</v>
      </c>
      <c r="P1217" s="16">
        <f>ROUND(Table1[[#This Row],[pledged]]/Table1[[#This Row],[goal]]*100,0)</f>
        <v>786</v>
      </c>
      <c r="Q1217">
        <f>IFERROR(ROUND(E1217/L1217,2),0)</f>
        <v>71.59</v>
      </c>
      <c r="R1217" s="18">
        <f>(((J1217/60)/60)/24)+DATE(1970,1,1)</f>
        <v>41759.923101851848</v>
      </c>
      <c r="S1217" s="18">
        <f>(((I1217/60)/60)/24)+DATE(1970,1,1)</f>
        <v>41789.923101851848</v>
      </c>
      <c r="T1217" s="14">
        <f>MONTH(R1217)</f>
        <v>4</v>
      </c>
      <c r="U1217" s="14">
        <f>MONTH(S1217)</f>
        <v>5</v>
      </c>
      <c r="V1217">
        <f>YEAR(R1217)</f>
        <v>2014</v>
      </c>
      <c r="W1217">
        <f>YEAR(S1217)</f>
        <v>2014</v>
      </c>
      <c r="X1217" s="14">
        <f>_xlfn.DAYS(Table1[[#This Row],[Date Ended Conversion]],Table1[[#This Row],[Date Created Conversion]])</f>
        <v>30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8287</v>
      </c>
      <c r="O1218" t="s">
        <v>8292</v>
      </c>
      <c r="P1218" s="16">
        <f>ROUND(Table1[[#This Row],[pledged]]/Table1[[#This Row],[goal]]*100,0)</f>
        <v>146</v>
      </c>
      <c r="Q1218">
        <f>IFERROR(ROUND(E1218/L1218,2),0)</f>
        <v>91.88</v>
      </c>
      <c r="R1218" s="18">
        <f>(((J1218/60)/60)/24)+DATE(1970,1,1)</f>
        <v>42247.616400462968</v>
      </c>
      <c r="S1218" s="18">
        <f>(((I1218/60)/60)/24)+DATE(1970,1,1)</f>
        <v>42279.960416666669</v>
      </c>
      <c r="T1218" s="14">
        <f>MONTH(R1218)</f>
        <v>8</v>
      </c>
      <c r="U1218" s="14">
        <f>MONTH(S1218)</f>
        <v>10</v>
      </c>
      <c r="V1218">
        <f>YEAR(R1218)</f>
        <v>2015</v>
      </c>
      <c r="W1218">
        <f>YEAR(S1218)</f>
        <v>2015</v>
      </c>
      <c r="X1218" s="14">
        <f>_xlfn.DAYS(Table1[[#This Row],[Date Ended Conversion]],Table1[[#This Row],[Date Created Conversion]])</f>
        <v>32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8287</v>
      </c>
      <c r="O1219" t="s">
        <v>8292</v>
      </c>
      <c r="P1219" s="16">
        <f>ROUND(Table1[[#This Row],[pledged]]/Table1[[#This Row],[goal]]*100,0)</f>
        <v>103</v>
      </c>
      <c r="Q1219">
        <f>IFERROR(ROUND(E1219/L1219,2),0)</f>
        <v>148.57</v>
      </c>
      <c r="R1219" s="18">
        <f>(((J1219/60)/60)/24)+DATE(1970,1,1)</f>
        <v>42535.809490740736</v>
      </c>
      <c r="S1219" s="18">
        <f>(((I1219/60)/60)/24)+DATE(1970,1,1)</f>
        <v>42565.809490740736</v>
      </c>
      <c r="T1219" s="14">
        <f>MONTH(R1219)</f>
        <v>6</v>
      </c>
      <c r="U1219" s="14">
        <f>MONTH(S1219)</f>
        <v>7</v>
      </c>
      <c r="V1219">
        <f>YEAR(R1219)</f>
        <v>2016</v>
      </c>
      <c r="W1219">
        <f>YEAR(S1219)</f>
        <v>2016</v>
      </c>
      <c r="X1219" s="14">
        <f>_xlfn.DAYS(Table1[[#This Row],[Date Ended Conversion]],Table1[[#This Row],[Date Created Conversion]])</f>
        <v>30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8287</v>
      </c>
      <c r="O1220" t="s">
        <v>8292</v>
      </c>
      <c r="P1220" s="16">
        <f>ROUND(Table1[[#This Row],[pledged]]/Table1[[#This Row],[goal]]*100,0)</f>
        <v>172</v>
      </c>
      <c r="Q1220">
        <f>IFERROR(ROUND(E1220/L1220,2),0)</f>
        <v>174.21</v>
      </c>
      <c r="R1220" s="18">
        <f>(((J1220/60)/60)/24)+DATE(1970,1,1)</f>
        <v>42278.662037037036</v>
      </c>
      <c r="S1220" s="18">
        <f>(((I1220/60)/60)/24)+DATE(1970,1,1)</f>
        <v>42309.125</v>
      </c>
      <c r="T1220" s="14">
        <f>MONTH(R1220)</f>
        <v>10</v>
      </c>
      <c r="U1220" s="14">
        <f>MONTH(S1220)</f>
        <v>11</v>
      </c>
      <c r="V1220">
        <f>YEAR(R1220)</f>
        <v>2015</v>
      </c>
      <c r="W1220">
        <f>YEAR(S1220)</f>
        <v>2015</v>
      </c>
      <c r="X1220" s="14">
        <f>_xlfn.DAYS(Table1[[#This Row],[Date Ended Conversion]],Table1[[#This Row],[Date Created Conversion]])</f>
        <v>31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8287</v>
      </c>
      <c r="O1221" t="s">
        <v>8292</v>
      </c>
      <c r="P1221" s="16">
        <f>ROUND(Table1[[#This Row],[pledged]]/Table1[[#This Row],[goal]]*100,0)</f>
        <v>159</v>
      </c>
      <c r="Q1221">
        <f>IFERROR(ROUND(E1221/L1221,2),0)</f>
        <v>102.86</v>
      </c>
      <c r="R1221" s="18">
        <f>(((J1221/60)/60)/24)+DATE(1970,1,1)</f>
        <v>42633.461956018517</v>
      </c>
      <c r="S1221" s="18">
        <f>(((I1221/60)/60)/24)+DATE(1970,1,1)</f>
        <v>42663.461956018517</v>
      </c>
      <c r="T1221" s="14">
        <f>MONTH(R1221)</f>
        <v>9</v>
      </c>
      <c r="U1221" s="14">
        <f>MONTH(S1221)</f>
        <v>10</v>
      </c>
      <c r="V1221">
        <f>YEAR(R1221)</f>
        <v>2016</v>
      </c>
      <c r="W1221">
        <f>YEAR(S1221)</f>
        <v>2016</v>
      </c>
      <c r="X1221" s="14">
        <f>_xlfn.DAYS(Table1[[#This Row],[Date Ended Conversion]],Table1[[#This Row],[Date Created Conversion]])</f>
        <v>30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8287</v>
      </c>
      <c r="O1222" t="s">
        <v>8292</v>
      </c>
      <c r="P1222" s="16">
        <f>ROUND(Table1[[#This Row],[pledged]]/Table1[[#This Row],[goal]]*100,0)</f>
        <v>104</v>
      </c>
      <c r="Q1222">
        <f>IFERROR(ROUND(E1222/L1222,2),0)</f>
        <v>111.18</v>
      </c>
      <c r="R1222" s="18">
        <f>(((J1222/60)/60)/24)+DATE(1970,1,1)</f>
        <v>42211.628611111111</v>
      </c>
      <c r="S1222" s="18">
        <f>(((I1222/60)/60)/24)+DATE(1970,1,1)</f>
        <v>42241.628611111111</v>
      </c>
      <c r="T1222" s="14">
        <f>MONTH(R1222)</f>
        <v>7</v>
      </c>
      <c r="U1222" s="14">
        <f>MONTH(S1222)</f>
        <v>8</v>
      </c>
      <c r="V1222">
        <f>YEAR(R1222)</f>
        <v>2015</v>
      </c>
      <c r="W1222">
        <f>YEAR(S1222)</f>
        <v>2015</v>
      </c>
      <c r="X1222" s="14">
        <f>_xlfn.DAYS(Table1[[#This Row],[Date Ended Conversion]],Table1[[#This Row],[Date Created Conversion]])</f>
        <v>30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8287</v>
      </c>
      <c r="O1223" t="s">
        <v>8292</v>
      </c>
      <c r="P1223" s="16">
        <f>ROUND(Table1[[#This Row],[pledged]]/Table1[[#This Row],[goal]]*100,0)</f>
        <v>111</v>
      </c>
      <c r="Q1223">
        <f>IFERROR(ROUND(E1223/L1223,2),0)</f>
        <v>23.8</v>
      </c>
      <c r="R1223" s="18">
        <f>(((J1223/60)/60)/24)+DATE(1970,1,1)</f>
        <v>42680.47555555556</v>
      </c>
      <c r="S1223" s="18">
        <f>(((I1223/60)/60)/24)+DATE(1970,1,1)</f>
        <v>42708</v>
      </c>
      <c r="T1223" s="14">
        <f>MONTH(R1223)</f>
        <v>11</v>
      </c>
      <c r="U1223" s="14">
        <f>MONTH(S1223)</f>
        <v>12</v>
      </c>
      <c r="V1223">
        <f>YEAR(R1223)</f>
        <v>2016</v>
      </c>
      <c r="W1223">
        <f>YEAR(S1223)</f>
        <v>2016</v>
      </c>
      <c r="X1223" s="14">
        <f>_xlfn.DAYS(Table1[[#This Row],[Date Ended Conversion]],Table1[[#This Row],[Date Created Conversion]])</f>
        <v>28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8287</v>
      </c>
      <c r="O1224" t="s">
        <v>8292</v>
      </c>
      <c r="P1224" s="16">
        <f>ROUND(Table1[[#This Row],[pledged]]/Table1[[#This Row],[goal]]*100,0)</f>
        <v>280</v>
      </c>
      <c r="Q1224">
        <f>IFERROR(ROUND(E1224/L1224,2),0)</f>
        <v>81.27</v>
      </c>
      <c r="R1224" s="18">
        <f>(((J1224/60)/60)/24)+DATE(1970,1,1)</f>
        <v>42430.720451388886</v>
      </c>
      <c r="S1224" s="18">
        <f>(((I1224/60)/60)/24)+DATE(1970,1,1)</f>
        <v>42461.166666666672</v>
      </c>
      <c r="T1224" s="14">
        <f>MONTH(R1224)</f>
        <v>3</v>
      </c>
      <c r="U1224" s="14">
        <f>MONTH(S1224)</f>
        <v>4</v>
      </c>
      <c r="V1224">
        <f>YEAR(R1224)</f>
        <v>2016</v>
      </c>
      <c r="W1224">
        <f>YEAR(S1224)</f>
        <v>2016</v>
      </c>
      <c r="X1224" s="14">
        <f>_xlfn.DAYS(Table1[[#This Row],[Date Ended Conversion]],Table1[[#This Row],[Date Created Conversion]])</f>
        <v>31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8287</v>
      </c>
      <c r="O1225" t="s">
        <v>8292</v>
      </c>
      <c r="P1225" s="16">
        <f>ROUND(Table1[[#This Row],[pledged]]/Table1[[#This Row],[goal]]*100,0)</f>
        <v>112</v>
      </c>
      <c r="Q1225">
        <f>IFERROR(ROUND(E1225/L1225,2),0)</f>
        <v>116.21</v>
      </c>
      <c r="R1225" s="18">
        <f>(((J1225/60)/60)/24)+DATE(1970,1,1)</f>
        <v>42654.177187499998</v>
      </c>
      <c r="S1225" s="18">
        <f>(((I1225/60)/60)/24)+DATE(1970,1,1)</f>
        <v>42684.218854166669</v>
      </c>
      <c r="T1225" s="14">
        <f>MONTH(R1225)</f>
        <v>10</v>
      </c>
      <c r="U1225" s="14">
        <f>MONTH(S1225)</f>
        <v>11</v>
      </c>
      <c r="V1225">
        <f>YEAR(R1225)</f>
        <v>2016</v>
      </c>
      <c r="W1225">
        <f>YEAR(S1225)</f>
        <v>2016</v>
      </c>
      <c r="X1225" s="14">
        <f>_xlfn.DAYS(Table1[[#This Row],[Date Ended Conversion]],Table1[[#This Row],[Date Created Conversion]])</f>
        <v>30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8275</v>
      </c>
      <c r="O1226" t="s">
        <v>8285</v>
      </c>
      <c r="P1226" s="16">
        <f>ROUND(Table1[[#This Row],[pledged]]/Table1[[#This Row],[goal]]*100,0)</f>
        <v>7</v>
      </c>
      <c r="Q1226">
        <f>IFERROR(ROUND(E1226/L1226,2),0)</f>
        <v>58.89</v>
      </c>
      <c r="R1226" s="18">
        <f>(((J1226/60)/60)/24)+DATE(1970,1,1)</f>
        <v>41736.549791666665</v>
      </c>
      <c r="S1226" s="18">
        <f>(((I1226/60)/60)/24)+DATE(1970,1,1)</f>
        <v>41796.549791666665</v>
      </c>
      <c r="T1226" s="14">
        <f>MONTH(R1226)</f>
        <v>4</v>
      </c>
      <c r="U1226" s="14">
        <f>MONTH(S1226)</f>
        <v>6</v>
      </c>
      <c r="V1226">
        <f>YEAR(R1226)</f>
        <v>2014</v>
      </c>
      <c r="W1226">
        <f>YEAR(S1226)</f>
        <v>2014</v>
      </c>
      <c r="X1226" s="14">
        <f>_xlfn.DAYS(Table1[[#This Row],[Date Ended Conversion]],Table1[[#This Row],[Date Created Conversion]])</f>
        <v>60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8275</v>
      </c>
      <c r="O1227" t="s">
        <v>8285</v>
      </c>
      <c r="P1227" s="16">
        <f>ROUND(Table1[[#This Row],[pledged]]/Table1[[#This Row],[goal]]*100,0)</f>
        <v>4</v>
      </c>
      <c r="Q1227">
        <f>IFERROR(ROUND(E1227/L1227,2),0)</f>
        <v>44</v>
      </c>
      <c r="R1227" s="18">
        <f>(((J1227/60)/60)/24)+DATE(1970,1,1)</f>
        <v>41509.905995370369</v>
      </c>
      <c r="S1227" s="18">
        <f>(((I1227/60)/60)/24)+DATE(1970,1,1)</f>
        <v>41569.905995370369</v>
      </c>
      <c r="T1227" s="14">
        <f>MONTH(R1227)</f>
        <v>8</v>
      </c>
      <c r="U1227" s="14">
        <f>MONTH(S1227)</f>
        <v>10</v>
      </c>
      <c r="V1227">
        <f>YEAR(R1227)</f>
        <v>2013</v>
      </c>
      <c r="W1227">
        <f>YEAR(S1227)</f>
        <v>2013</v>
      </c>
      <c r="X1227" s="14">
        <f>_xlfn.DAYS(Table1[[#This Row],[Date Ended Conversion]],Table1[[#This Row],[Date Created Conversion]])</f>
        <v>60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8275</v>
      </c>
      <c r="O1228" t="s">
        <v>8285</v>
      </c>
      <c r="P1228" s="16">
        <f>ROUND(Table1[[#This Row],[pledged]]/Table1[[#This Row],[goal]]*100,0)</f>
        <v>4</v>
      </c>
      <c r="Q1228">
        <f>IFERROR(ROUND(E1228/L1228,2),0)</f>
        <v>48.43</v>
      </c>
      <c r="R1228" s="18">
        <f>(((J1228/60)/60)/24)+DATE(1970,1,1)</f>
        <v>41715.874780092592</v>
      </c>
      <c r="S1228" s="18">
        <f>(((I1228/60)/60)/24)+DATE(1970,1,1)</f>
        <v>41750.041666666664</v>
      </c>
      <c r="T1228" s="14">
        <f>MONTH(R1228)</f>
        <v>3</v>
      </c>
      <c r="U1228" s="14">
        <f>MONTH(S1228)</f>
        <v>4</v>
      </c>
      <c r="V1228">
        <f>YEAR(R1228)</f>
        <v>2014</v>
      </c>
      <c r="W1228">
        <f>YEAR(S1228)</f>
        <v>2014</v>
      </c>
      <c r="X1228" s="14">
        <f>_xlfn.DAYS(Table1[[#This Row],[Date Ended Conversion]],Table1[[#This Row],[Date Created Conversion]])</f>
        <v>35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8275</v>
      </c>
      <c r="O1229" t="s">
        <v>8285</v>
      </c>
      <c r="P1229" s="16">
        <f>ROUND(Table1[[#This Row],[pledged]]/Table1[[#This Row],[goal]]*100,0)</f>
        <v>0</v>
      </c>
      <c r="Q1229">
        <f>IFERROR(ROUND(E1229/L1229,2),0)</f>
        <v>0</v>
      </c>
      <c r="R1229" s="18">
        <f>(((J1229/60)/60)/24)+DATE(1970,1,1)</f>
        <v>41827.919166666667</v>
      </c>
      <c r="S1229" s="18">
        <f>(((I1229/60)/60)/24)+DATE(1970,1,1)</f>
        <v>41858.291666666664</v>
      </c>
      <c r="T1229" s="14">
        <f>MONTH(R1229)</f>
        <v>7</v>
      </c>
      <c r="U1229" s="14">
        <f>MONTH(S1229)</f>
        <v>8</v>
      </c>
      <c r="V1229">
        <f>YEAR(R1229)</f>
        <v>2014</v>
      </c>
      <c r="W1229">
        <f>YEAR(S1229)</f>
        <v>2014</v>
      </c>
      <c r="X1229" s="14">
        <f>_xlfn.DAYS(Table1[[#This Row],[Date Ended Conversion]],Table1[[#This Row],[Date Created Conversion]])</f>
        <v>31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8275</v>
      </c>
      <c r="O1230" t="s">
        <v>8285</v>
      </c>
      <c r="P1230" s="16">
        <f>ROUND(Table1[[#This Row],[pledged]]/Table1[[#This Row],[goal]]*100,0)</f>
        <v>29</v>
      </c>
      <c r="Q1230">
        <f>IFERROR(ROUND(E1230/L1230,2),0)</f>
        <v>61.04</v>
      </c>
      <c r="R1230" s="18">
        <f>(((J1230/60)/60)/24)+DATE(1970,1,1)</f>
        <v>40754.729259259257</v>
      </c>
      <c r="S1230" s="18">
        <f>(((I1230/60)/60)/24)+DATE(1970,1,1)</f>
        <v>40814.729259259257</v>
      </c>
      <c r="T1230" s="14">
        <f>MONTH(R1230)</f>
        <v>7</v>
      </c>
      <c r="U1230" s="14">
        <f>MONTH(S1230)</f>
        <v>9</v>
      </c>
      <c r="V1230">
        <f>YEAR(R1230)</f>
        <v>2011</v>
      </c>
      <c r="W1230">
        <f>YEAR(S1230)</f>
        <v>2011</v>
      </c>
      <c r="X1230" s="14">
        <f>_xlfn.DAYS(Table1[[#This Row],[Date Ended Conversion]],Table1[[#This Row],[Date Created Conversion]])</f>
        <v>60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8275</v>
      </c>
      <c r="O1231" t="s">
        <v>8285</v>
      </c>
      <c r="P1231" s="16">
        <f>ROUND(Table1[[#This Row],[pledged]]/Table1[[#This Row],[goal]]*100,0)</f>
        <v>1</v>
      </c>
      <c r="Q1231">
        <f>IFERROR(ROUND(E1231/L1231,2),0)</f>
        <v>25</v>
      </c>
      <c r="R1231" s="18">
        <f>(((J1231/60)/60)/24)+DATE(1970,1,1)</f>
        <v>40985.459803240738</v>
      </c>
      <c r="S1231" s="18">
        <f>(((I1231/60)/60)/24)+DATE(1970,1,1)</f>
        <v>41015.666666666664</v>
      </c>
      <c r="T1231" s="14">
        <f>MONTH(R1231)</f>
        <v>3</v>
      </c>
      <c r="U1231" s="14">
        <f>MONTH(S1231)</f>
        <v>4</v>
      </c>
      <c r="V1231">
        <f>YEAR(R1231)</f>
        <v>2012</v>
      </c>
      <c r="W1231">
        <f>YEAR(S1231)</f>
        <v>2012</v>
      </c>
      <c r="X1231" s="14">
        <f>_xlfn.DAYS(Table1[[#This Row],[Date Ended Conversion]],Table1[[#This Row],[Date Created Conversion]])</f>
        <v>30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8275</v>
      </c>
      <c r="O1232" t="s">
        <v>8285</v>
      </c>
      <c r="P1232" s="16">
        <f>ROUND(Table1[[#This Row],[pledged]]/Table1[[#This Row],[goal]]*100,0)</f>
        <v>0</v>
      </c>
      <c r="Q1232">
        <f>IFERROR(ROUND(E1232/L1232,2),0)</f>
        <v>0</v>
      </c>
      <c r="R1232" s="18">
        <f>(((J1232/60)/60)/24)+DATE(1970,1,1)</f>
        <v>40568.972569444442</v>
      </c>
      <c r="S1232" s="18">
        <f>(((I1232/60)/60)/24)+DATE(1970,1,1)</f>
        <v>40598.972569444442</v>
      </c>
      <c r="T1232" s="14">
        <f>MONTH(R1232)</f>
        <v>1</v>
      </c>
      <c r="U1232" s="14">
        <f>MONTH(S1232)</f>
        <v>2</v>
      </c>
      <c r="V1232">
        <f>YEAR(R1232)</f>
        <v>2011</v>
      </c>
      <c r="W1232">
        <f>YEAR(S1232)</f>
        <v>2011</v>
      </c>
      <c r="X1232" s="14">
        <f>_xlfn.DAYS(Table1[[#This Row],[Date Ended Conversion]],Table1[[#This Row],[Date Created Conversion]])</f>
        <v>30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8275</v>
      </c>
      <c r="O1233" t="s">
        <v>8285</v>
      </c>
      <c r="P1233" s="16">
        <f>ROUND(Table1[[#This Row],[pledged]]/Table1[[#This Row],[goal]]*100,0)</f>
        <v>0</v>
      </c>
      <c r="Q1233">
        <f>IFERROR(ROUND(E1233/L1233,2),0)</f>
        <v>0</v>
      </c>
      <c r="R1233" s="18">
        <f>(((J1233/60)/60)/24)+DATE(1970,1,1)</f>
        <v>42193.941759259258</v>
      </c>
      <c r="S1233" s="18">
        <f>(((I1233/60)/60)/24)+DATE(1970,1,1)</f>
        <v>42244.041666666672</v>
      </c>
      <c r="T1233" s="14">
        <f>MONTH(R1233)</f>
        <v>7</v>
      </c>
      <c r="U1233" s="14">
        <f>MONTH(S1233)</f>
        <v>8</v>
      </c>
      <c r="V1233">
        <f>YEAR(R1233)</f>
        <v>2015</v>
      </c>
      <c r="W1233">
        <f>YEAR(S1233)</f>
        <v>2015</v>
      </c>
      <c r="X1233" s="14">
        <f>_xlfn.DAYS(Table1[[#This Row],[Date Ended Conversion]],Table1[[#This Row],[Date Created Conversion]])</f>
        <v>51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8275</v>
      </c>
      <c r="O1234" t="s">
        <v>8285</v>
      </c>
      <c r="P1234" s="16">
        <f>ROUND(Table1[[#This Row],[pledged]]/Table1[[#This Row],[goal]]*100,0)</f>
        <v>1</v>
      </c>
      <c r="Q1234">
        <f>IFERROR(ROUND(E1234/L1234,2),0)</f>
        <v>40</v>
      </c>
      <c r="R1234" s="18">
        <f>(((J1234/60)/60)/24)+DATE(1970,1,1)</f>
        <v>41506.848032407412</v>
      </c>
      <c r="S1234" s="18">
        <f>(((I1234/60)/60)/24)+DATE(1970,1,1)</f>
        <v>41553.848032407412</v>
      </c>
      <c r="T1234" s="14">
        <f>MONTH(R1234)</f>
        <v>8</v>
      </c>
      <c r="U1234" s="14">
        <f>MONTH(S1234)</f>
        <v>10</v>
      </c>
      <c r="V1234">
        <f>YEAR(R1234)</f>
        <v>2013</v>
      </c>
      <c r="W1234">
        <f>YEAR(S1234)</f>
        <v>2013</v>
      </c>
      <c r="X1234" s="14">
        <f>_xlfn.DAYS(Table1[[#This Row],[Date Ended Conversion]],Table1[[#This Row],[Date Created Conversion]])</f>
        <v>47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8275</v>
      </c>
      <c r="O1235" t="s">
        <v>8285</v>
      </c>
      <c r="P1235" s="16">
        <f>ROUND(Table1[[#This Row],[pledged]]/Table1[[#This Row],[goal]]*100,0)</f>
        <v>12</v>
      </c>
      <c r="Q1235">
        <f>IFERROR(ROUND(E1235/L1235,2),0)</f>
        <v>19.329999999999998</v>
      </c>
      <c r="R1235" s="18">
        <f>(((J1235/60)/60)/24)+DATE(1970,1,1)</f>
        <v>40939.948773148149</v>
      </c>
      <c r="S1235" s="18">
        <f>(((I1235/60)/60)/24)+DATE(1970,1,1)</f>
        <v>40960.948773148149</v>
      </c>
      <c r="T1235" s="14">
        <f>MONTH(R1235)</f>
        <v>1</v>
      </c>
      <c r="U1235" s="14">
        <f>MONTH(S1235)</f>
        <v>2</v>
      </c>
      <c r="V1235">
        <f>YEAR(R1235)</f>
        <v>2012</v>
      </c>
      <c r="W1235">
        <f>YEAR(S1235)</f>
        <v>2012</v>
      </c>
      <c r="X1235" s="14">
        <f>_xlfn.DAYS(Table1[[#This Row],[Date Ended Conversion]],Table1[[#This Row],[Date Created Conversion]])</f>
        <v>21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8275</v>
      </c>
      <c r="O1236" t="s">
        <v>8285</v>
      </c>
      <c r="P1236" s="16">
        <f>ROUND(Table1[[#This Row],[pledged]]/Table1[[#This Row],[goal]]*100,0)</f>
        <v>0</v>
      </c>
      <c r="Q1236">
        <f>IFERROR(ROUND(E1236/L1236,2),0)</f>
        <v>0</v>
      </c>
      <c r="R1236" s="18">
        <f>(((J1236/60)/60)/24)+DATE(1970,1,1)</f>
        <v>42007.788680555561</v>
      </c>
      <c r="S1236" s="18">
        <f>(((I1236/60)/60)/24)+DATE(1970,1,1)</f>
        <v>42037.788680555561</v>
      </c>
      <c r="T1236" s="14">
        <f>MONTH(R1236)</f>
        <v>1</v>
      </c>
      <c r="U1236" s="14">
        <f>MONTH(S1236)</f>
        <v>2</v>
      </c>
      <c r="V1236">
        <f>YEAR(R1236)</f>
        <v>2015</v>
      </c>
      <c r="W1236">
        <f>YEAR(S1236)</f>
        <v>2015</v>
      </c>
      <c r="X1236" s="14">
        <f>_xlfn.DAYS(Table1[[#This Row],[Date Ended Conversion]],Table1[[#This Row],[Date Created Conversion]])</f>
        <v>30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8275</v>
      </c>
      <c r="O1237" t="s">
        <v>8285</v>
      </c>
      <c r="P1237" s="16">
        <f>ROUND(Table1[[#This Row],[pledged]]/Table1[[#This Row],[goal]]*100,0)</f>
        <v>3</v>
      </c>
      <c r="Q1237">
        <f>IFERROR(ROUND(E1237/L1237,2),0)</f>
        <v>35</v>
      </c>
      <c r="R1237" s="18">
        <f>(((J1237/60)/60)/24)+DATE(1970,1,1)</f>
        <v>41583.135405092595</v>
      </c>
      <c r="S1237" s="18">
        <f>(((I1237/60)/60)/24)+DATE(1970,1,1)</f>
        <v>41623.135405092595</v>
      </c>
      <c r="T1237" s="14">
        <f>MONTH(R1237)</f>
        <v>11</v>
      </c>
      <c r="U1237" s="14">
        <f>MONTH(S1237)</f>
        <v>12</v>
      </c>
      <c r="V1237">
        <f>YEAR(R1237)</f>
        <v>2013</v>
      </c>
      <c r="W1237">
        <f>YEAR(S1237)</f>
        <v>2013</v>
      </c>
      <c r="X1237" s="14">
        <f>_xlfn.DAYS(Table1[[#This Row],[Date Ended Conversion]],Table1[[#This Row],[Date Created Conversion]])</f>
        <v>40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8275</v>
      </c>
      <c r="O1238" t="s">
        <v>8285</v>
      </c>
      <c r="P1238" s="16">
        <f>ROUND(Table1[[#This Row],[pledged]]/Table1[[#This Row],[goal]]*100,0)</f>
        <v>0</v>
      </c>
      <c r="Q1238">
        <f>IFERROR(ROUND(E1238/L1238,2),0)</f>
        <v>0</v>
      </c>
      <c r="R1238" s="18">
        <f>(((J1238/60)/60)/24)+DATE(1970,1,1)</f>
        <v>41110.680138888885</v>
      </c>
      <c r="S1238" s="18">
        <f>(((I1238/60)/60)/24)+DATE(1970,1,1)</f>
        <v>41118.666666666664</v>
      </c>
      <c r="T1238" s="14">
        <f>MONTH(R1238)</f>
        <v>7</v>
      </c>
      <c r="U1238" s="14">
        <f>MONTH(S1238)</f>
        <v>7</v>
      </c>
      <c r="V1238">
        <f>YEAR(R1238)</f>
        <v>2012</v>
      </c>
      <c r="W1238">
        <f>YEAR(S1238)</f>
        <v>2012</v>
      </c>
      <c r="X1238" s="14">
        <f>_xlfn.DAYS(Table1[[#This Row],[Date Ended Conversion]],Table1[[#This Row],[Date Created Conversion]])</f>
        <v>8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8275</v>
      </c>
      <c r="O1239" t="s">
        <v>8285</v>
      </c>
      <c r="P1239" s="16">
        <f>ROUND(Table1[[#This Row],[pledged]]/Table1[[#This Row],[goal]]*100,0)</f>
        <v>0</v>
      </c>
      <c r="Q1239">
        <f>IFERROR(ROUND(E1239/L1239,2),0)</f>
        <v>0</v>
      </c>
      <c r="R1239" s="18">
        <f>(((J1239/60)/60)/24)+DATE(1970,1,1)</f>
        <v>41125.283159722225</v>
      </c>
      <c r="S1239" s="18">
        <f>(((I1239/60)/60)/24)+DATE(1970,1,1)</f>
        <v>41145.283159722225</v>
      </c>
      <c r="T1239" s="14">
        <f>MONTH(R1239)</f>
        <v>8</v>
      </c>
      <c r="U1239" s="14">
        <f>MONTH(S1239)</f>
        <v>8</v>
      </c>
      <c r="V1239">
        <f>YEAR(R1239)</f>
        <v>2012</v>
      </c>
      <c r="W1239">
        <f>YEAR(S1239)</f>
        <v>2012</v>
      </c>
      <c r="X1239" s="14">
        <f>_xlfn.DAYS(Table1[[#This Row],[Date Ended Conversion]],Table1[[#This Row],[Date Created Conversion]])</f>
        <v>20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8275</v>
      </c>
      <c r="O1240" t="s">
        <v>8285</v>
      </c>
      <c r="P1240" s="16">
        <f>ROUND(Table1[[#This Row],[pledged]]/Table1[[#This Row],[goal]]*100,0)</f>
        <v>18</v>
      </c>
      <c r="Q1240">
        <f>IFERROR(ROUND(E1240/L1240,2),0)</f>
        <v>59.33</v>
      </c>
      <c r="R1240" s="18">
        <f>(((J1240/60)/60)/24)+DATE(1970,1,1)</f>
        <v>40731.61037037037</v>
      </c>
      <c r="S1240" s="18">
        <f>(((I1240/60)/60)/24)+DATE(1970,1,1)</f>
        <v>40761.61037037037</v>
      </c>
      <c r="T1240" s="14">
        <f>MONTH(R1240)</f>
        <v>7</v>
      </c>
      <c r="U1240" s="14">
        <f>MONTH(S1240)</f>
        <v>8</v>
      </c>
      <c r="V1240">
        <f>YEAR(R1240)</f>
        <v>2011</v>
      </c>
      <c r="W1240">
        <f>YEAR(S1240)</f>
        <v>2011</v>
      </c>
      <c r="X1240" s="14">
        <f>_xlfn.DAYS(Table1[[#This Row],[Date Ended Conversion]],Table1[[#This Row],[Date Created Conversion]])</f>
        <v>30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8275</v>
      </c>
      <c r="O1241" t="s">
        <v>8285</v>
      </c>
      <c r="P1241" s="16">
        <f>ROUND(Table1[[#This Row],[pledged]]/Table1[[#This Row],[goal]]*100,0)</f>
        <v>0</v>
      </c>
      <c r="Q1241">
        <f>IFERROR(ROUND(E1241/L1241,2),0)</f>
        <v>0</v>
      </c>
      <c r="R1241" s="18">
        <f>(((J1241/60)/60)/24)+DATE(1970,1,1)</f>
        <v>40883.962581018517</v>
      </c>
      <c r="S1241" s="18">
        <f>(((I1241/60)/60)/24)+DATE(1970,1,1)</f>
        <v>40913.962581018517</v>
      </c>
      <c r="T1241" s="14">
        <f>MONTH(R1241)</f>
        <v>12</v>
      </c>
      <c r="U1241" s="14">
        <f>MONTH(S1241)</f>
        <v>1</v>
      </c>
      <c r="V1241">
        <f>YEAR(R1241)</f>
        <v>2011</v>
      </c>
      <c r="W1241">
        <f>YEAR(S1241)</f>
        <v>2012</v>
      </c>
      <c r="X1241" s="14">
        <f>_xlfn.DAYS(Table1[[#This Row],[Date Ended Conversion]],Table1[[#This Row],[Date Created Conversion]])</f>
        <v>30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8275</v>
      </c>
      <c r="O1242" t="s">
        <v>8285</v>
      </c>
      <c r="P1242" s="16">
        <f>ROUND(Table1[[#This Row],[pledged]]/Table1[[#This Row],[goal]]*100,0)</f>
        <v>3</v>
      </c>
      <c r="Q1242">
        <f>IFERROR(ROUND(E1242/L1242,2),0)</f>
        <v>30.13</v>
      </c>
      <c r="R1242" s="18">
        <f>(((J1242/60)/60)/24)+DATE(1970,1,1)</f>
        <v>41409.040011574078</v>
      </c>
      <c r="S1242" s="18">
        <f>(((I1242/60)/60)/24)+DATE(1970,1,1)</f>
        <v>41467.910416666666</v>
      </c>
      <c r="T1242" s="14">
        <f>MONTH(R1242)</f>
        <v>5</v>
      </c>
      <c r="U1242" s="14">
        <f>MONTH(S1242)</f>
        <v>7</v>
      </c>
      <c r="V1242">
        <f>YEAR(R1242)</f>
        <v>2013</v>
      </c>
      <c r="W1242">
        <f>YEAR(S1242)</f>
        <v>2013</v>
      </c>
      <c r="X1242" s="14">
        <f>_xlfn.DAYS(Table1[[#This Row],[Date Ended Conversion]],Table1[[#This Row],[Date Created Conversion]])</f>
        <v>58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8275</v>
      </c>
      <c r="O1243" t="s">
        <v>8285</v>
      </c>
      <c r="P1243" s="16">
        <f>ROUND(Table1[[#This Row],[pledged]]/Table1[[#This Row],[goal]]*100,0)</f>
        <v>51</v>
      </c>
      <c r="Q1243">
        <f>IFERROR(ROUND(E1243/L1243,2),0)</f>
        <v>74.62</v>
      </c>
      <c r="R1243" s="18">
        <f>(((J1243/60)/60)/24)+DATE(1970,1,1)</f>
        <v>41923.837731481479</v>
      </c>
      <c r="S1243" s="18">
        <f>(((I1243/60)/60)/24)+DATE(1970,1,1)</f>
        <v>41946.249305555553</v>
      </c>
      <c r="T1243" s="14">
        <f>MONTH(R1243)</f>
        <v>10</v>
      </c>
      <c r="U1243" s="14">
        <f>MONTH(S1243)</f>
        <v>11</v>
      </c>
      <c r="V1243">
        <f>YEAR(R1243)</f>
        <v>2014</v>
      </c>
      <c r="W1243">
        <f>YEAR(S1243)</f>
        <v>2014</v>
      </c>
      <c r="X1243" s="14">
        <f>_xlfn.DAYS(Table1[[#This Row],[Date Ended Conversion]],Table1[[#This Row],[Date Created Conversion]])</f>
        <v>23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8275</v>
      </c>
      <c r="O1244" t="s">
        <v>8285</v>
      </c>
      <c r="P1244" s="16">
        <f>ROUND(Table1[[#This Row],[pledged]]/Table1[[#This Row],[goal]]*100,0)</f>
        <v>1</v>
      </c>
      <c r="Q1244">
        <f>IFERROR(ROUND(E1244/L1244,2),0)</f>
        <v>5</v>
      </c>
      <c r="R1244" s="18">
        <f>(((J1244/60)/60)/24)+DATE(1970,1,1)</f>
        <v>40782.165532407409</v>
      </c>
      <c r="S1244" s="18">
        <f>(((I1244/60)/60)/24)+DATE(1970,1,1)</f>
        <v>40797.554166666669</v>
      </c>
      <c r="T1244" s="14">
        <f>MONTH(R1244)</f>
        <v>8</v>
      </c>
      <c r="U1244" s="14">
        <f>MONTH(S1244)</f>
        <v>9</v>
      </c>
      <c r="V1244">
        <f>YEAR(R1244)</f>
        <v>2011</v>
      </c>
      <c r="W1244">
        <f>YEAR(S1244)</f>
        <v>2011</v>
      </c>
      <c r="X1244" s="14">
        <f>_xlfn.DAYS(Table1[[#This Row],[Date Ended Conversion]],Table1[[#This Row],[Date Created Conversion]])</f>
        <v>15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8275</v>
      </c>
      <c r="O1245" t="s">
        <v>8285</v>
      </c>
      <c r="P1245" s="16">
        <f>ROUND(Table1[[#This Row],[pledged]]/Table1[[#This Row],[goal]]*100,0)</f>
        <v>14</v>
      </c>
      <c r="Q1245">
        <f>IFERROR(ROUND(E1245/L1245,2),0)</f>
        <v>44.5</v>
      </c>
      <c r="R1245" s="18">
        <f>(((J1245/60)/60)/24)+DATE(1970,1,1)</f>
        <v>40671.879293981481</v>
      </c>
      <c r="S1245" s="18">
        <f>(((I1245/60)/60)/24)+DATE(1970,1,1)</f>
        <v>40732.875</v>
      </c>
      <c r="T1245" s="14">
        <f>MONTH(R1245)</f>
        <v>5</v>
      </c>
      <c r="U1245" s="14">
        <f>MONTH(S1245)</f>
        <v>7</v>
      </c>
      <c r="V1245">
        <f>YEAR(R1245)</f>
        <v>2011</v>
      </c>
      <c r="W1245">
        <f>YEAR(S1245)</f>
        <v>2011</v>
      </c>
      <c r="X1245" s="14">
        <f>_xlfn.DAYS(Table1[[#This Row],[Date Ended Conversion]],Table1[[#This Row],[Date Created Conversion]])</f>
        <v>61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8275</v>
      </c>
      <c r="O1246" t="s">
        <v>8307</v>
      </c>
      <c r="P1246" s="16">
        <f>ROUND(Table1[[#This Row],[pledged]]/Table1[[#This Row],[goal]]*100,0)</f>
        <v>104</v>
      </c>
      <c r="Q1246">
        <f>IFERROR(ROUND(E1246/L1246,2),0)</f>
        <v>46.13</v>
      </c>
      <c r="R1246" s="18">
        <f>(((J1246/60)/60)/24)+DATE(1970,1,1)</f>
        <v>41355.825497685182</v>
      </c>
      <c r="S1246" s="18">
        <f>(((I1246/60)/60)/24)+DATE(1970,1,1)</f>
        <v>41386.875</v>
      </c>
      <c r="T1246" s="14">
        <f>MONTH(R1246)</f>
        <v>3</v>
      </c>
      <c r="U1246" s="14">
        <f>MONTH(S1246)</f>
        <v>4</v>
      </c>
      <c r="V1246">
        <f>YEAR(R1246)</f>
        <v>2013</v>
      </c>
      <c r="W1246">
        <f>YEAR(S1246)</f>
        <v>2013</v>
      </c>
      <c r="X1246" s="14">
        <f>_xlfn.DAYS(Table1[[#This Row],[Date Ended Conversion]],Table1[[#This Row],[Date Created Conversion]])</f>
        <v>31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8275</v>
      </c>
      <c r="O1247" t="s">
        <v>8307</v>
      </c>
      <c r="P1247" s="16">
        <f>ROUND(Table1[[#This Row],[pledged]]/Table1[[#This Row],[goal]]*100,0)</f>
        <v>120</v>
      </c>
      <c r="Q1247">
        <f>IFERROR(ROUND(E1247/L1247,2),0)</f>
        <v>141.47</v>
      </c>
      <c r="R1247" s="18">
        <f>(((J1247/60)/60)/24)+DATE(1970,1,1)</f>
        <v>41774.599930555552</v>
      </c>
      <c r="S1247" s="18">
        <f>(((I1247/60)/60)/24)+DATE(1970,1,1)</f>
        <v>41804.599930555552</v>
      </c>
      <c r="T1247" s="14">
        <f>MONTH(R1247)</f>
        <v>5</v>
      </c>
      <c r="U1247" s="14">
        <f>MONTH(S1247)</f>
        <v>6</v>
      </c>
      <c r="V1247">
        <f>YEAR(R1247)</f>
        <v>2014</v>
      </c>
      <c r="W1247">
        <f>YEAR(S1247)</f>
        <v>2014</v>
      </c>
      <c r="X1247" s="14">
        <f>_xlfn.DAYS(Table1[[#This Row],[Date Ended Conversion]],Table1[[#This Row],[Date Created Conversion]])</f>
        <v>30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8275</v>
      </c>
      <c r="O1248" t="s">
        <v>8307</v>
      </c>
      <c r="P1248" s="16">
        <f>ROUND(Table1[[#This Row],[pledged]]/Table1[[#This Row],[goal]]*100,0)</f>
        <v>117</v>
      </c>
      <c r="Q1248">
        <f>IFERROR(ROUND(E1248/L1248,2),0)</f>
        <v>75.48</v>
      </c>
      <c r="R1248" s="18">
        <f>(((J1248/60)/60)/24)+DATE(1970,1,1)</f>
        <v>40838.043391203704</v>
      </c>
      <c r="S1248" s="18">
        <f>(((I1248/60)/60)/24)+DATE(1970,1,1)</f>
        <v>40883.085057870368</v>
      </c>
      <c r="T1248" s="14">
        <f>MONTH(R1248)</f>
        <v>10</v>
      </c>
      <c r="U1248" s="14">
        <f>MONTH(S1248)</f>
        <v>12</v>
      </c>
      <c r="V1248">
        <f>YEAR(R1248)</f>
        <v>2011</v>
      </c>
      <c r="W1248">
        <f>YEAR(S1248)</f>
        <v>2011</v>
      </c>
      <c r="X1248" s="14">
        <f>_xlfn.DAYS(Table1[[#This Row],[Date Ended Conversion]],Table1[[#This Row],[Date Created Conversion]])</f>
        <v>45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8275</v>
      </c>
      <c r="O1249" t="s">
        <v>8307</v>
      </c>
      <c r="P1249" s="16">
        <f>ROUND(Table1[[#This Row],[pledged]]/Table1[[#This Row],[goal]]*100,0)</f>
        <v>122</v>
      </c>
      <c r="Q1249">
        <f>IFERROR(ROUND(E1249/L1249,2),0)</f>
        <v>85.5</v>
      </c>
      <c r="R1249" s="18">
        <f>(((J1249/60)/60)/24)+DATE(1970,1,1)</f>
        <v>41370.292303240742</v>
      </c>
      <c r="S1249" s="18">
        <f>(((I1249/60)/60)/24)+DATE(1970,1,1)</f>
        <v>41400.292303240742</v>
      </c>
      <c r="T1249" s="14">
        <f>MONTH(R1249)</f>
        <v>4</v>
      </c>
      <c r="U1249" s="14">
        <f>MONTH(S1249)</f>
        <v>5</v>
      </c>
      <c r="V1249">
        <f>YEAR(R1249)</f>
        <v>2013</v>
      </c>
      <c r="W1249">
        <f>YEAR(S1249)</f>
        <v>2013</v>
      </c>
      <c r="X1249" s="14">
        <f>_xlfn.DAYS(Table1[[#This Row],[Date Ended Conversion]],Table1[[#This Row],[Date Created Conversion]])</f>
        <v>30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8275</v>
      </c>
      <c r="O1250" t="s">
        <v>8307</v>
      </c>
      <c r="P1250" s="16">
        <f>ROUND(Table1[[#This Row],[pledged]]/Table1[[#This Row],[goal]]*100,0)</f>
        <v>152</v>
      </c>
      <c r="Q1250">
        <f>IFERROR(ROUND(E1250/L1250,2),0)</f>
        <v>64.25</v>
      </c>
      <c r="R1250" s="18">
        <f>(((J1250/60)/60)/24)+DATE(1970,1,1)</f>
        <v>41767.656863425924</v>
      </c>
      <c r="S1250" s="18">
        <f>(((I1250/60)/60)/24)+DATE(1970,1,1)</f>
        <v>41803.290972222225</v>
      </c>
      <c r="T1250" s="14">
        <f>MONTH(R1250)</f>
        <v>5</v>
      </c>
      <c r="U1250" s="14">
        <f>MONTH(S1250)</f>
        <v>6</v>
      </c>
      <c r="V1250">
        <f>YEAR(R1250)</f>
        <v>2014</v>
      </c>
      <c r="W1250">
        <f>YEAR(S1250)</f>
        <v>2014</v>
      </c>
      <c r="X1250" s="14">
        <f>_xlfn.DAYS(Table1[[#This Row],[Date Ended Conversion]],Table1[[#This Row],[Date Created Conversion]])</f>
        <v>36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8275</v>
      </c>
      <c r="O1251" t="s">
        <v>8307</v>
      </c>
      <c r="P1251" s="16">
        <f>ROUND(Table1[[#This Row],[pledged]]/Table1[[#This Row],[goal]]*100,0)</f>
        <v>104</v>
      </c>
      <c r="Q1251">
        <f>IFERROR(ROUND(E1251/L1251,2),0)</f>
        <v>64.47</v>
      </c>
      <c r="R1251" s="18">
        <f>(((J1251/60)/60)/24)+DATE(1970,1,1)</f>
        <v>41067.74086805556</v>
      </c>
      <c r="S1251" s="18">
        <f>(((I1251/60)/60)/24)+DATE(1970,1,1)</f>
        <v>41097.74086805556</v>
      </c>
      <c r="T1251" s="14">
        <f>MONTH(R1251)</f>
        <v>6</v>
      </c>
      <c r="U1251" s="14">
        <f>MONTH(S1251)</f>
        <v>7</v>
      </c>
      <c r="V1251">
        <f>YEAR(R1251)</f>
        <v>2012</v>
      </c>
      <c r="W1251">
        <f>YEAR(S1251)</f>
        <v>2012</v>
      </c>
      <c r="X1251" s="14">
        <f>_xlfn.DAYS(Table1[[#This Row],[Date Ended Conversion]],Table1[[#This Row],[Date Created Conversion]])</f>
        <v>30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8275</v>
      </c>
      <c r="O1252" t="s">
        <v>8307</v>
      </c>
      <c r="P1252" s="16">
        <f>ROUND(Table1[[#This Row],[pledged]]/Table1[[#This Row],[goal]]*100,0)</f>
        <v>200</v>
      </c>
      <c r="Q1252">
        <f>IFERROR(ROUND(E1252/L1252,2),0)</f>
        <v>118.2</v>
      </c>
      <c r="R1252" s="18">
        <f>(((J1252/60)/60)/24)+DATE(1970,1,1)</f>
        <v>41843.64271990741</v>
      </c>
      <c r="S1252" s="18">
        <f>(((I1252/60)/60)/24)+DATE(1970,1,1)</f>
        <v>41888.64271990741</v>
      </c>
      <c r="T1252" s="14">
        <f>MONTH(R1252)</f>
        <v>7</v>
      </c>
      <c r="U1252" s="14">
        <f>MONTH(S1252)</f>
        <v>9</v>
      </c>
      <c r="V1252">
        <f>YEAR(R1252)</f>
        <v>2014</v>
      </c>
      <c r="W1252">
        <f>YEAR(S1252)</f>
        <v>2014</v>
      </c>
      <c r="X1252" s="14">
        <f>_xlfn.DAYS(Table1[[#This Row],[Date Ended Conversion]],Table1[[#This Row],[Date Created Conversion]])</f>
        <v>45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8275</v>
      </c>
      <c r="O1253" t="s">
        <v>8307</v>
      </c>
      <c r="P1253" s="16">
        <f>ROUND(Table1[[#This Row],[pledged]]/Table1[[#This Row],[goal]]*100,0)</f>
        <v>102</v>
      </c>
      <c r="Q1253">
        <f>IFERROR(ROUND(E1253/L1253,2),0)</f>
        <v>82.54</v>
      </c>
      <c r="R1253" s="18">
        <f>(((J1253/60)/60)/24)+DATE(1970,1,1)</f>
        <v>40751.814432870371</v>
      </c>
      <c r="S1253" s="18">
        <f>(((I1253/60)/60)/24)+DATE(1970,1,1)</f>
        <v>40811.814432870371</v>
      </c>
      <c r="T1253" s="14">
        <f>MONTH(R1253)</f>
        <v>7</v>
      </c>
      <c r="U1253" s="14">
        <f>MONTH(S1253)</f>
        <v>9</v>
      </c>
      <c r="V1253">
        <f>YEAR(R1253)</f>
        <v>2011</v>
      </c>
      <c r="W1253">
        <f>YEAR(S1253)</f>
        <v>2011</v>
      </c>
      <c r="X1253" s="14">
        <f>_xlfn.DAYS(Table1[[#This Row],[Date Ended Conversion]],Table1[[#This Row],[Date Created Conversion]])</f>
        <v>60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8275</v>
      </c>
      <c r="O1254" t="s">
        <v>8307</v>
      </c>
      <c r="P1254" s="16">
        <f>ROUND(Table1[[#This Row],[pledged]]/Table1[[#This Row],[goal]]*100,0)</f>
        <v>138</v>
      </c>
      <c r="Q1254">
        <f>IFERROR(ROUND(E1254/L1254,2),0)</f>
        <v>34.17</v>
      </c>
      <c r="R1254" s="18">
        <f>(((J1254/60)/60)/24)+DATE(1970,1,1)</f>
        <v>41543.988067129627</v>
      </c>
      <c r="S1254" s="18">
        <f>(((I1254/60)/60)/24)+DATE(1970,1,1)</f>
        <v>41571.988067129627</v>
      </c>
      <c r="T1254" s="14">
        <f>MONTH(R1254)</f>
        <v>9</v>
      </c>
      <c r="U1254" s="14">
        <f>MONTH(S1254)</f>
        <v>10</v>
      </c>
      <c r="V1254">
        <f>YEAR(R1254)</f>
        <v>2013</v>
      </c>
      <c r="W1254">
        <f>YEAR(S1254)</f>
        <v>2013</v>
      </c>
      <c r="X1254" s="14">
        <f>_xlfn.DAYS(Table1[[#This Row],[Date Ended Conversion]],Table1[[#This Row],[Date Created Conversion]])</f>
        <v>28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8275</v>
      </c>
      <c r="O1255" t="s">
        <v>8307</v>
      </c>
      <c r="P1255" s="16">
        <f>ROUND(Table1[[#This Row],[pledged]]/Table1[[#This Row],[goal]]*100,0)</f>
        <v>303833</v>
      </c>
      <c r="Q1255">
        <f>IFERROR(ROUND(E1255/L1255,2),0)</f>
        <v>42.73</v>
      </c>
      <c r="R1255" s="18">
        <f>(((J1255/60)/60)/24)+DATE(1970,1,1)</f>
        <v>41855.783645833333</v>
      </c>
      <c r="S1255" s="18">
        <f>(((I1255/60)/60)/24)+DATE(1970,1,1)</f>
        <v>41885.783645833333</v>
      </c>
      <c r="T1255" s="14">
        <f>MONTH(R1255)</f>
        <v>8</v>
      </c>
      <c r="U1255" s="14">
        <f>MONTH(S1255)</f>
        <v>9</v>
      </c>
      <c r="V1255">
        <f>YEAR(R1255)</f>
        <v>2014</v>
      </c>
      <c r="W1255">
        <f>YEAR(S1255)</f>
        <v>2014</v>
      </c>
      <c r="X1255" s="14">
        <f>_xlfn.DAYS(Table1[[#This Row],[Date Ended Conversion]],Table1[[#This Row],[Date Created Conversion]])</f>
        <v>30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8275</v>
      </c>
      <c r="O1256" t="s">
        <v>8307</v>
      </c>
      <c r="P1256" s="16">
        <f>ROUND(Table1[[#This Row],[pledged]]/Table1[[#This Row],[goal]]*100,0)</f>
        <v>199</v>
      </c>
      <c r="Q1256">
        <f>IFERROR(ROUND(E1256/L1256,2),0)</f>
        <v>94.49</v>
      </c>
      <c r="R1256" s="18">
        <f>(((J1256/60)/60)/24)+DATE(1970,1,1)</f>
        <v>40487.621365740742</v>
      </c>
      <c r="S1256" s="18">
        <f>(((I1256/60)/60)/24)+DATE(1970,1,1)</f>
        <v>40544.207638888889</v>
      </c>
      <c r="T1256" s="14">
        <f>MONTH(R1256)</f>
        <v>11</v>
      </c>
      <c r="U1256" s="14">
        <f>MONTH(S1256)</f>
        <v>1</v>
      </c>
      <c r="V1256">
        <f>YEAR(R1256)</f>
        <v>2010</v>
      </c>
      <c r="W1256">
        <f>YEAR(S1256)</f>
        <v>2011</v>
      </c>
      <c r="X1256" s="14">
        <f>_xlfn.DAYS(Table1[[#This Row],[Date Ended Conversion]],Table1[[#This Row],[Date Created Conversion]])</f>
        <v>57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8275</v>
      </c>
      <c r="O1257" t="s">
        <v>8307</v>
      </c>
      <c r="P1257" s="16">
        <f>ROUND(Table1[[#This Row],[pledged]]/Table1[[#This Row],[goal]]*100,0)</f>
        <v>202</v>
      </c>
      <c r="Q1257">
        <f>IFERROR(ROUND(E1257/L1257,2),0)</f>
        <v>55.7</v>
      </c>
      <c r="R1257" s="18">
        <f>(((J1257/60)/60)/24)+DATE(1970,1,1)</f>
        <v>41579.845509259263</v>
      </c>
      <c r="S1257" s="18">
        <f>(((I1257/60)/60)/24)+DATE(1970,1,1)</f>
        <v>41609.887175925927</v>
      </c>
      <c r="T1257" s="14">
        <f>MONTH(R1257)</f>
        <v>11</v>
      </c>
      <c r="U1257" s="14">
        <f>MONTH(S1257)</f>
        <v>12</v>
      </c>
      <c r="V1257">
        <f>YEAR(R1257)</f>
        <v>2013</v>
      </c>
      <c r="W1257">
        <f>YEAR(S1257)</f>
        <v>2013</v>
      </c>
      <c r="X1257" s="14">
        <f>_xlfn.DAYS(Table1[[#This Row],[Date Ended Conversion]],Table1[[#This Row],[Date Created Conversion]])</f>
        <v>30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8275</v>
      </c>
      <c r="O1258" t="s">
        <v>8307</v>
      </c>
      <c r="P1258" s="16">
        <f>ROUND(Table1[[#This Row],[pledged]]/Table1[[#This Row],[goal]]*100,0)</f>
        <v>118</v>
      </c>
      <c r="Q1258">
        <f>IFERROR(ROUND(E1258/L1258,2),0)</f>
        <v>98.03</v>
      </c>
      <c r="R1258" s="18">
        <f>(((J1258/60)/60)/24)+DATE(1970,1,1)</f>
        <v>40921.919340277782</v>
      </c>
      <c r="S1258" s="18">
        <f>(((I1258/60)/60)/24)+DATE(1970,1,1)</f>
        <v>40951.919340277782</v>
      </c>
      <c r="T1258" s="14">
        <f>MONTH(R1258)</f>
        <v>1</v>
      </c>
      <c r="U1258" s="14">
        <f>MONTH(S1258)</f>
        <v>2</v>
      </c>
      <c r="V1258">
        <f>YEAR(R1258)</f>
        <v>2012</v>
      </c>
      <c r="W1258">
        <f>YEAR(S1258)</f>
        <v>2012</v>
      </c>
      <c r="X1258" s="14">
        <f>_xlfn.DAYS(Table1[[#This Row],[Date Ended Conversion]],Table1[[#This Row],[Date Created Conversion]])</f>
        <v>30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8275</v>
      </c>
      <c r="O1259" t="s">
        <v>8307</v>
      </c>
      <c r="P1259" s="16">
        <f>ROUND(Table1[[#This Row],[pledged]]/Table1[[#This Row],[goal]]*100,0)</f>
        <v>295</v>
      </c>
      <c r="Q1259">
        <f>IFERROR(ROUND(E1259/L1259,2),0)</f>
        <v>92.1</v>
      </c>
      <c r="R1259" s="18">
        <f>(((J1259/60)/60)/24)+DATE(1970,1,1)</f>
        <v>40587.085532407407</v>
      </c>
      <c r="S1259" s="18">
        <f>(((I1259/60)/60)/24)+DATE(1970,1,1)</f>
        <v>40636.043865740743</v>
      </c>
      <c r="T1259" s="14">
        <f>MONTH(R1259)</f>
        <v>2</v>
      </c>
      <c r="U1259" s="14">
        <f>MONTH(S1259)</f>
        <v>4</v>
      </c>
      <c r="V1259">
        <f>YEAR(R1259)</f>
        <v>2011</v>
      </c>
      <c r="W1259">
        <f>YEAR(S1259)</f>
        <v>2011</v>
      </c>
      <c r="X1259" s="14">
        <f>_xlfn.DAYS(Table1[[#This Row],[Date Ended Conversion]],Table1[[#This Row],[Date Created Conversion]])</f>
        <v>49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8275</v>
      </c>
      <c r="O1260" t="s">
        <v>8307</v>
      </c>
      <c r="P1260" s="16">
        <f>ROUND(Table1[[#This Row],[pledged]]/Table1[[#This Row],[goal]]*100,0)</f>
        <v>213</v>
      </c>
      <c r="Q1260">
        <f>IFERROR(ROUND(E1260/L1260,2),0)</f>
        <v>38.18</v>
      </c>
      <c r="R1260" s="18">
        <f>(((J1260/60)/60)/24)+DATE(1970,1,1)</f>
        <v>41487.611250000002</v>
      </c>
      <c r="S1260" s="18">
        <f>(((I1260/60)/60)/24)+DATE(1970,1,1)</f>
        <v>41517.611250000002</v>
      </c>
      <c r="T1260" s="14">
        <f>MONTH(R1260)</f>
        <v>8</v>
      </c>
      <c r="U1260" s="14">
        <f>MONTH(S1260)</f>
        <v>8</v>
      </c>
      <c r="V1260">
        <f>YEAR(R1260)</f>
        <v>2013</v>
      </c>
      <c r="W1260">
        <f>YEAR(S1260)</f>
        <v>2013</v>
      </c>
      <c r="X1260" s="14">
        <f>_xlfn.DAYS(Table1[[#This Row],[Date Ended Conversion]],Table1[[#This Row],[Date Created Conversion]])</f>
        <v>30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8275</v>
      </c>
      <c r="O1261" t="s">
        <v>8307</v>
      </c>
      <c r="P1261" s="16">
        <f>ROUND(Table1[[#This Row],[pledged]]/Table1[[#This Row],[goal]]*100,0)</f>
        <v>104</v>
      </c>
      <c r="Q1261">
        <f>IFERROR(ROUND(E1261/L1261,2),0)</f>
        <v>27.15</v>
      </c>
      <c r="R1261" s="18">
        <f>(((J1261/60)/60)/24)+DATE(1970,1,1)</f>
        <v>41766.970648148148</v>
      </c>
      <c r="S1261" s="18">
        <f>(((I1261/60)/60)/24)+DATE(1970,1,1)</f>
        <v>41799.165972222225</v>
      </c>
      <c r="T1261" s="14">
        <f>MONTH(R1261)</f>
        <v>5</v>
      </c>
      <c r="U1261" s="14">
        <f>MONTH(S1261)</f>
        <v>6</v>
      </c>
      <c r="V1261">
        <f>YEAR(R1261)</f>
        <v>2014</v>
      </c>
      <c r="W1261">
        <f>YEAR(S1261)</f>
        <v>2014</v>
      </c>
      <c r="X1261" s="14">
        <f>_xlfn.DAYS(Table1[[#This Row],[Date Ended Conversion]],Table1[[#This Row],[Date Created Conversion]])</f>
        <v>33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8275</v>
      </c>
      <c r="O1262" t="s">
        <v>8307</v>
      </c>
      <c r="P1262" s="16">
        <f>ROUND(Table1[[#This Row],[pledged]]/Table1[[#This Row],[goal]]*100,0)</f>
        <v>114</v>
      </c>
      <c r="Q1262">
        <f>IFERROR(ROUND(E1262/L1262,2),0)</f>
        <v>50.69</v>
      </c>
      <c r="R1262" s="18">
        <f>(((J1262/60)/60)/24)+DATE(1970,1,1)</f>
        <v>41666.842824074076</v>
      </c>
      <c r="S1262" s="18">
        <f>(((I1262/60)/60)/24)+DATE(1970,1,1)</f>
        <v>41696.842824074076</v>
      </c>
      <c r="T1262" s="14">
        <f>MONTH(R1262)</f>
        <v>1</v>
      </c>
      <c r="U1262" s="14">
        <f>MONTH(S1262)</f>
        <v>2</v>
      </c>
      <c r="V1262">
        <f>YEAR(R1262)</f>
        <v>2014</v>
      </c>
      <c r="W1262">
        <f>YEAR(S1262)</f>
        <v>2014</v>
      </c>
      <c r="X1262" s="14">
        <f>_xlfn.DAYS(Table1[[#This Row],[Date Ended Conversion]],Table1[[#This Row],[Date Created Conversion]])</f>
        <v>30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8275</v>
      </c>
      <c r="O1263" t="s">
        <v>8307</v>
      </c>
      <c r="P1263" s="16">
        <f>ROUND(Table1[[#This Row],[pledged]]/Table1[[#This Row],[goal]]*100,0)</f>
        <v>101</v>
      </c>
      <c r="Q1263">
        <f>IFERROR(ROUND(E1263/L1263,2),0)</f>
        <v>38.94</v>
      </c>
      <c r="R1263" s="18">
        <f>(((J1263/60)/60)/24)+DATE(1970,1,1)</f>
        <v>41638.342905092592</v>
      </c>
      <c r="S1263" s="18">
        <f>(((I1263/60)/60)/24)+DATE(1970,1,1)</f>
        <v>41668.342905092592</v>
      </c>
      <c r="T1263" s="14">
        <f>MONTH(R1263)</f>
        <v>12</v>
      </c>
      <c r="U1263" s="14">
        <f>MONTH(S1263)</f>
        <v>1</v>
      </c>
      <c r="V1263">
        <f>YEAR(R1263)</f>
        <v>2013</v>
      </c>
      <c r="W1263">
        <f>YEAR(S1263)</f>
        <v>2014</v>
      </c>
      <c r="X1263" s="14">
        <f>_xlfn.DAYS(Table1[[#This Row],[Date Ended Conversion]],Table1[[#This Row],[Date Created Conversion]])</f>
        <v>30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8275</v>
      </c>
      <c r="O1264" t="s">
        <v>8307</v>
      </c>
      <c r="P1264" s="16">
        <f>ROUND(Table1[[#This Row],[pledged]]/Table1[[#This Row],[goal]]*100,0)</f>
        <v>125</v>
      </c>
      <c r="Q1264">
        <f>IFERROR(ROUND(E1264/L1264,2),0)</f>
        <v>77.64</v>
      </c>
      <c r="R1264" s="18">
        <f>(((J1264/60)/60)/24)+DATE(1970,1,1)</f>
        <v>41656.762638888889</v>
      </c>
      <c r="S1264" s="18">
        <f>(((I1264/60)/60)/24)+DATE(1970,1,1)</f>
        <v>41686.762638888889</v>
      </c>
      <c r="T1264" s="14">
        <f>MONTH(R1264)</f>
        <v>1</v>
      </c>
      <c r="U1264" s="14">
        <f>MONTH(S1264)</f>
        <v>2</v>
      </c>
      <c r="V1264">
        <f>YEAR(R1264)</f>
        <v>2014</v>
      </c>
      <c r="W1264">
        <f>YEAR(S1264)</f>
        <v>2014</v>
      </c>
      <c r="X1264" s="14">
        <f>_xlfn.DAYS(Table1[[#This Row],[Date Ended Conversion]],Table1[[#This Row],[Date Created Conversion]])</f>
        <v>30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8275</v>
      </c>
      <c r="O1265" t="s">
        <v>8307</v>
      </c>
      <c r="P1265" s="16">
        <f>ROUND(Table1[[#This Row],[pledged]]/Table1[[#This Row],[goal]]*100,0)</f>
        <v>119</v>
      </c>
      <c r="Q1265">
        <f>IFERROR(ROUND(E1265/L1265,2),0)</f>
        <v>43.54</v>
      </c>
      <c r="R1265" s="18">
        <f>(((J1265/60)/60)/24)+DATE(1970,1,1)</f>
        <v>41692.084143518521</v>
      </c>
      <c r="S1265" s="18">
        <f>(((I1265/60)/60)/24)+DATE(1970,1,1)</f>
        <v>41727.041666666664</v>
      </c>
      <c r="T1265" s="14">
        <f>MONTH(R1265)</f>
        <v>2</v>
      </c>
      <c r="U1265" s="14">
        <f>MONTH(S1265)</f>
        <v>3</v>
      </c>
      <c r="V1265">
        <f>YEAR(R1265)</f>
        <v>2014</v>
      </c>
      <c r="W1265">
        <f>YEAR(S1265)</f>
        <v>2014</v>
      </c>
      <c r="X1265" s="14">
        <f>_xlfn.DAYS(Table1[[#This Row],[Date Ended Conversion]],Table1[[#This Row],[Date Created Conversion]])</f>
        <v>35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8275</v>
      </c>
      <c r="O1266" t="s">
        <v>8307</v>
      </c>
      <c r="P1266" s="16">
        <f>ROUND(Table1[[#This Row],[pledged]]/Table1[[#This Row],[goal]]*100,0)</f>
        <v>166</v>
      </c>
      <c r="Q1266">
        <f>IFERROR(ROUND(E1266/L1266,2),0)</f>
        <v>31.82</v>
      </c>
      <c r="R1266" s="18">
        <f>(((J1266/60)/60)/24)+DATE(1970,1,1)</f>
        <v>41547.662997685184</v>
      </c>
      <c r="S1266" s="18">
        <f>(((I1266/60)/60)/24)+DATE(1970,1,1)</f>
        <v>41576.662997685184</v>
      </c>
      <c r="T1266" s="14">
        <f>MONTH(R1266)</f>
        <v>9</v>
      </c>
      <c r="U1266" s="14">
        <f>MONTH(S1266)</f>
        <v>10</v>
      </c>
      <c r="V1266">
        <f>YEAR(R1266)</f>
        <v>2013</v>
      </c>
      <c r="W1266">
        <f>YEAR(S1266)</f>
        <v>2013</v>
      </c>
      <c r="X1266" s="14">
        <f>_xlfn.DAYS(Table1[[#This Row],[Date Ended Conversion]],Table1[[#This Row],[Date Created Conversion]])</f>
        <v>29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8275</v>
      </c>
      <c r="O1267" t="s">
        <v>8307</v>
      </c>
      <c r="P1267" s="16">
        <f>ROUND(Table1[[#This Row],[pledged]]/Table1[[#This Row],[goal]]*100,0)</f>
        <v>119</v>
      </c>
      <c r="Q1267">
        <f>IFERROR(ROUND(E1267/L1267,2),0)</f>
        <v>63.18</v>
      </c>
      <c r="R1267" s="18">
        <f>(((J1267/60)/60)/24)+DATE(1970,1,1)</f>
        <v>40465.655266203699</v>
      </c>
      <c r="S1267" s="18">
        <f>(((I1267/60)/60)/24)+DATE(1970,1,1)</f>
        <v>40512.655266203699</v>
      </c>
      <c r="T1267" s="14">
        <f>MONTH(R1267)</f>
        <v>10</v>
      </c>
      <c r="U1267" s="14">
        <f>MONTH(S1267)</f>
        <v>11</v>
      </c>
      <c r="V1267">
        <f>YEAR(R1267)</f>
        <v>2010</v>
      </c>
      <c r="W1267">
        <f>YEAR(S1267)</f>
        <v>2010</v>
      </c>
      <c r="X1267" s="14">
        <f>_xlfn.DAYS(Table1[[#This Row],[Date Ended Conversion]],Table1[[#This Row],[Date Created Conversion]])</f>
        <v>47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8275</v>
      </c>
      <c r="O1268" t="s">
        <v>8307</v>
      </c>
      <c r="P1268" s="16">
        <f>ROUND(Table1[[#This Row],[pledged]]/Table1[[#This Row],[goal]]*100,0)</f>
        <v>100</v>
      </c>
      <c r="Q1268">
        <f>IFERROR(ROUND(E1268/L1268,2),0)</f>
        <v>190.9</v>
      </c>
      <c r="R1268" s="18">
        <f>(((J1268/60)/60)/24)+DATE(1970,1,1)</f>
        <v>41620.87667824074</v>
      </c>
      <c r="S1268" s="18">
        <f>(((I1268/60)/60)/24)+DATE(1970,1,1)</f>
        <v>41650.87667824074</v>
      </c>
      <c r="T1268" s="14">
        <f>MONTH(R1268)</f>
        <v>12</v>
      </c>
      <c r="U1268" s="14">
        <f>MONTH(S1268)</f>
        <v>1</v>
      </c>
      <c r="V1268">
        <f>YEAR(R1268)</f>
        <v>2013</v>
      </c>
      <c r="W1268">
        <f>YEAR(S1268)</f>
        <v>2014</v>
      </c>
      <c r="X1268" s="14">
        <f>_xlfn.DAYS(Table1[[#This Row],[Date Ended Conversion]],Table1[[#This Row],[Date Created Conversion]])</f>
        <v>30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8275</v>
      </c>
      <c r="O1269" t="s">
        <v>8307</v>
      </c>
      <c r="P1269" s="16">
        <f>ROUND(Table1[[#This Row],[pledged]]/Table1[[#This Row],[goal]]*100,0)</f>
        <v>102</v>
      </c>
      <c r="Q1269">
        <f>IFERROR(ROUND(E1269/L1269,2),0)</f>
        <v>140.86000000000001</v>
      </c>
      <c r="R1269" s="18">
        <f>(((J1269/60)/60)/24)+DATE(1970,1,1)</f>
        <v>41449.585162037038</v>
      </c>
      <c r="S1269" s="18">
        <f>(((I1269/60)/60)/24)+DATE(1970,1,1)</f>
        <v>41479.585162037038</v>
      </c>
      <c r="T1269" s="14">
        <f>MONTH(R1269)</f>
        <v>6</v>
      </c>
      <c r="U1269" s="14">
        <f>MONTH(S1269)</f>
        <v>7</v>
      </c>
      <c r="V1269">
        <f>YEAR(R1269)</f>
        <v>2013</v>
      </c>
      <c r="W1269">
        <f>YEAR(S1269)</f>
        <v>2013</v>
      </c>
      <c r="X1269" s="14">
        <f>_xlfn.DAYS(Table1[[#This Row],[Date Ended Conversion]],Table1[[#This Row],[Date Created Conversion]])</f>
        <v>30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8275</v>
      </c>
      <c r="O1270" t="s">
        <v>8307</v>
      </c>
      <c r="P1270" s="16">
        <f>ROUND(Table1[[#This Row],[pledged]]/Table1[[#This Row],[goal]]*100,0)</f>
        <v>117</v>
      </c>
      <c r="Q1270">
        <f>IFERROR(ROUND(E1270/L1270,2),0)</f>
        <v>76.92</v>
      </c>
      <c r="R1270" s="18">
        <f>(((J1270/60)/60)/24)+DATE(1970,1,1)</f>
        <v>41507.845451388886</v>
      </c>
      <c r="S1270" s="18">
        <f>(((I1270/60)/60)/24)+DATE(1970,1,1)</f>
        <v>41537.845451388886</v>
      </c>
      <c r="T1270" s="14">
        <f>MONTH(R1270)</f>
        <v>8</v>
      </c>
      <c r="U1270" s="14">
        <f>MONTH(S1270)</f>
        <v>9</v>
      </c>
      <c r="V1270">
        <f>YEAR(R1270)</f>
        <v>2013</v>
      </c>
      <c r="W1270">
        <f>YEAR(S1270)</f>
        <v>2013</v>
      </c>
      <c r="X1270" s="14">
        <f>_xlfn.DAYS(Table1[[#This Row],[Date Ended Conversion]],Table1[[#This Row],[Date Created Conversion]])</f>
        <v>30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8275</v>
      </c>
      <c r="O1271" t="s">
        <v>8307</v>
      </c>
      <c r="P1271" s="16">
        <f>ROUND(Table1[[#This Row],[pledged]]/Table1[[#This Row],[goal]]*100,0)</f>
        <v>109</v>
      </c>
      <c r="Q1271">
        <f>IFERROR(ROUND(E1271/L1271,2),0)</f>
        <v>99.16</v>
      </c>
      <c r="R1271" s="18">
        <f>(((J1271/60)/60)/24)+DATE(1970,1,1)</f>
        <v>42445.823055555549</v>
      </c>
      <c r="S1271" s="18">
        <f>(((I1271/60)/60)/24)+DATE(1970,1,1)</f>
        <v>42476</v>
      </c>
      <c r="T1271" s="14">
        <f>MONTH(R1271)</f>
        <v>3</v>
      </c>
      <c r="U1271" s="14">
        <f>MONTH(S1271)</f>
        <v>4</v>
      </c>
      <c r="V1271">
        <f>YEAR(R1271)</f>
        <v>2016</v>
      </c>
      <c r="W1271">
        <f>YEAR(S1271)</f>
        <v>2016</v>
      </c>
      <c r="X1271" s="14">
        <f>_xlfn.DAYS(Table1[[#This Row],[Date Ended Conversion]],Table1[[#This Row],[Date Created Conversion]])</f>
        <v>31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8275</v>
      </c>
      <c r="O1272" t="s">
        <v>8307</v>
      </c>
      <c r="P1272" s="16">
        <f>ROUND(Table1[[#This Row],[pledged]]/Table1[[#This Row],[goal]]*100,0)</f>
        <v>115</v>
      </c>
      <c r="Q1272">
        <f>IFERROR(ROUND(E1272/L1272,2),0)</f>
        <v>67.88</v>
      </c>
      <c r="R1272" s="18">
        <f>(((J1272/60)/60)/24)+DATE(1970,1,1)</f>
        <v>40933.856967592597</v>
      </c>
      <c r="S1272" s="18">
        <f>(((I1272/60)/60)/24)+DATE(1970,1,1)</f>
        <v>40993.815300925926</v>
      </c>
      <c r="T1272" s="14">
        <f>MONTH(R1272)</f>
        <v>1</v>
      </c>
      <c r="U1272" s="14">
        <f>MONTH(S1272)</f>
        <v>3</v>
      </c>
      <c r="V1272">
        <f>YEAR(R1272)</f>
        <v>2012</v>
      </c>
      <c r="W1272">
        <f>YEAR(S1272)</f>
        <v>2012</v>
      </c>
      <c r="X1272" s="14">
        <f>_xlfn.DAYS(Table1[[#This Row],[Date Ended Conversion]],Table1[[#This Row],[Date Created Conversion]])</f>
        <v>60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8275</v>
      </c>
      <c r="O1273" t="s">
        <v>8307</v>
      </c>
      <c r="P1273" s="16">
        <f>ROUND(Table1[[#This Row],[pledged]]/Table1[[#This Row],[goal]]*100,0)</f>
        <v>102</v>
      </c>
      <c r="Q1273">
        <f>IFERROR(ROUND(E1273/L1273,2),0)</f>
        <v>246.29</v>
      </c>
      <c r="R1273" s="18">
        <f>(((J1273/60)/60)/24)+DATE(1970,1,1)</f>
        <v>41561.683553240742</v>
      </c>
      <c r="S1273" s="18">
        <f>(((I1273/60)/60)/24)+DATE(1970,1,1)</f>
        <v>41591.725219907406</v>
      </c>
      <c r="T1273" s="14">
        <f>MONTH(R1273)</f>
        <v>10</v>
      </c>
      <c r="U1273" s="14">
        <f>MONTH(S1273)</f>
        <v>11</v>
      </c>
      <c r="V1273">
        <f>YEAR(R1273)</f>
        <v>2013</v>
      </c>
      <c r="W1273">
        <f>YEAR(S1273)</f>
        <v>2013</v>
      </c>
      <c r="X1273" s="14">
        <f>_xlfn.DAYS(Table1[[#This Row],[Date Ended Conversion]],Table1[[#This Row],[Date Created Conversion]])</f>
        <v>30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8275</v>
      </c>
      <c r="O1274" t="s">
        <v>8307</v>
      </c>
      <c r="P1274" s="16">
        <f>ROUND(Table1[[#This Row],[pledged]]/Table1[[#This Row],[goal]]*100,0)</f>
        <v>106</v>
      </c>
      <c r="Q1274">
        <f>IFERROR(ROUND(E1274/L1274,2),0)</f>
        <v>189.29</v>
      </c>
      <c r="R1274" s="18">
        <f>(((J1274/60)/60)/24)+DATE(1970,1,1)</f>
        <v>40274.745127314818</v>
      </c>
      <c r="S1274" s="18">
        <f>(((I1274/60)/60)/24)+DATE(1970,1,1)</f>
        <v>40344.166666666664</v>
      </c>
      <c r="T1274" s="14">
        <f>MONTH(R1274)</f>
        <v>4</v>
      </c>
      <c r="U1274" s="14">
        <f>MONTH(S1274)</f>
        <v>6</v>
      </c>
      <c r="V1274">
        <f>YEAR(R1274)</f>
        <v>2010</v>
      </c>
      <c r="W1274">
        <f>YEAR(S1274)</f>
        <v>2010</v>
      </c>
      <c r="X1274" s="14">
        <f>_xlfn.DAYS(Table1[[#This Row],[Date Ended Conversion]],Table1[[#This Row],[Date Created Conversion]])</f>
        <v>70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8275</v>
      </c>
      <c r="O1275" t="s">
        <v>8307</v>
      </c>
      <c r="P1275" s="16">
        <f>ROUND(Table1[[#This Row],[pledged]]/Table1[[#This Row],[goal]]*100,0)</f>
        <v>104</v>
      </c>
      <c r="Q1275">
        <f>IFERROR(ROUND(E1275/L1275,2),0)</f>
        <v>76.67</v>
      </c>
      <c r="R1275" s="18">
        <f>(((J1275/60)/60)/24)+DATE(1970,1,1)</f>
        <v>41852.730219907404</v>
      </c>
      <c r="S1275" s="18">
        <f>(((I1275/60)/60)/24)+DATE(1970,1,1)</f>
        <v>41882.730219907404</v>
      </c>
      <c r="T1275" s="14">
        <f>MONTH(R1275)</f>
        <v>8</v>
      </c>
      <c r="U1275" s="14">
        <f>MONTH(S1275)</f>
        <v>8</v>
      </c>
      <c r="V1275">
        <f>YEAR(R1275)</f>
        <v>2014</v>
      </c>
      <c r="W1275">
        <f>YEAR(S1275)</f>
        <v>2014</v>
      </c>
      <c r="X1275" s="14">
        <f>_xlfn.DAYS(Table1[[#This Row],[Date Ended Conversion]],Table1[[#This Row],[Date Created Conversion]])</f>
        <v>30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8275</v>
      </c>
      <c r="O1276" t="s">
        <v>8307</v>
      </c>
      <c r="P1276" s="16">
        <f>ROUND(Table1[[#This Row],[pledged]]/Table1[[#This Row],[goal]]*100,0)</f>
        <v>155</v>
      </c>
      <c r="Q1276">
        <f>IFERROR(ROUND(E1276/L1276,2),0)</f>
        <v>82.96</v>
      </c>
      <c r="R1276" s="18">
        <f>(((J1276/60)/60)/24)+DATE(1970,1,1)</f>
        <v>41116.690104166664</v>
      </c>
      <c r="S1276" s="18">
        <f>(((I1276/60)/60)/24)+DATE(1970,1,1)</f>
        <v>41151.690104166664</v>
      </c>
      <c r="T1276" s="14">
        <f>MONTH(R1276)</f>
        <v>7</v>
      </c>
      <c r="U1276" s="14">
        <f>MONTH(S1276)</f>
        <v>8</v>
      </c>
      <c r="V1276">
        <f>YEAR(R1276)</f>
        <v>2012</v>
      </c>
      <c r="W1276">
        <f>YEAR(S1276)</f>
        <v>2012</v>
      </c>
      <c r="X1276" s="14">
        <f>_xlfn.DAYS(Table1[[#This Row],[Date Ended Conversion]],Table1[[#This Row],[Date Created Conversion]])</f>
        <v>35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8275</v>
      </c>
      <c r="O1277" t="s">
        <v>8307</v>
      </c>
      <c r="P1277" s="16">
        <f>ROUND(Table1[[#This Row],[pledged]]/Table1[[#This Row],[goal]]*100,0)</f>
        <v>162</v>
      </c>
      <c r="Q1277">
        <f>IFERROR(ROUND(E1277/L1277,2),0)</f>
        <v>62.52</v>
      </c>
      <c r="R1277" s="18">
        <f>(((J1277/60)/60)/24)+DATE(1970,1,1)</f>
        <v>41458.867905092593</v>
      </c>
      <c r="S1277" s="18">
        <f>(((I1277/60)/60)/24)+DATE(1970,1,1)</f>
        <v>41493.867905092593</v>
      </c>
      <c r="T1277" s="14">
        <f>MONTH(R1277)</f>
        <v>7</v>
      </c>
      <c r="U1277" s="14">
        <f>MONTH(S1277)</f>
        <v>8</v>
      </c>
      <c r="V1277">
        <f>YEAR(R1277)</f>
        <v>2013</v>
      </c>
      <c r="W1277">
        <f>YEAR(S1277)</f>
        <v>2013</v>
      </c>
      <c r="X1277" s="14">
        <f>_xlfn.DAYS(Table1[[#This Row],[Date Ended Conversion]],Table1[[#This Row],[Date Created Conversion]])</f>
        <v>35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8275</v>
      </c>
      <c r="O1278" t="s">
        <v>8307</v>
      </c>
      <c r="P1278" s="16">
        <f>ROUND(Table1[[#This Row],[pledged]]/Table1[[#This Row],[goal]]*100,0)</f>
        <v>104</v>
      </c>
      <c r="Q1278">
        <f>IFERROR(ROUND(E1278/L1278,2),0)</f>
        <v>46.07</v>
      </c>
      <c r="R1278" s="18">
        <f>(((J1278/60)/60)/24)+DATE(1970,1,1)</f>
        <v>40007.704247685186</v>
      </c>
      <c r="S1278" s="18">
        <f>(((I1278/60)/60)/24)+DATE(1970,1,1)</f>
        <v>40057.166666666664</v>
      </c>
      <c r="T1278" s="14">
        <f>MONTH(R1278)</f>
        <v>7</v>
      </c>
      <c r="U1278" s="14">
        <f>MONTH(S1278)</f>
        <v>9</v>
      </c>
      <c r="V1278">
        <f>YEAR(R1278)</f>
        <v>2009</v>
      </c>
      <c r="W1278">
        <f>YEAR(S1278)</f>
        <v>2009</v>
      </c>
      <c r="X1278" s="14">
        <f>_xlfn.DAYS(Table1[[#This Row],[Date Ended Conversion]],Table1[[#This Row],[Date Created Conversion]])</f>
        <v>50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8275</v>
      </c>
      <c r="O1279" t="s">
        <v>8307</v>
      </c>
      <c r="P1279" s="16">
        <f>ROUND(Table1[[#This Row],[pledged]]/Table1[[#This Row],[goal]]*100,0)</f>
        <v>106</v>
      </c>
      <c r="Q1279">
        <f>IFERROR(ROUND(E1279/L1279,2),0)</f>
        <v>38.54</v>
      </c>
      <c r="R1279" s="18">
        <f>(((J1279/60)/60)/24)+DATE(1970,1,1)</f>
        <v>41121.561886574076</v>
      </c>
      <c r="S1279" s="18">
        <f>(((I1279/60)/60)/24)+DATE(1970,1,1)</f>
        <v>41156.561886574076</v>
      </c>
      <c r="T1279" s="14">
        <f>MONTH(R1279)</f>
        <v>7</v>
      </c>
      <c r="U1279" s="14">
        <f>MONTH(S1279)</f>
        <v>9</v>
      </c>
      <c r="V1279">
        <f>YEAR(R1279)</f>
        <v>2012</v>
      </c>
      <c r="W1279">
        <f>YEAR(S1279)</f>
        <v>2012</v>
      </c>
      <c r="X1279" s="14">
        <f>_xlfn.DAYS(Table1[[#This Row],[Date Ended Conversion]],Table1[[#This Row],[Date Created Conversion]])</f>
        <v>35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8275</v>
      </c>
      <c r="O1280" t="s">
        <v>8307</v>
      </c>
      <c r="P1280" s="16">
        <f>ROUND(Table1[[#This Row],[pledged]]/Table1[[#This Row],[goal]]*100,0)</f>
        <v>155</v>
      </c>
      <c r="Q1280">
        <f>IFERROR(ROUND(E1280/L1280,2),0)</f>
        <v>53.01</v>
      </c>
      <c r="R1280" s="18">
        <f>(((J1280/60)/60)/24)+DATE(1970,1,1)</f>
        <v>41786.555162037039</v>
      </c>
      <c r="S1280" s="18">
        <f>(((I1280/60)/60)/24)+DATE(1970,1,1)</f>
        <v>41815.083333333336</v>
      </c>
      <c r="T1280" s="14">
        <f>MONTH(R1280)</f>
        <v>5</v>
      </c>
      <c r="U1280" s="14">
        <f>MONTH(S1280)</f>
        <v>6</v>
      </c>
      <c r="V1280">
        <f>YEAR(R1280)</f>
        <v>2014</v>
      </c>
      <c r="W1280">
        <f>YEAR(S1280)</f>
        <v>2014</v>
      </c>
      <c r="X1280" s="14">
        <f>_xlfn.DAYS(Table1[[#This Row],[Date Ended Conversion]],Table1[[#This Row],[Date Created Conversion]])</f>
        <v>29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8275</v>
      </c>
      <c r="O1281" t="s">
        <v>8307</v>
      </c>
      <c r="P1281" s="16">
        <f>ROUND(Table1[[#This Row],[pledged]]/Table1[[#This Row],[goal]]*100,0)</f>
        <v>111</v>
      </c>
      <c r="Q1281">
        <f>IFERROR(ROUND(E1281/L1281,2),0)</f>
        <v>73.36</v>
      </c>
      <c r="R1281" s="18">
        <f>(((J1281/60)/60)/24)+DATE(1970,1,1)</f>
        <v>41682.099189814813</v>
      </c>
      <c r="S1281" s="18">
        <f>(((I1281/60)/60)/24)+DATE(1970,1,1)</f>
        <v>41722.057523148149</v>
      </c>
      <c r="T1281" s="14">
        <f>MONTH(R1281)</f>
        <v>2</v>
      </c>
      <c r="U1281" s="14">
        <f>MONTH(S1281)</f>
        <v>3</v>
      </c>
      <c r="V1281">
        <f>YEAR(R1281)</f>
        <v>2014</v>
      </c>
      <c r="W1281">
        <f>YEAR(S1281)</f>
        <v>2014</v>
      </c>
      <c r="X1281" s="14">
        <f>_xlfn.DAYS(Table1[[#This Row],[Date Ended Conversion]],Table1[[#This Row],[Date Created Conversion]])</f>
        <v>40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8275</v>
      </c>
      <c r="O1282" t="s">
        <v>8307</v>
      </c>
      <c r="P1282" s="16">
        <f>ROUND(Table1[[#This Row],[pledged]]/Table1[[#This Row],[goal]]*100,0)</f>
        <v>111</v>
      </c>
      <c r="Q1282">
        <f>IFERROR(ROUND(E1282/L1282,2),0)</f>
        <v>127.98</v>
      </c>
      <c r="R1282" s="18">
        <f>(((J1282/60)/60)/24)+DATE(1970,1,1)</f>
        <v>40513.757569444446</v>
      </c>
      <c r="S1282" s="18">
        <f>(((I1282/60)/60)/24)+DATE(1970,1,1)</f>
        <v>40603.757569444446</v>
      </c>
      <c r="T1282" s="14">
        <f>MONTH(R1282)</f>
        <v>12</v>
      </c>
      <c r="U1282" s="14">
        <f>MONTH(S1282)</f>
        <v>3</v>
      </c>
      <c r="V1282">
        <f>YEAR(R1282)</f>
        <v>2010</v>
      </c>
      <c r="W1282">
        <f>YEAR(S1282)</f>
        <v>2011</v>
      </c>
      <c r="X1282" s="14">
        <f>_xlfn.DAYS(Table1[[#This Row],[Date Ended Conversion]],Table1[[#This Row],[Date Created Conversion]])</f>
        <v>90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8275</v>
      </c>
      <c r="O1283" t="s">
        <v>8307</v>
      </c>
      <c r="P1283" s="16">
        <f>ROUND(Table1[[#This Row],[pledged]]/Table1[[#This Row],[goal]]*100,0)</f>
        <v>111</v>
      </c>
      <c r="Q1283">
        <f>IFERROR(ROUND(E1283/L1283,2),0)</f>
        <v>104.73</v>
      </c>
      <c r="R1283" s="18">
        <f>(((J1283/60)/60)/24)+DATE(1970,1,1)</f>
        <v>41463.743472222224</v>
      </c>
      <c r="S1283" s="18">
        <f>(((I1283/60)/60)/24)+DATE(1970,1,1)</f>
        <v>41483.743472222224</v>
      </c>
      <c r="T1283" s="14">
        <f>MONTH(R1283)</f>
        <v>7</v>
      </c>
      <c r="U1283" s="14">
        <f>MONTH(S1283)</f>
        <v>7</v>
      </c>
      <c r="V1283">
        <f>YEAR(R1283)</f>
        <v>2013</v>
      </c>
      <c r="W1283">
        <f>YEAR(S1283)</f>
        <v>2013</v>
      </c>
      <c r="X1283" s="14">
        <f>_xlfn.DAYS(Table1[[#This Row],[Date Ended Conversion]],Table1[[#This Row],[Date Created Conversion]])</f>
        <v>20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8275</v>
      </c>
      <c r="O1284" t="s">
        <v>8307</v>
      </c>
      <c r="P1284" s="16">
        <f>ROUND(Table1[[#This Row],[pledged]]/Table1[[#This Row],[goal]]*100,0)</f>
        <v>124</v>
      </c>
      <c r="Q1284">
        <f>IFERROR(ROUND(E1284/L1284,2),0)</f>
        <v>67.67</v>
      </c>
      <c r="R1284" s="18">
        <f>(((J1284/60)/60)/24)+DATE(1970,1,1)</f>
        <v>41586.475173611114</v>
      </c>
      <c r="S1284" s="18">
        <f>(((I1284/60)/60)/24)+DATE(1970,1,1)</f>
        <v>41617.207638888889</v>
      </c>
      <c r="T1284" s="14">
        <f>MONTH(R1284)</f>
        <v>11</v>
      </c>
      <c r="U1284" s="14">
        <f>MONTH(S1284)</f>
        <v>12</v>
      </c>
      <c r="V1284">
        <f>YEAR(R1284)</f>
        <v>2013</v>
      </c>
      <c r="W1284">
        <f>YEAR(S1284)</f>
        <v>2013</v>
      </c>
      <c r="X1284" s="14">
        <f>_xlfn.DAYS(Table1[[#This Row],[Date Ended Conversion]],Table1[[#This Row],[Date Created Conversion]])</f>
        <v>31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8275</v>
      </c>
      <c r="O1285" t="s">
        <v>8307</v>
      </c>
      <c r="P1285" s="16">
        <f>ROUND(Table1[[#This Row],[pledged]]/Table1[[#This Row],[goal]]*100,0)</f>
        <v>211</v>
      </c>
      <c r="Q1285">
        <f>IFERROR(ROUND(E1285/L1285,2),0)</f>
        <v>95.93</v>
      </c>
      <c r="R1285" s="18">
        <f>(((J1285/60)/60)/24)+DATE(1970,1,1)</f>
        <v>41320.717465277776</v>
      </c>
      <c r="S1285" s="18">
        <f>(((I1285/60)/60)/24)+DATE(1970,1,1)</f>
        <v>41344.166666666664</v>
      </c>
      <c r="T1285" s="14">
        <f>MONTH(R1285)</f>
        <v>2</v>
      </c>
      <c r="U1285" s="14">
        <f>MONTH(S1285)</f>
        <v>3</v>
      </c>
      <c r="V1285">
        <f>YEAR(R1285)</f>
        <v>2013</v>
      </c>
      <c r="W1285">
        <f>YEAR(S1285)</f>
        <v>2013</v>
      </c>
      <c r="X1285" s="14">
        <f>_xlfn.DAYS(Table1[[#This Row],[Date Ended Conversion]],Table1[[#This Row],[Date Created Conversion]])</f>
        <v>24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8297</v>
      </c>
      <c r="O1286" t="s">
        <v>8298</v>
      </c>
      <c r="P1286" s="16">
        <f>ROUND(Table1[[#This Row],[pledged]]/Table1[[#This Row],[goal]]*100,0)</f>
        <v>101</v>
      </c>
      <c r="Q1286">
        <f>IFERROR(ROUND(E1286/L1286,2),0)</f>
        <v>65.16</v>
      </c>
      <c r="R1286" s="18">
        <f>(((J1286/60)/60)/24)+DATE(1970,1,1)</f>
        <v>42712.23474537037</v>
      </c>
      <c r="S1286" s="18">
        <f>(((I1286/60)/60)/24)+DATE(1970,1,1)</f>
        <v>42735.707638888889</v>
      </c>
      <c r="T1286" s="14">
        <f>MONTH(R1286)</f>
        <v>12</v>
      </c>
      <c r="U1286" s="14">
        <f>MONTH(S1286)</f>
        <v>12</v>
      </c>
      <c r="V1286">
        <f>YEAR(R1286)</f>
        <v>2016</v>
      </c>
      <c r="W1286">
        <f>YEAR(S1286)</f>
        <v>2016</v>
      </c>
      <c r="X1286" s="14">
        <f>_xlfn.DAYS(Table1[[#This Row],[Date Ended Conversion]],Table1[[#This Row],[Date Created Conversion]])</f>
        <v>23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8297</v>
      </c>
      <c r="O1287" t="s">
        <v>8298</v>
      </c>
      <c r="P1287" s="16">
        <f>ROUND(Table1[[#This Row],[pledged]]/Table1[[#This Row],[goal]]*100,0)</f>
        <v>102</v>
      </c>
      <c r="Q1287">
        <f>IFERROR(ROUND(E1287/L1287,2),0)</f>
        <v>32.270000000000003</v>
      </c>
      <c r="R1287" s="18">
        <f>(((J1287/60)/60)/24)+DATE(1970,1,1)</f>
        <v>42160.583043981482</v>
      </c>
      <c r="S1287" s="18">
        <f>(((I1287/60)/60)/24)+DATE(1970,1,1)</f>
        <v>42175.583043981482</v>
      </c>
      <c r="T1287" s="14">
        <f>MONTH(R1287)</f>
        <v>6</v>
      </c>
      <c r="U1287" s="14">
        <f>MONTH(S1287)</f>
        <v>6</v>
      </c>
      <c r="V1287">
        <f>YEAR(R1287)</f>
        <v>2015</v>
      </c>
      <c r="W1287">
        <f>YEAR(S1287)</f>
        <v>2015</v>
      </c>
      <c r="X1287" s="14">
        <f>_xlfn.DAYS(Table1[[#This Row],[Date Ended Conversion]],Table1[[#This Row],[Date Created Conversion]])</f>
        <v>15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8297</v>
      </c>
      <c r="O1288" t="s">
        <v>8298</v>
      </c>
      <c r="P1288" s="16">
        <f>ROUND(Table1[[#This Row],[pledged]]/Table1[[#This Row],[goal]]*100,0)</f>
        <v>108</v>
      </c>
      <c r="Q1288">
        <f>IFERROR(ROUND(E1288/L1288,2),0)</f>
        <v>81.25</v>
      </c>
      <c r="R1288" s="18">
        <f>(((J1288/60)/60)/24)+DATE(1970,1,1)</f>
        <v>42039.384571759263</v>
      </c>
      <c r="S1288" s="18">
        <f>(((I1288/60)/60)/24)+DATE(1970,1,1)</f>
        <v>42052.583333333328</v>
      </c>
      <c r="T1288" s="14">
        <f>MONTH(R1288)</f>
        <v>2</v>
      </c>
      <c r="U1288" s="14">
        <f>MONTH(S1288)</f>
        <v>2</v>
      </c>
      <c r="V1288">
        <f>YEAR(R1288)</f>
        <v>2015</v>
      </c>
      <c r="W1288">
        <f>YEAR(S1288)</f>
        <v>2015</v>
      </c>
      <c r="X1288" s="14">
        <f>_xlfn.DAYS(Table1[[#This Row],[Date Ended Conversion]],Table1[[#This Row],[Date Created Conversion]])</f>
        <v>13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8297</v>
      </c>
      <c r="O1289" t="s">
        <v>8298</v>
      </c>
      <c r="P1289" s="16">
        <f>ROUND(Table1[[#This Row],[pledged]]/Table1[[#This Row],[goal]]*100,0)</f>
        <v>242</v>
      </c>
      <c r="Q1289">
        <f>IFERROR(ROUND(E1289/L1289,2),0)</f>
        <v>24.2</v>
      </c>
      <c r="R1289" s="18">
        <f>(((J1289/60)/60)/24)+DATE(1970,1,1)</f>
        <v>42107.621018518519</v>
      </c>
      <c r="S1289" s="18">
        <f>(((I1289/60)/60)/24)+DATE(1970,1,1)</f>
        <v>42167.621018518519</v>
      </c>
      <c r="T1289" s="14">
        <f>MONTH(R1289)</f>
        <v>4</v>
      </c>
      <c r="U1289" s="14">
        <f>MONTH(S1289)</f>
        <v>6</v>
      </c>
      <c r="V1289">
        <f>YEAR(R1289)</f>
        <v>2015</v>
      </c>
      <c r="W1289">
        <f>YEAR(S1289)</f>
        <v>2015</v>
      </c>
      <c r="X1289" s="14">
        <f>_xlfn.DAYS(Table1[[#This Row],[Date Ended Conversion]],Table1[[#This Row],[Date Created Conversion]])</f>
        <v>60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8297</v>
      </c>
      <c r="O1290" t="s">
        <v>8298</v>
      </c>
      <c r="P1290" s="16">
        <f>ROUND(Table1[[#This Row],[pledged]]/Table1[[#This Row],[goal]]*100,0)</f>
        <v>100</v>
      </c>
      <c r="Q1290">
        <f>IFERROR(ROUND(E1290/L1290,2),0)</f>
        <v>65.87</v>
      </c>
      <c r="R1290" s="18">
        <f>(((J1290/60)/60)/24)+DATE(1970,1,1)</f>
        <v>42561.154664351852</v>
      </c>
      <c r="S1290" s="18">
        <f>(((I1290/60)/60)/24)+DATE(1970,1,1)</f>
        <v>42592.166666666672</v>
      </c>
      <c r="T1290" s="14">
        <f>MONTH(R1290)</f>
        <v>7</v>
      </c>
      <c r="U1290" s="14">
        <f>MONTH(S1290)</f>
        <v>8</v>
      </c>
      <c r="V1290">
        <f>YEAR(R1290)</f>
        <v>2016</v>
      </c>
      <c r="W1290">
        <f>YEAR(S1290)</f>
        <v>2016</v>
      </c>
      <c r="X1290" s="14">
        <f>_xlfn.DAYS(Table1[[#This Row],[Date Ended Conversion]],Table1[[#This Row],[Date Created Conversion]])</f>
        <v>31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8297</v>
      </c>
      <c r="O1291" t="s">
        <v>8298</v>
      </c>
      <c r="P1291" s="16">
        <f>ROUND(Table1[[#This Row],[pledged]]/Table1[[#This Row],[goal]]*100,0)</f>
        <v>125</v>
      </c>
      <c r="Q1291">
        <f>IFERROR(ROUND(E1291/L1291,2),0)</f>
        <v>36.08</v>
      </c>
      <c r="R1291" s="18">
        <f>(((J1291/60)/60)/24)+DATE(1970,1,1)</f>
        <v>42709.134780092587</v>
      </c>
      <c r="S1291" s="18">
        <f>(((I1291/60)/60)/24)+DATE(1970,1,1)</f>
        <v>42739.134780092587</v>
      </c>
      <c r="T1291" s="14">
        <f>MONTH(R1291)</f>
        <v>12</v>
      </c>
      <c r="U1291" s="14">
        <f>MONTH(S1291)</f>
        <v>1</v>
      </c>
      <c r="V1291">
        <f>YEAR(R1291)</f>
        <v>2016</v>
      </c>
      <c r="W1291">
        <f>YEAR(S1291)</f>
        <v>2017</v>
      </c>
      <c r="X1291" s="14">
        <f>_xlfn.DAYS(Table1[[#This Row],[Date Ended Conversion]],Table1[[#This Row],[Date Created Conversion]])</f>
        <v>30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8297</v>
      </c>
      <c r="O1292" t="s">
        <v>8298</v>
      </c>
      <c r="P1292" s="16">
        <f>ROUND(Table1[[#This Row],[pledged]]/Table1[[#This Row],[goal]]*100,0)</f>
        <v>109</v>
      </c>
      <c r="Q1292">
        <f>IFERROR(ROUND(E1292/L1292,2),0)</f>
        <v>44.19</v>
      </c>
      <c r="R1292" s="18">
        <f>(((J1292/60)/60)/24)+DATE(1970,1,1)</f>
        <v>42086.614942129629</v>
      </c>
      <c r="S1292" s="18">
        <f>(((I1292/60)/60)/24)+DATE(1970,1,1)</f>
        <v>42117.290972222225</v>
      </c>
      <c r="T1292" s="14">
        <f>MONTH(R1292)</f>
        <v>3</v>
      </c>
      <c r="U1292" s="14">
        <f>MONTH(S1292)</f>
        <v>4</v>
      </c>
      <c r="V1292">
        <f>YEAR(R1292)</f>
        <v>2015</v>
      </c>
      <c r="W1292">
        <f>YEAR(S1292)</f>
        <v>2015</v>
      </c>
      <c r="X1292" s="14">
        <f>_xlfn.DAYS(Table1[[#This Row],[Date Ended Conversion]],Table1[[#This Row],[Date Created Conversion]])</f>
        <v>31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8297</v>
      </c>
      <c r="O1293" t="s">
        <v>8298</v>
      </c>
      <c r="P1293" s="16">
        <f>ROUND(Table1[[#This Row],[pledged]]/Table1[[#This Row],[goal]]*100,0)</f>
        <v>146</v>
      </c>
      <c r="Q1293">
        <f>IFERROR(ROUND(E1293/L1293,2),0)</f>
        <v>104.07</v>
      </c>
      <c r="R1293" s="18">
        <f>(((J1293/60)/60)/24)+DATE(1970,1,1)</f>
        <v>42064.652673611112</v>
      </c>
      <c r="S1293" s="18">
        <f>(((I1293/60)/60)/24)+DATE(1970,1,1)</f>
        <v>42101.291666666672</v>
      </c>
      <c r="T1293" s="14">
        <f>MONTH(R1293)</f>
        <v>3</v>
      </c>
      <c r="U1293" s="14">
        <f>MONTH(S1293)</f>
        <v>4</v>
      </c>
      <c r="V1293">
        <f>YEAR(R1293)</f>
        <v>2015</v>
      </c>
      <c r="W1293">
        <f>YEAR(S1293)</f>
        <v>2015</v>
      </c>
      <c r="X1293" s="14">
        <f>_xlfn.DAYS(Table1[[#This Row],[Date Ended Conversion]],Table1[[#This Row],[Date Created Conversion]])</f>
        <v>37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8297</v>
      </c>
      <c r="O1294" t="s">
        <v>8298</v>
      </c>
      <c r="P1294" s="16">
        <f>ROUND(Table1[[#This Row],[pledged]]/Table1[[#This Row],[goal]]*100,0)</f>
        <v>110</v>
      </c>
      <c r="Q1294">
        <f>IFERROR(ROUND(E1294/L1294,2),0)</f>
        <v>35.96</v>
      </c>
      <c r="R1294" s="18">
        <f>(((J1294/60)/60)/24)+DATE(1970,1,1)</f>
        <v>42256.764212962968</v>
      </c>
      <c r="S1294" s="18">
        <f>(((I1294/60)/60)/24)+DATE(1970,1,1)</f>
        <v>42283.957638888889</v>
      </c>
      <c r="T1294" s="14">
        <f>MONTH(R1294)</f>
        <v>9</v>
      </c>
      <c r="U1294" s="14">
        <f>MONTH(S1294)</f>
        <v>10</v>
      </c>
      <c r="V1294">
        <f>YEAR(R1294)</f>
        <v>2015</v>
      </c>
      <c r="W1294">
        <f>YEAR(S1294)</f>
        <v>2015</v>
      </c>
      <c r="X1294" s="14">
        <f>_xlfn.DAYS(Table1[[#This Row],[Date Ended Conversion]],Table1[[#This Row],[Date Created Conversion]])</f>
        <v>27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8297</v>
      </c>
      <c r="O1295" t="s">
        <v>8298</v>
      </c>
      <c r="P1295" s="16">
        <f>ROUND(Table1[[#This Row],[pledged]]/Table1[[#This Row],[goal]]*100,0)</f>
        <v>102</v>
      </c>
      <c r="Q1295">
        <f>IFERROR(ROUND(E1295/L1295,2),0)</f>
        <v>127.79</v>
      </c>
      <c r="R1295" s="18">
        <f>(((J1295/60)/60)/24)+DATE(1970,1,1)</f>
        <v>42292.701053240744</v>
      </c>
      <c r="S1295" s="18">
        <f>(((I1295/60)/60)/24)+DATE(1970,1,1)</f>
        <v>42322.742719907401</v>
      </c>
      <c r="T1295" s="14">
        <f>MONTH(R1295)</f>
        <v>10</v>
      </c>
      <c r="U1295" s="14">
        <f>MONTH(S1295)</f>
        <v>11</v>
      </c>
      <c r="V1295">
        <f>YEAR(R1295)</f>
        <v>2015</v>
      </c>
      <c r="W1295">
        <f>YEAR(S1295)</f>
        <v>2015</v>
      </c>
      <c r="X1295" s="14">
        <f>_xlfn.DAYS(Table1[[#This Row],[Date Ended Conversion]],Table1[[#This Row],[Date Created Conversion]])</f>
        <v>30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8297</v>
      </c>
      <c r="O1296" t="s">
        <v>8298</v>
      </c>
      <c r="P1296" s="16">
        <f>ROUND(Table1[[#This Row],[pledged]]/Table1[[#This Row],[goal]]*100,0)</f>
        <v>122</v>
      </c>
      <c r="Q1296">
        <f>IFERROR(ROUND(E1296/L1296,2),0)</f>
        <v>27.73</v>
      </c>
      <c r="R1296" s="18">
        <f>(((J1296/60)/60)/24)+DATE(1970,1,1)</f>
        <v>42278.453668981485</v>
      </c>
      <c r="S1296" s="18">
        <f>(((I1296/60)/60)/24)+DATE(1970,1,1)</f>
        <v>42296.458333333328</v>
      </c>
      <c r="T1296" s="14">
        <f>MONTH(R1296)</f>
        <v>10</v>
      </c>
      <c r="U1296" s="14">
        <f>MONTH(S1296)</f>
        <v>10</v>
      </c>
      <c r="V1296">
        <f>YEAR(R1296)</f>
        <v>2015</v>
      </c>
      <c r="W1296">
        <f>YEAR(S1296)</f>
        <v>2015</v>
      </c>
      <c r="X1296" s="14">
        <f>_xlfn.DAYS(Table1[[#This Row],[Date Ended Conversion]],Table1[[#This Row],[Date Created Conversion]])</f>
        <v>18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8297</v>
      </c>
      <c r="O1297" t="s">
        <v>8298</v>
      </c>
      <c r="P1297" s="16">
        <f>ROUND(Table1[[#This Row],[pledged]]/Table1[[#This Row],[goal]]*100,0)</f>
        <v>102</v>
      </c>
      <c r="Q1297">
        <f>IFERROR(ROUND(E1297/L1297,2),0)</f>
        <v>39.83</v>
      </c>
      <c r="R1297" s="18">
        <f>(((J1297/60)/60)/24)+DATE(1970,1,1)</f>
        <v>42184.572881944448</v>
      </c>
      <c r="S1297" s="18">
        <f>(((I1297/60)/60)/24)+DATE(1970,1,1)</f>
        <v>42214.708333333328</v>
      </c>
      <c r="T1297" s="14">
        <f>MONTH(R1297)</f>
        <v>6</v>
      </c>
      <c r="U1297" s="14">
        <f>MONTH(S1297)</f>
        <v>7</v>
      </c>
      <c r="V1297">
        <f>YEAR(R1297)</f>
        <v>2015</v>
      </c>
      <c r="W1297">
        <f>YEAR(S1297)</f>
        <v>2015</v>
      </c>
      <c r="X1297" s="14">
        <f>_xlfn.DAYS(Table1[[#This Row],[Date Ended Conversion]],Table1[[#This Row],[Date Created Conversion]])</f>
        <v>30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8297</v>
      </c>
      <c r="O1298" t="s">
        <v>8298</v>
      </c>
      <c r="P1298" s="16">
        <f>ROUND(Table1[[#This Row],[pledged]]/Table1[[#This Row],[goal]]*100,0)</f>
        <v>141</v>
      </c>
      <c r="Q1298">
        <f>IFERROR(ROUND(E1298/L1298,2),0)</f>
        <v>52.17</v>
      </c>
      <c r="R1298" s="18">
        <f>(((J1298/60)/60)/24)+DATE(1970,1,1)</f>
        <v>42423.050613425927</v>
      </c>
      <c r="S1298" s="18">
        <f>(((I1298/60)/60)/24)+DATE(1970,1,1)</f>
        <v>42443.008946759262</v>
      </c>
      <c r="T1298" s="14">
        <f>MONTH(R1298)</f>
        <v>2</v>
      </c>
      <c r="U1298" s="14">
        <f>MONTH(S1298)</f>
        <v>3</v>
      </c>
      <c r="V1298">
        <f>YEAR(R1298)</f>
        <v>2016</v>
      </c>
      <c r="W1298">
        <f>YEAR(S1298)</f>
        <v>2016</v>
      </c>
      <c r="X1298" s="14">
        <f>_xlfn.DAYS(Table1[[#This Row],[Date Ended Conversion]],Table1[[#This Row],[Date Created Conversion]])</f>
        <v>20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8297</v>
      </c>
      <c r="O1299" t="s">
        <v>8298</v>
      </c>
      <c r="P1299" s="16">
        <f>ROUND(Table1[[#This Row],[pledged]]/Table1[[#This Row],[goal]]*100,0)</f>
        <v>110</v>
      </c>
      <c r="Q1299">
        <f>IFERROR(ROUND(E1299/L1299,2),0)</f>
        <v>92.04</v>
      </c>
      <c r="R1299" s="18">
        <f>(((J1299/60)/60)/24)+DATE(1970,1,1)</f>
        <v>42461.747199074074</v>
      </c>
      <c r="S1299" s="18">
        <f>(((I1299/60)/60)/24)+DATE(1970,1,1)</f>
        <v>42491.747199074074</v>
      </c>
      <c r="T1299" s="14">
        <f>MONTH(R1299)</f>
        <v>4</v>
      </c>
      <c r="U1299" s="14">
        <f>MONTH(S1299)</f>
        <v>5</v>
      </c>
      <c r="V1299">
        <f>YEAR(R1299)</f>
        <v>2016</v>
      </c>
      <c r="W1299">
        <f>YEAR(S1299)</f>
        <v>2016</v>
      </c>
      <c r="X1299" s="14">
        <f>_xlfn.DAYS(Table1[[#This Row],[Date Ended Conversion]],Table1[[#This Row],[Date Created Conversion]])</f>
        <v>30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8297</v>
      </c>
      <c r="O1300" t="s">
        <v>8298</v>
      </c>
      <c r="P1300" s="16">
        <f>ROUND(Table1[[#This Row],[pledged]]/Table1[[#This Row],[goal]]*100,0)</f>
        <v>105</v>
      </c>
      <c r="Q1300">
        <f>IFERROR(ROUND(E1300/L1300,2),0)</f>
        <v>63.42</v>
      </c>
      <c r="R1300" s="18">
        <f>(((J1300/60)/60)/24)+DATE(1970,1,1)</f>
        <v>42458.680925925932</v>
      </c>
      <c r="S1300" s="18">
        <f>(((I1300/60)/60)/24)+DATE(1970,1,1)</f>
        <v>42488.680925925932</v>
      </c>
      <c r="T1300" s="14">
        <f>MONTH(R1300)</f>
        <v>3</v>
      </c>
      <c r="U1300" s="14">
        <f>MONTH(S1300)</f>
        <v>4</v>
      </c>
      <c r="V1300">
        <f>YEAR(R1300)</f>
        <v>2016</v>
      </c>
      <c r="W1300">
        <f>YEAR(S1300)</f>
        <v>2016</v>
      </c>
      <c r="X1300" s="14">
        <f>_xlfn.DAYS(Table1[[#This Row],[Date Ended Conversion]],Table1[[#This Row],[Date Created Conversion]])</f>
        <v>30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8297</v>
      </c>
      <c r="O1301" t="s">
        <v>8298</v>
      </c>
      <c r="P1301" s="16">
        <f>ROUND(Table1[[#This Row],[pledged]]/Table1[[#This Row],[goal]]*100,0)</f>
        <v>124</v>
      </c>
      <c r="Q1301">
        <f>IFERROR(ROUND(E1301/L1301,2),0)</f>
        <v>135.63</v>
      </c>
      <c r="R1301" s="18">
        <f>(((J1301/60)/60)/24)+DATE(1970,1,1)</f>
        <v>42169.814340277779</v>
      </c>
      <c r="S1301" s="18">
        <f>(((I1301/60)/60)/24)+DATE(1970,1,1)</f>
        <v>42199.814340277779</v>
      </c>
      <c r="T1301" s="14">
        <f>MONTH(R1301)</f>
        <v>6</v>
      </c>
      <c r="U1301" s="14">
        <f>MONTH(S1301)</f>
        <v>7</v>
      </c>
      <c r="V1301">
        <f>YEAR(R1301)</f>
        <v>2015</v>
      </c>
      <c r="W1301">
        <f>YEAR(S1301)</f>
        <v>2015</v>
      </c>
      <c r="X1301" s="14">
        <f>_xlfn.DAYS(Table1[[#This Row],[Date Ended Conversion]],Table1[[#This Row],[Date Created Conversion]])</f>
        <v>30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8297</v>
      </c>
      <c r="O1302" t="s">
        <v>8298</v>
      </c>
      <c r="P1302" s="16">
        <f>ROUND(Table1[[#This Row],[pledged]]/Table1[[#This Row],[goal]]*100,0)</f>
        <v>135</v>
      </c>
      <c r="Q1302">
        <f>IFERROR(ROUND(E1302/L1302,2),0)</f>
        <v>168.75</v>
      </c>
      <c r="R1302" s="18">
        <f>(((J1302/60)/60)/24)+DATE(1970,1,1)</f>
        <v>42483.675208333334</v>
      </c>
      <c r="S1302" s="18">
        <f>(((I1302/60)/60)/24)+DATE(1970,1,1)</f>
        <v>42522.789583333331</v>
      </c>
      <c r="T1302" s="14">
        <f>MONTH(R1302)</f>
        <v>4</v>
      </c>
      <c r="U1302" s="14">
        <f>MONTH(S1302)</f>
        <v>6</v>
      </c>
      <c r="V1302">
        <f>YEAR(R1302)</f>
        <v>2016</v>
      </c>
      <c r="W1302">
        <f>YEAR(S1302)</f>
        <v>2016</v>
      </c>
      <c r="X1302" s="14">
        <f>_xlfn.DAYS(Table1[[#This Row],[Date Ended Conversion]],Table1[[#This Row],[Date Created Conversion]])</f>
        <v>39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8297</v>
      </c>
      <c r="O1303" t="s">
        <v>8298</v>
      </c>
      <c r="P1303" s="16">
        <f>ROUND(Table1[[#This Row],[pledged]]/Table1[[#This Row],[goal]]*100,0)</f>
        <v>103</v>
      </c>
      <c r="Q1303">
        <f>IFERROR(ROUND(E1303/L1303,2),0)</f>
        <v>70.86</v>
      </c>
      <c r="R1303" s="18">
        <f>(((J1303/60)/60)/24)+DATE(1970,1,1)</f>
        <v>42195.749745370369</v>
      </c>
      <c r="S1303" s="18">
        <f>(((I1303/60)/60)/24)+DATE(1970,1,1)</f>
        <v>42206.125</v>
      </c>
      <c r="T1303" s="14">
        <f>MONTH(R1303)</f>
        <v>7</v>
      </c>
      <c r="U1303" s="14">
        <f>MONTH(S1303)</f>
        <v>7</v>
      </c>
      <c r="V1303">
        <f>YEAR(R1303)</f>
        <v>2015</v>
      </c>
      <c r="W1303">
        <f>YEAR(S1303)</f>
        <v>2015</v>
      </c>
      <c r="X1303" s="14">
        <f>_xlfn.DAYS(Table1[[#This Row],[Date Ended Conversion]],Table1[[#This Row],[Date Created Conversion]])</f>
        <v>11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8297</v>
      </c>
      <c r="O1304" t="s">
        <v>8298</v>
      </c>
      <c r="P1304" s="16">
        <f>ROUND(Table1[[#This Row],[pledged]]/Table1[[#This Row],[goal]]*100,0)</f>
        <v>100</v>
      </c>
      <c r="Q1304">
        <f>IFERROR(ROUND(E1304/L1304,2),0)</f>
        <v>50</v>
      </c>
      <c r="R1304" s="18">
        <f>(((J1304/60)/60)/24)+DATE(1970,1,1)</f>
        <v>42675.057997685188</v>
      </c>
      <c r="S1304" s="18">
        <f>(((I1304/60)/60)/24)+DATE(1970,1,1)</f>
        <v>42705.099664351852</v>
      </c>
      <c r="T1304" s="14">
        <f>MONTH(R1304)</f>
        <v>11</v>
      </c>
      <c r="U1304" s="14">
        <f>MONTH(S1304)</f>
        <v>12</v>
      </c>
      <c r="V1304">
        <f>YEAR(R1304)</f>
        <v>2016</v>
      </c>
      <c r="W1304">
        <f>YEAR(S1304)</f>
        <v>2016</v>
      </c>
      <c r="X1304" s="14">
        <f>_xlfn.DAYS(Table1[[#This Row],[Date Ended Conversion]],Table1[[#This Row],[Date Created Conversion]])</f>
        <v>30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8297</v>
      </c>
      <c r="O1305" t="s">
        <v>8298</v>
      </c>
      <c r="P1305" s="16">
        <f>ROUND(Table1[[#This Row],[pledged]]/Table1[[#This Row],[goal]]*100,0)</f>
        <v>130</v>
      </c>
      <c r="Q1305">
        <f>IFERROR(ROUND(E1305/L1305,2),0)</f>
        <v>42.21</v>
      </c>
      <c r="R1305" s="18">
        <f>(((J1305/60)/60)/24)+DATE(1970,1,1)</f>
        <v>42566.441203703704</v>
      </c>
      <c r="S1305" s="18">
        <f>(((I1305/60)/60)/24)+DATE(1970,1,1)</f>
        <v>42582.458333333328</v>
      </c>
      <c r="T1305" s="14">
        <f>MONTH(R1305)</f>
        <v>7</v>
      </c>
      <c r="U1305" s="14">
        <f>MONTH(S1305)</f>
        <v>7</v>
      </c>
      <c r="V1305">
        <f>YEAR(R1305)</f>
        <v>2016</v>
      </c>
      <c r="W1305">
        <f>YEAR(S1305)</f>
        <v>2016</v>
      </c>
      <c r="X1305" s="14">
        <f>_xlfn.DAYS(Table1[[#This Row],[Date Ended Conversion]],Table1[[#This Row],[Date Created Conversion]])</f>
        <v>16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8270</v>
      </c>
      <c r="O1306" t="s">
        <v>8272</v>
      </c>
      <c r="P1306" s="16">
        <f>ROUND(Table1[[#This Row],[pledged]]/Table1[[#This Row],[goal]]*100,0)</f>
        <v>40</v>
      </c>
      <c r="Q1306">
        <f>IFERROR(ROUND(E1306/L1306,2),0)</f>
        <v>152.41</v>
      </c>
      <c r="R1306" s="18">
        <f>(((J1306/60)/60)/24)+DATE(1970,1,1)</f>
        <v>42747.194502314815</v>
      </c>
      <c r="S1306" s="18">
        <f>(((I1306/60)/60)/24)+DATE(1970,1,1)</f>
        <v>42807.152835648143</v>
      </c>
      <c r="T1306" s="14">
        <f>MONTH(R1306)</f>
        <v>1</v>
      </c>
      <c r="U1306" s="14">
        <f>MONTH(S1306)</f>
        <v>3</v>
      </c>
      <c r="V1306">
        <f>YEAR(R1306)</f>
        <v>2017</v>
      </c>
      <c r="W1306">
        <f>YEAR(S1306)</f>
        <v>2017</v>
      </c>
      <c r="X1306" s="14">
        <f>_xlfn.DAYS(Table1[[#This Row],[Date Ended Conversion]],Table1[[#This Row],[Date Created Conversion]])</f>
        <v>60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8270</v>
      </c>
      <c r="O1307" t="s">
        <v>8272</v>
      </c>
      <c r="P1307" s="16">
        <f>ROUND(Table1[[#This Row],[pledged]]/Table1[[#This Row],[goal]]*100,0)</f>
        <v>26</v>
      </c>
      <c r="Q1307">
        <f>IFERROR(ROUND(E1307/L1307,2),0)</f>
        <v>90.62</v>
      </c>
      <c r="R1307" s="18">
        <f>(((J1307/60)/60)/24)+DATE(1970,1,1)</f>
        <v>42543.665601851855</v>
      </c>
      <c r="S1307" s="18">
        <f>(((I1307/60)/60)/24)+DATE(1970,1,1)</f>
        <v>42572.729166666672</v>
      </c>
      <c r="T1307" s="14">
        <f>MONTH(R1307)</f>
        <v>6</v>
      </c>
      <c r="U1307" s="14">
        <f>MONTH(S1307)</f>
        <v>7</v>
      </c>
      <c r="V1307">
        <f>YEAR(R1307)</f>
        <v>2016</v>
      </c>
      <c r="W1307">
        <f>YEAR(S1307)</f>
        <v>2016</v>
      </c>
      <c r="X1307" s="14">
        <f>_xlfn.DAYS(Table1[[#This Row],[Date Ended Conversion]],Table1[[#This Row],[Date Created Conversion]])</f>
        <v>29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8270</v>
      </c>
      <c r="O1308" t="s">
        <v>8272</v>
      </c>
      <c r="P1308" s="16">
        <f>ROUND(Table1[[#This Row],[pledged]]/Table1[[#This Row],[goal]]*100,0)</f>
        <v>65</v>
      </c>
      <c r="Q1308">
        <f>IFERROR(ROUND(E1308/L1308,2),0)</f>
        <v>201.6</v>
      </c>
      <c r="R1308" s="18">
        <f>(((J1308/60)/60)/24)+DATE(1970,1,1)</f>
        <v>41947.457569444443</v>
      </c>
      <c r="S1308" s="18">
        <f>(((I1308/60)/60)/24)+DATE(1970,1,1)</f>
        <v>41977.457569444443</v>
      </c>
      <c r="T1308" s="14">
        <f>MONTH(R1308)</f>
        <v>11</v>
      </c>
      <c r="U1308" s="14">
        <f>MONTH(S1308)</f>
        <v>12</v>
      </c>
      <c r="V1308">
        <f>YEAR(R1308)</f>
        <v>2014</v>
      </c>
      <c r="W1308">
        <f>YEAR(S1308)</f>
        <v>2014</v>
      </c>
      <c r="X1308" s="14">
        <f>_xlfn.DAYS(Table1[[#This Row],[Date Ended Conversion]],Table1[[#This Row],[Date Created Conversion]])</f>
        <v>30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8270</v>
      </c>
      <c r="O1309" t="s">
        <v>8272</v>
      </c>
      <c r="P1309" s="16">
        <f>ROUND(Table1[[#This Row],[pledged]]/Table1[[#This Row],[goal]]*100,0)</f>
        <v>12</v>
      </c>
      <c r="Q1309">
        <f>IFERROR(ROUND(E1309/L1309,2),0)</f>
        <v>127.93</v>
      </c>
      <c r="R1309" s="18">
        <f>(((J1309/60)/60)/24)+DATE(1970,1,1)</f>
        <v>42387.503229166665</v>
      </c>
      <c r="S1309" s="18">
        <f>(((I1309/60)/60)/24)+DATE(1970,1,1)</f>
        <v>42417.503229166665</v>
      </c>
      <c r="T1309" s="14">
        <f>MONTH(R1309)</f>
        <v>1</v>
      </c>
      <c r="U1309" s="14">
        <f>MONTH(S1309)</f>
        <v>2</v>
      </c>
      <c r="V1309">
        <f>YEAR(R1309)</f>
        <v>2016</v>
      </c>
      <c r="W1309">
        <f>YEAR(S1309)</f>
        <v>2016</v>
      </c>
      <c r="X1309" s="14">
        <f>_xlfn.DAYS(Table1[[#This Row],[Date Ended Conversion]],Table1[[#This Row],[Date Created Conversion]])</f>
        <v>30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8270</v>
      </c>
      <c r="O1310" t="s">
        <v>8272</v>
      </c>
      <c r="P1310" s="16">
        <f>ROUND(Table1[[#This Row],[pledged]]/Table1[[#This Row],[goal]]*100,0)</f>
        <v>11</v>
      </c>
      <c r="Q1310">
        <f>IFERROR(ROUND(E1310/L1310,2),0)</f>
        <v>29.89</v>
      </c>
      <c r="R1310" s="18">
        <f>(((J1310/60)/60)/24)+DATE(1970,1,1)</f>
        <v>42611.613564814819</v>
      </c>
      <c r="S1310" s="18">
        <f>(((I1310/60)/60)/24)+DATE(1970,1,1)</f>
        <v>42651.613564814819</v>
      </c>
      <c r="T1310" s="14">
        <f>MONTH(R1310)</f>
        <v>8</v>
      </c>
      <c r="U1310" s="14">
        <f>MONTH(S1310)</f>
        <v>10</v>
      </c>
      <c r="V1310">
        <f>YEAR(R1310)</f>
        <v>2016</v>
      </c>
      <c r="W1310">
        <f>YEAR(S1310)</f>
        <v>2016</v>
      </c>
      <c r="X1310" s="14">
        <f>_xlfn.DAYS(Table1[[#This Row],[Date Ended Conversion]],Table1[[#This Row],[Date Created Conversion]])</f>
        <v>40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8270</v>
      </c>
      <c r="O1311" t="s">
        <v>8272</v>
      </c>
      <c r="P1311" s="16">
        <f>ROUND(Table1[[#This Row],[pledged]]/Table1[[#This Row],[goal]]*100,0)</f>
        <v>112</v>
      </c>
      <c r="Q1311">
        <f>IFERROR(ROUND(E1311/L1311,2),0)</f>
        <v>367.97</v>
      </c>
      <c r="R1311" s="18">
        <f>(((J1311/60)/60)/24)+DATE(1970,1,1)</f>
        <v>42257.882731481484</v>
      </c>
      <c r="S1311" s="18">
        <f>(((I1311/60)/60)/24)+DATE(1970,1,1)</f>
        <v>42292.882731481484</v>
      </c>
      <c r="T1311" s="14">
        <f>MONTH(R1311)</f>
        <v>9</v>
      </c>
      <c r="U1311" s="14">
        <f>MONTH(S1311)</f>
        <v>10</v>
      </c>
      <c r="V1311">
        <f>YEAR(R1311)</f>
        <v>2015</v>
      </c>
      <c r="W1311">
        <f>YEAR(S1311)</f>
        <v>2015</v>
      </c>
      <c r="X1311" s="14">
        <f>_xlfn.DAYS(Table1[[#This Row],[Date Ended Conversion]],Table1[[#This Row],[Date Created Conversion]])</f>
        <v>35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8270</v>
      </c>
      <c r="O1312" t="s">
        <v>8272</v>
      </c>
      <c r="P1312" s="16">
        <f>ROUND(Table1[[#This Row],[pledged]]/Table1[[#This Row],[goal]]*100,0)</f>
        <v>16</v>
      </c>
      <c r="Q1312">
        <f>IFERROR(ROUND(E1312/L1312,2),0)</f>
        <v>129.16999999999999</v>
      </c>
      <c r="R1312" s="18">
        <f>(((J1312/60)/60)/24)+DATE(1970,1,1)</f>
        <v>42556.667245370365</v>
      </c>
      <c r="S1312" s="18">
        <f>(((I1312/60)/60)/24)+DATE(1970,1,1)</f>
        <v>42601.667245370365</v>
      </c>
      <c r="T1312" s="14">
        <f>MONTH(R1312)</f>
        <v>7</v>
      </c>
      <c r="U1312" s="14">
        <f>MONTH(S1312)</f>
        <v>8</v>
      </c>
      <c r="V1312">
        <f>YEAR(R1312)</f>
        <v>2016</v>
      </c>
      <c r="W1312">
        <f>YEAR(S1312)</f>
        <v>2016</v>
      </c>
      <c r="X1312" s="14">
        <f>_xlfn.DAYS(Table1[[#This Row],[Date Ended Conversion]],Table1[[#This Row],[Date Created Conversion]])</f>
        <v>45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8270</v>
      </c>
      <c r="O1313" t="s">
        <v>8272</v>
      </c>
      <c r="P1313" s="16">
        <f>ROUND(Table1[[#This Row],[pledged]]/Table1[[#This Row],[goal]]*100,0)</f>
        <v>32</v>
      </c>
      <c r="Q1313">
        <f>IFERROR(ROUND(E1313/L1313,2),0)</f>
        <v>800.7</v>
      </c>
      <c r="R1313" s="18">
        <f>(((J1313/60)/60)/24)+DATE(1970,1,1)</f>
        <v>42669.802303240736</v>
      </c>
      <c r="S1313" s="18">
        <f>(((I1313/60)/60)/24)+DATE(1970,1,1)</f>
        <v>42704.843969907408</v>
      </c>
      <c r="T1313" s="14">
        <f>MONTH(R1313)</f>
        <v>10</v>
      </c>
      <c r="U1313" s="14">
        <f>MONTH(S1313)</f>
        <v>11</v>
      </c>
      <c r="V1313">
        <f>YEAR(R1313)</f>
        <v>2016</v>
      </c>
      <c r="W1313">
        <f>YEAR(S1313)</f>
        <v>2016</v>
      </c>
      <c r="X1313" s="14">
        <f>_xlfn.DAYS(Table1[[#This Row],[Date Ended Conversion]],Table1[[#This Row],[Date Created Conversion]])</f>
        <v>35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8270</v>
      </c>
      <c r="O1314" t="s">
        <v>8272</v>
      </c>
      <c r="P1314" s="16">
        <f>ROUND(Table1[[#This Row],[pledged]]/Table1[[#This Row],[goal]]*100,0)</f>
        <v>1</v>
      </c>
      <c r="Q1314">
        <f>IFERROR(ROUND(E1314/L1314,2),0)</f>
        <v>28</v>
      </c>
      <c r="R1314" s="18">
        <f>(((J1314/60)/60)/24)+DATE(1970,1,1)</f>
        <v>42082.702800925923</v>
      </c>
      <c r="S1314" s="18">
        <f>(((I1314/60)/60)/24)+DATE(1970,1,1)</f>
        <v>42112.702800925923</v>
      </c>
      <c r="T1314" s="14">
        <f>MONTH(R1314)</f>
        <v>3</v>
      </c>
      <c r="U1314" s="14">
        <f>MONTH(S1314)</f>
        <v>4</v>
      </c>
      <c r="V1314">
        <f>YEAR(R1314)</f>
        <v>2015</v>
      </c>
      <c r="W1314">
        <f>YEAR(S1314)</f>
        <v>2015</v>
      </c>
      <c r="X1314" s="14">
        <f>_xlfn.DAYS(Table1[[#This Row],[Date Ended Conversion]],Table1[[#This Row],[Date Created Conversion]])</f>
        <v>30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8270</v>
      </c>
      <c r="O1315" t="s">
        <v>8272</v>
      </c>
      <c r="P1315" s="16">
        <f>ROUND(Table1[[#This Row],[pledged]]/Table1[[#This Row],[goal]]*100,0)</f>
        <v>31</v>
      </c>
      <c r="Q1315">
        <f>IFERROR(ROUND(E1315/L1315,2),0)</f>
        <v>102.02</v>
      </c>
      <c r="R1315" s="18">
        <f>(((J1315/60)/60)/24)+DATE(1970,1,1)</f>
        <v>42402.709652777776</v>
      </c>
      <c r="S1315" s="18">
        <f>(((I1315/60)/60)/24)+DATE(1970,1,1)</f>
        <v>42432.709652777776</v>
      </c>
      <c r="T1315" s="14">
        <f>MONTH(R1315)</f>
        <v>2</v>
      </c>
      <c r="U1315" s="14">
        <f>MONTH(S1315)</f>
        <v>3</v>
      </c>
      <c r="V1315">
        <f>YEAR(R1315)</f>
        <v>2016</v>
      </c>
      <c r="W1315">
        <f>YEAR(S1315)</f>
        <v>2016</v>
      </c>
      <c r="X1315" s="14">
        <f>_xlfn.DAYS(Table1[[#This Row],[Date Ended Conversion]],Table1[[#This Row],[Date Created Conversion]])</f>
        <v>30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8270</v>
      </c>
      <c r="O1316" t="s">
        <v>8272</v>
      </c>
      <c r="P1316" s="16">
        <f>ROUND(Table1[[#This Row],[pledged]]/Table1[[#This Row],[goal]]*100,0)</f>
        <v>1</v>
      </c>
      <c r="Q1316">
        <f>IFERROR(ROUND(E1316/L1316,2),0)</f>
        <v>184.36</v>
      </c>
      <c r="R1316" s="18">
        <f>(((J1316/60)/60)/24)+DATE(1970,1,1)</f>
        <v>42604.669675925921</v>
      </c>
      <c r="S1316" s="18">
        <f>(((I1316/60)/60)/24)+DATE(1970,1,1)</f>
        <v>42664.669675925921</v>
      </c>
      <c r="T1316" s="14">
        <f>MONTH(R1316)</f>
        <v>8</v>
      </c>
      <c r="U1316" s="14">
        <f>MONTH(S1316)</f>
        <v>10</v>
      </c>
      <c r="V1316">
        <f>YEAR(R1316)</f>
        <v>2016</v>
      </c>
      <c r="W1316">
        <f>YEAR(S1316)</f>
        <v>2016</v>
      </c>
      <c r="X1316" s="14">
        <f>_xlfn.DAYS(Table1[[#This Row],[Date Ended Conversion]],Table1[[#This Row],[Date Created Conversion]])</f>
        <v>60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8270</v>
      </c>
      <c r="O1317" t="s">
        <v>8272</v>
      </c>
      <c r="P1317" s="16">
        <f>ROUND(Table1[[#This Row],[pledged]]/Table1[[#This Row],[goal]]*100,0)</f>
        <v>40</v>
      </c>
      <c r="Q1317">
        <f>IFERROR(ROUND(E1317/L1317,2),0)</f>
        <v>162.91999999999999</v>
      </c>
      <c r="R1317" s="18">
        <f>(((J1317/60)/60)/24)+DATE(1970,1,1)</f>
        <v>42278.498240740737</v>
      </c>
      <c r="S1317" s="18">
        <f>(((I1317/60)/60)/24)+DATE(1970,1,1)</f>
        <v>42314.041666666672</v>
      </c>
      <c r="T1317" s="14">
        <f>MONTH(R1317)</f>
        <v>10</v>
      </c>
      <c r="U1317" s="14">
        <f>MONTH(S1317)</f>
        <v>11</v>
      </c>
      <c r="V1317">
        <f>YEAR(R1317)</f>
        <v>2015</v>
      </c>
      <c r="W1317">
        <f>YEAR(S1317)</f>
        <v>2015</v>
      </c>
      <c r="X1317" s="14">
        <f>_xlfn.DAYS(Table1[[#This Row],[Date Ended Conversion]],Table1[[#This Row],[Date Created Conversion]])</f>
        <v>36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8270</v>
      </c>
      <c r="O1318" t="s">
        <v>8272</v>
      </c>
      <c r="P1318" s="16">
        <f>ROUND(Table1[[#This Row],[pledged]]/Table1[[#This Row],[goal]]*100,0)</f>
        <v>0</v>
      </c>
      <c r="Q1318">
        <f>IFERROR(ROUND(E1318/L1318,2),0)</f>
        <v>1</v>
      </c>
      <c r="R1318" s="18">
        <f>(((J1318/60)/60)/24)+DATE(1970,1,1)</f>
        <v>42393.961909722217</v>
      </c>
      <c r="S1318" s="18">
        <f>(((I1318/60)/60)/24)+DATE(1970,1,1)</f>
        <v>42428.961909722217</v>
      </c>
      <c r="T1318" s="14">
        <f>MONTH(R1318)</f>
        <v>1</v>
      </c>
      <c r="U1318" s="14">
        <f>MONTH(S1318)</f>
        <v>2</v>
      </c>
      <c r="V1318">
        <f>YEAR(R1318)</f>
        <v>2016</v>
      </c>
      <c r="W1318">
        <f>YEAR(S1318)</f>
        <v>2016</v>
      </c>
      <c r="X1318" s="14">
        <f>_xlfn.DAYS(Table1[[#This Row],[Date Ended Conversion]],Table1[[#This Row],[Date Created Conversion]])</f>
        <v>35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8270</v>
      </c>
      <c r="O1319" t="s">
        <v>8272</v>
      </c>
      <c r="P1319" s="16">
        <f>ROUND(Table1[[#This Row],[pledged]]/Table1[[#This Row],[goal]]*100,0)</f>
        <v>6</v>
      </c>
      <c r="Q1319">
        <f>IFERROR(ROUND(E1319/L1319,2),0)</f>
        <v>603.53</v>
      </c>
      <c r="R1319" s="18">
        <f>(((J1319/60)/60)/24)+DATE(1970,1,1)</f>
        <v>42520.235486111109</v>
      </c>
      <c r="S1319" s="18">
        <f>(((I1319/60)/60)/24)+DATE(1970,1,1)</f>
        <v>42572.583333333328</v>
      </c>
      <c r="T1319" s="14">
        <f>MONTH(R1319)</f>
        <v>5</v>
      </c>
      <c r="U1319" s="14">
        <f>MONTH(S1319)</f>
        <v>7</v>
      </c>
      <c r="V1319">
        <f>YEAR(R1319)</f>
        <v>2016</v>
      </c>
      <c r="W1319">
        <f>YEAR(S1319)</f>
        <v>2016</v>
      </c>
      <c r="X1319" s="14">
        <f>_xlfn.DAYS(Table1[[#This Row],[Date Ended Conversion]],Table1[[#This Row],[Date Created Conversion]])</f>
        <v>52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8270</v>
      </c>
      <c r="O1320" t="s">
        <v>8272</v>
      </c>
      <c r="P1320" s="16">
        <f>ROUND(Table1[[#This Row],[pledged]]/Table1[[#This Row],[goal]]*100,0)</f>
        <v>15</v>
      </c>
      <c r="Q1320">
        <f>IFERROR(ROUND(E1320/L1320,2),0)</f>
        <v>45.41</v>
      </c>
      <c r="R1320" s="18">
        <f>(((J1320/60)/60)/24)+DATE(1970,1,1)</f>
        <v>41985.043657407412</v>
      </c>
      <c r="S1320" s="18">
        <f>(((I1320/60)/60)/24)+DATE(1970,1,1)</f>
        <v>42015.043657407412</v>
      </c>
      <c r="T1320" s="14">
        <f>MONTH(R1320)</f>
        <v>12</v>
      </c>
      <c r="U1320" s="14">
        <f>MONTH(S1320)</f>
        <v>1</v>
      </c>
      <c r="V1320">
        <f>YEAR(R1320)</f>
        <v>2014</v>
      </c>
      <c r="W1320">
        <f>YEAR(S1320)</f>
        <v>2015</v>
      </c>
      <c r="X1320" s="14">
        <f>_xlfn.DAYS(Table1[[#This Row],[Date Ended Conversion]],Table1[[#This Row],[Date Created Conversion]])</f>
        <v>30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8270</v>
      </c>
      <c r="O1321" t="s">
        <v>8272</v>
      </c>
      <c r="P1321" s="16">
        <f>ROUND(Table1[[#This Row],[pledged]]/Table1[[#This Row],[goal]]*100,0)</f>
        <v>15</v>
      </c>
      <c r="Q1321">
        <f>IFERROR(ROUND(E1321/L1321,2),0)</f>
        <v>97.33</v>
      </c>
      <c r="R1321" s="18">
        <f>(((J1321/60)/60)/24)+DATE(1970,1,1)</f>
        <v>41816.812094907407</v>
      </c>
      <c r="S1321" s="18">
        <f>(((I1321/60)/60)/24)+DATE(1970,1,1)</f>
        <v>41831.666666666664</v>
      </c>
      <c r="T1321" s="14">
        <f>MONTH(R1321)</f>
        <v>6</v>
      </c>
      <c r="U1321" s="14">
        <f>MONTH(S1321)</f>
        <v>7</v>
      </c>
      <c r="V1321">
        <f>YEAR(R1321)</f>
        <v>2014</v>
      </c>
      <c r="W1321">
        <f>YEAR(S1321)</f>
        <v>2014</v>
      </c>
      <c r="X1321" s="14">
        <f>_xlfn.DAYS(Table1[[#This Row],[Date Ended Conversion]],Table1[[#This Row],[Date Created Conversion]])</f>
        <v>15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8270</v>
      </c>
      <c r="O1322" t="s">
        <v>8272</v>
      </c>
      <c r="P1322" s="16">
        <f>ROUND(Table1[[#This Row],[pledged]]/Table1[[#This Row],[goal]]*100,0)</f>
        <v>1</v>
      </c>
      <c r="Q1322">
        <f>IFERROR(ROUND(E1322/L1322,2),0)</f>
        <v>167.67</v>
      </c>
      <c r="R1322" s="18">
        <f>(((J1322/60)/60)/24)+DATE(1970,1,1)</f>
        <v>42705.690347222218</v>
      </c>
      <c r="S1322" s="18">
        <f>(((I1322/60)/60)/24)+DATE(1970,1,1)</f>
        <v>42734.958333333328</v>
      </c>
      <c r="T1322" s="14">
        <f>MONTH(R1322)</f>
        <v>12</v>
      </c>
      <c r="U1322" s="14">
        <f>MONTH(S1322)</f>
        <v>12</v>
      </c>
      <c r="V1322">
        <f>YEAR(R1322)</f>
        <v>2016</v>
      </c>
      <c r="W1322">
        <f>YEAR(S1322)</f>
        <v>2016</v>
      </c>
      <c r="X1322" s="14">
        <f>_xlfn.DAYS(Table1[[#This Row],[Date Ended Conversion]],Table1[[#This Row],[Date Created Conversion]])</f>
        <v>29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8270</v>
      </c>
      <c r="O1323" t="s">
        <v>8272</v>
      </c>
      <c r="P1323" s="16">
        <f>ROUND(Table1[[#This Row],[pledged]]/Table1[[#This Row],[goal]]*100,0)</f>
        <v>1</v>
      </c>
      <c r="Q1323">
        <f>IFERROR(ROUND(E1323/L1323,2),0)</f>
        <v>859.86</v>
      </c>
      <c r="R1323" s="18">
        <f>(((J1323/60)/60)/24)+DATE(1970,1,1)</f>
        <v>42697.74927083333</v>
      </c>
      <c r="S1323" s="18">
        <f>(((I1323/60)/60)/24)+DATE(1970,1,1)</f>
        <v>42727.74927083333</v>
      </c>
      <c r="T1323" s="14">
        <f>MONTH(R1323)</f>
        <v>11</v>
      </c>
      <c r="U1323" s="14">
        <f>MONTH(S1323)</f>
        <v>12</v>
      </c>
      <c r="V1323">
        <f>YEAR(R1323)</f>
        <v>2016</v>
      </c>
      <c r="W1323">
        <f>YEAR(S1323)</f>
        <v>2016</v>
      </c>
      <c r="X1323" s="14">
        <f>_xlfn.DAYS(Table1[[#This Row],[Date Ended Conversion]],Table1[[#This Row],[Date Created Conversion]])</f>
        <v>30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8270</v>
      </c>
      <c r="O1324" t="s">
        <v>8272</v>
      </c>
      <c r="P1324" s="16">
        <f>ROUND(Table1[[#This Row],[pledged]]/Table1[[#This Row],[goal]]*100,0)</f>
        <v>0</v>
      </c>
      <c r="Q1324">
        <f>IFERROR(ROUND(E1324/L1324,2),0)</f>
        <v>26.5</v>
      </c>
      <c r="R1324" s="18">
        <f>(((J1324/60)/60)/24)+DATE(1970,1,1)</f>
        <v>42115.656539351854</v>
      </c>
      <c r="S1324" s="18">
        <f>(((I1324/60)/60)/24)+DATE(1970,1,1)</f>
        <v>42145.656539351854</v>
      </c>
      <c r="T1324" s="14">
        <f>MONTH(R1324)</f>
        <v>4</v>
      </c>
      <c r="U1324" s="14">
        <f>MONTH(S1324)</f>
        <v>5</v>
      </c>
      <c r="V1324">
        <f>YEAR(R1324)</f>
        <v>2015</v>
      </c>
      <c r="W1324">
        <f>YEAR(S1324)</f>
        <v>2015</v>
      </c>
      <c r="X1324" s="14">
        <f>_xlfn.DAYS(Table1[[#This Row],[Date Ended Conversion]],Table1[[#This Row],[Date Created Conversion]])</f>
        <v>30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8270</v>
      </c>
      <c r="O1325" t="s">
        <v>8272</v>
      </c>
      <c r="P1325" s="16">
        <f>ROUND(Table1[[#This Row],[pledged]]/Table1[[#This Row],[goal]]*100,0)</f>
        <v>9</v>
      </c>
      <c r="Q1325">
        <f>IFERROR(ROUND(E1325/L1325,2),0)</f>
        <v>30.27</v>
      </c>
      <c r="R1325" s="18">
        <f>(((J1325/60)/60)/24)+DATE(1970,1,1)</f>
        <v>42451.698449074072</v>
      </c>
      <c r="S1325" s="18">
        <f>(((I1325/60)/60)/24)+DATE(1970,1,1)</f>
        <v>42486.288194444445</v>
      </c>
      <c r="T1325" s="14">
        <f>MONTH(R1325)</f>
        <v>3</v>
      </c>
      <c r="U1325" s="14">
        <f>MONTH(S1325)</f>
        <v>4</v>
      </c>
      <c r="V1325">
        <f>YEAR(R1325)</f>
        <v>2016</v>
      </c>
      <c r="W1325">
        <f>YEAR(S1325)</f>
        <v>2016</v>
      </c>
      <c r="X1325" s="14">
        <f>_xlfn.DAYS(Table1[[#This Row],[Date Ended Conversion]],Table1[[#This Row],[Date Created Conversion]])</f>
        <v>35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8270</v>
      </c>
      <c r="O1326" t="s">
        <v>8272</v>
      </c>
      <c r="P1326" s="16">
        <f>ROUND(Table1[[#This Row],[pledged]]/Table1[[#This Row],[goal]]*100,0)</f>
        <v>10</v>
      </c>
      <c r="Q1326">
        <f>IFERROR(ROUND(E1326/L1326,2),0)</f>
        <v>54.67</v>
      </c>
      <c r="R1326" s="18">
        <f>(((J1326/60)/60)/24)+DATE(1970,1,1)</f>
        <v>42626.633703703701</v>
      </c>
      <c r="S1326" s="18">
        <f>(((I1326/60)/60)/24)+DATE(1970,1,1)</f>
        <v>42656.633703703701</v>
      </c>
      <c r="T1326" s="14">
        <f>MONTH(R1326)</f>
        <v>9</v>
      </c>
      <c r="U1326" s="14">
        <f>MONTH(S1326)</f>
        <v>10</v>
      </c>
      <c r="V1326">
        <f>YEAR(R1326)</f>
        <v>2016</v>
      </c>
      <c r="W1326">
        <f>YEAR(S1326)</f>
        <v>2016</v>
      </c>
      <c r="X1326" s="14">
        <f>_xlfn.DAYS(Table1[[#This Row],[Date Ended Conversion]],Table1[[#This Row],[Date Created Conversion]])</f>
        <v>30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8270</v>
      </c>
      <c r="O1327" t="s">
        <v>8272</v>
      </c>
      <c r="P1327" s="16">
        <f>ROUND(Table1[[#This Row],[pledged]]/Table1[[#This Row],[goal]]*100,0)</f>
        <v>2</v>
      </c>
      <c r="Q1327">
        <f>IFERROR(ROUND(E1327/L1327,2),0)</f>
        <v>60.75</v>
      </c>
      <c r="R1327" s="18">
        <f>(((J1327/60)/60)/24)+DATE(1970,1,1)</f>
        <v>42704.086053240739</v>
      </c>
      <c r="S1327" s="18">
        <f>(((I1327/60)/60)/24)+DATE(1970,1,1)</f>
        <v>42734.086053240739</v>
      </c>
      <c r="T1327" s="14">
        <f>MONTH(R1327)</f>
        <v>11</v>
      </c>
      <c r="U1327" s="14">
        <f>MONTH(S1327)</f>
        <v>12</v>
      </c>
      <c r="V1327">
        <f>YEAR(R1327)</f>
        <v>2016</v>
      </c>
      <c r="W1327">
        <f>YEAR(S1327)</f>
        <v>2016</v>
      </c>
      <c r="X1327" s="14">
        <f>_xlfn.DAYS(Table1[[#This Row],[Date Ended Conversion]],Table1[[#This Row],[Date Created Conversion]])</f>
        <v>30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8270</v>
      </c>
      <c r="O1328" t="s">
        <v>8272</v>
      </c>
      <c r="P1328" s="16">
        <f>ROUND(Table1[[#This Row],[pledged]]/Table1[[#This Row],[goal]]*100,0)</f>
        <v>1</v>
      </c>
      <c r="Q1328">
        <f>IFERROR(ROUND(E1328/L1328,2),0)</f>
        <v>102.73</v>
      </c>
      <c r="R1328" s="18">
        <f>(((J1328/60)/60)/24)+DATE(1970,1,1)</f>
        <v>41974.791990740734</v>
      </c>
      <c r="S1328" s="18">
        <f>(((I1328/60)/60)/24)+DATE(1970,1,1)</f>
        <v>42019.791990740734</v>
      </c>
      <c r="T1328" s="14">
        <f>MONTH(R1328)</f>
        <v>12</v>
      </c>
      <c r="U1328" s="14">
        <f>MONTH(S1328)</f>
        <v>1</v>
      </c>
      <c r="V1328">
        <f>YEAR(R1328)</f>
        <v>2014</v>
      </c>
      <c r="W1328">
        <f>YEAR(S1328)</f>
        <v>2015</v>
      </c>
      <c r="X1328" s="14">
        <f>_xlfn.DAYS(Table1[[#This Row],[Date Ended Conversion]],Table1[[#This Row],[Date Created Conversion]])</f>
        <v>45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8270</v>
      </c>
      <c r="O1329" t="s">
        <v>8272</v>
      </c>
      <c r="P1329" s="16">
        <f>ROUND(Table1[[#This Row],[pledged]]/Table1[[#This Row],[goal]]*100,0)</f>
        <v>4</v>
      </c>
      <c r="Q1329">
        <f>IFERROR(ROUND(E1329/L1329,2),0)</f>
        <v>41.59</v>
      </c>
      <c r="R1329" s="18">
        <f>(((J1329/60)/60)/24)+DATE(1970,1,1)</f>
        <v>42123.678645833337</v>
      </c>
      <c r="S1329" s="18">
        <f>(((I1329/60)/60)/24)+DATE(1970,1,1)</f>
        <v>42153.678645833337</v>
      </c>
      <c r="T1329" s="14">
        <f>MONTH(R1329)</f>
        <v>4</v>
      </c>
      <c r="U1329" s="14">
        <f>MONTH(S1329)</f>
        <v>5</v>
      </c>
      <c r="V1329">
        <f>YEAR(R1329)</f>
        <v>2015</v>
      </c>
      <c r="W1329">
        <f>YEAR(S1329)</f>
        <v>2015</v>
      </c>
      <c r="X1329" s="14">
        <f>_xlfn.DAYS(Table1[[#This Row],[Date Ended Conversion]],Table1[[#This Row],[Date Created Conversion]])</f>
        <v>30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8270</v>
      </c>
      <c r="O1330" t="s">
        <v>8272</v>
      </c>
      <c r="P1330" s="16">
        <f>ROUND(Table1[[#This Row],[pledged]]/Table1[[#This Row],[goal]]*100,0)</f>
        <v>2</v>
      </c>
      <c r="Q1330">
        <f>IFERROR(ROUND(E1330/L1330,2),0)</f>
        <v>116.53</v>
      </c>
      <c r="R1330" s="18">
        <f>(((J1330/60)/60)/24)+DATE(1970,1,1)</f>
        <v>42612.642754629633</v>
      </c>
      <c r="S1330" s="18">
        <f>(((I1330/60)/60)/24)+DATE(1970,1,1)</f>
        <v>42657.642754629633</v>
      </c>
      <c r="T1330" s="14">
        <f>MONTH(R1330)</f>
        <v>8</v>
      </c>
      <c r="U1330" s="14">
        <f>MONTH(S1330)</f>
        <v>10</v>
      </c>
      <c r="V1330">
        <f>YEAR(R1330)</f>
        <v>2016</v>
      </c>
      <c r="W1330">
        <f>YEAR(S1330)</f>
        <v>2016</v>
      </c>
      <c r="X1330" s="14">
        <f>_xlfn.DAYS(Table1[[#This Row],[Date Ended Conversion]],Table1[[#This Row],[Date Created Conversion]])</f>
        <v>45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8270</v>
      </c>
      <c r="O1331" t="s">
        <v>8272</v>
      </c>
      <c r="P1331" s="16">
        <f>ROUND(Table1[[#This Row],[pledged]]/Table1[[#This Row],[goal]]*100,0)</f>
        <v>1</v>
      </c>
      <c r="Q1331">
        <f>IFERROR(ROUND(E1331/L1331,2),0)</f>
        <v>45.33</v>
      </c>
      <c r="R1331" s="18">
        <f>(((J1331/60)/60)/24)+DATE(1970,1,1)</f>
        <v>41935.221585648149</v>
      </c>
      <c r="S1331" s="18">
        <f>(((I1331/60)/60)/24)+DATE(1970,1,1)</f>
        <v>41975.263252314813</v>
      </c>
      <c r="T1331" s="14">
        <f>MONTH(R1331)</f>
        <v>10</v>
      </c>
      <c r="U1331" s="14">
        <f>MONTH(S1331)</f>
        <v>12</v>
      </c>
      <c r="V1331">
        <f>YEAR(R1331)</f>
        <v>2014</v>
      </c>
      <c r="W1331">
        <f>YEAR(S1331)</f>
        <v>2014</v>
      </c>
      <c r="X1331" s="14">
        <f>_xlfn.DAYS(Table1[[#This Row],[Date Ended Conversion]],Table1[[#This Row],[Date Created Conversion]])</f>
        <v>40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8270</v>
      </c>
      <c r="O1332" t="s">
        <v>8272</v>
      </c>
      <c r="P1332" s="16">
        <f>ROUND(Table1[[#This Row],[pledged]]/Table1[[#This Row],[goal]]*100,0)</f>
        <v>22</v>
      </c>
      <c r="Q1332">
        <f>IFERROR(ROUND(E1332/L1332,2),0)</f>
        <v>157.46</v>
      </c>
      <c r="R1332" s="18">
        <f>(((J1332/60)/60)/24)+DATE(1970,1,1)</f>
        <v>42522.276724537034</v>
      </c>
      <c r="S1332" s="18">
        <f>(((I1332/60)/60)/24)+DATE(1970,1,1)</f>
        <v>42553.166666666672</v>
      </c>
      <c r="T1332" s="14">
        <f>MONTH(R1332)</f>
        <v>6</v>
      </c>
      <c r="U1332" s="14">
        <f>MONTH(S1332)</f>
        <v>7</v>
      </c>
      <c r="V1332">
        <f>YEAR(R1332)</f>
        <v>2016</v>
      </c>
      <c r="W1332">
        <f>YEAR(S1332)</f>
        <v>2016</v>
      </c>
      <c r="X1332" s="14">
        <f>_xlfn.DAYS(Table1[[#This Row],[Date Ended Conversion]],Table1[[#This Row],[Date Created Conversion]])</f>
        <v>31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8270</v>
      </c>
      <c r="O1333" t="s">
        <v>8272</v>
      </c>
      <c r="P1333" s="16">
        <f>ROUND(Table1[[#This Row],[pledged]]/Table1[[#This Row],[goal]]*100,0)</f>
        <v>1</v>
      </c>
      <c r="Q1333">
        <f>IFERROR(ROUND(E1333/L1333,2),0)</f>
        <v>100.5</v>
      </c>
      <c r="R1333" s="18">
        <f>(((J1333/60)/60)/24)+DATE(1970,1,1)</f>
        <v>42569.50409722222</v>
      </c>
      <c r="S1333" s="18">
        <f>(((I1333/60)/60)/24)+DATE(1970,1,1)</f>
        <v>42599.50409722222</v>
      </c>
      <c r="T1333" s="14">
        <f>MONTH(R1333)</f>
        <v>7</v>
      </c>
      <c r="U1333" s="14">
        <f>MONTH(S1333)</f>
        <v>8</v>
      </c>
      <c r="V1333">
        <f>YEAR(R1333)</f>
        <v>2016</v>
      </c>
      <c r="W1333">
        <f>YEAR(S1333)</f>
        <v>2016</v>
      </c>
      <c r="X1333" s="14">
        <f>_xlfn.DAYS(Table1[[#This Row],[Date Ended Conversion]],Table1[[#This Row],[Date Created Conversion]])</f>
        <v>30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8270</v>
      </c>
      <c r="O1334" t="s">
        <v>8272</v>
      </c>
      <c r="P1334" s="16">
        <f>ROUND(Table1[[#This Row],[pledged]]/Table1[[#This Row],[goal]]*100,0)</f>
        <v>0</v>
      </c>
      <c r="Q1334">
        <f>IFERROR(ROUND(E1334/L1334,2),0)</f>
        <v>0</v>
      </c>
      <c r="R1334" s="18">
        <f>(((J1334/60)/60)/24)+DATE(1970,1,1)</f>
        <v>42732.060277777782</v>
      </c>
      <c r="S1334" s="18">
        <f>(((I1334/60)/60)/24)+DATE(1970,1,1)</f>
        <v>42762.060277777782</v>
      </c>
      <c r="T1334" s="14">
        <f>MONTH(R1334)</f>
        <v>12</v>
      </c>
      <c r="U1334" s="14">
        <f>MONTH(S1334)</f>
        <v>1</v>
      </c>
      <c r="V1334">
        <f>YEAR(R1334)</f>
        <v>2016</v>
      </c>
      <c r="W1334">
        <f>YEAR(S1334)</f>
        <v>2017</v>
      </c>
      <c r="X1334" s="14">
        <f>_xlfn.DAYS(Table1[[#This Row],[Date Ended Conversion]],Table1[[#This Row],[Date Created Conversion]])</f>
        <v>30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8270</v>
      </c>
      <c r="O1335" t="s">
        <v>8272</v>
      </c>
      <c r="P1335" s="16">
        <f>ROUND(Table1[[#This Row],[pledged]]/Table1[[#This Row],[goal]]*100,0)</f>
        <v>0</v>
      </c>
      <c r="Q1335">
        <f>IFERROR(ROUND(E1335/L1335,2),0)</f>
        <v>0</v>
      </c>
      <c r="R1335" s="18">
        <f>(((J1335/60)/60)/24)+DATE(1970,1,1)</f>
        <v>41806.106770833336</v>
      </c>
      <c r="S1335" s="18">
        <f>(((I1335/60)/60)/24)+DATE(1970,1,1)</f>
        <v>41836.106770833336</v>
      </c>
      <c r="T1335" s="14">
        <f>MONTH(R1335)</f>
        <v>6</v>
      </c>
      <c r="U1335" s="14">
        <f>MONTH(S1335)</f>
        <v>7</v>
      </c>
      <c r="V1335">
        <f>YEAR(R1335)</f>
        <v>2014</v>
      </c>
      <c r="W1335">
        <f>YEAR(S1335)</f>
        <v>2014</v>
      </c>
      <c r="X1335" s="14">
        <f>_xlfn.DAYS(Table1[[#This Row],[Date Ended Conversion]],Table1[[#This Row],[Date Created Conversion]])</f>
        <v>30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8270</v>
      </c>
      <c r="O1336" t="s">
        <v>8272</v>
      </c>
      <c r="P1336" s="16">
        <f>ROUND(Table1[[#This Row],[pledged]]/Table1[[#This Row],[goal]]*100,0)</f>
        <v>11</v>
      </c>
      <c r="Q1336">
        <f>IFERROR(ROUND(E1336/L1336,2),0)</f>
        <v>51.82</v>
      </c>
      <c r="R1336" s="18">
        <f>(((J1336/60)/60)/24)+DATE(1970,1,1)</f>
        <v>42410.774155092593</v>
      </c>
      <c r="S1336" s="18">
        <f>(((I1336/60)/60)/24)+DATE(1970,1,1)</f>
        <v>42440.774155092593</v>
      </c>
      <c r="T1336" s="14">
        <f>MONTH(R1336)</f>
        <v>2</v>
      </c>
      <c r="U1336" s="14">
        <f>MONTH(S1336)</f>
        <v>3</v>
      </c>
      <c r="V1336">
        <f>YEAR(R1336)</f>
        <v>2016</v>
      </c>
      <c r="W1336">
        <f>YEAR(S1336)</f>
        <v>2016</v>
      </c>
      <c r="X1336" s="14">
        <f>_xlfn.DAYS(Table1[[#This Row],[Date Ended Conversion]],Table1[[#This Row],[Date Created Conversion]])</f>
        <v>30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8270</v>
      </c>
      <c r="O1337" t="s">
        <v>8272</v>
      </c>
      <c r="P1337" s="16">
        <f>ROUND(Table1[[#This Row],[pledged]]/Table1[[#This Row],[goal]]*100,0)</f>
        <v>20</v>
      </c>
      <c r="Q1337">
        <f>IFERROR(ROUND(E1337/L1337,2),0)</f>
        <v>308.75</v>
      </c>
      <c r="R1337" s="18">
        <f>(((J1337/60)/60)/24)+DATE(1970,1,1)</f>
        <v>42313.936365740738</v>
      </c>
      <c r="S1337" s="18">
        <f>(((I1337/60)/60)/24)+DATE(1970,1,1)</f>
        <v>42343.936365740738</v>
      </c>
      <c r="T1337" s="14">
        <f>MONTH(R1337)</f>
        <v>11</v>
      </c>
      <c r="U1337" s="14">
        <f>MONTH(S1337)</f>
        <v>12</v>
      </c>
      <c r="V1337">
        <f>YEAR(R1337)</f>
        <v>2015</v>
      </c>
      <c r="W1337">
        <f>YEAR(S1337)</f>
        <v>2015</v>
      </c>
      <c r="X1337" s="14">
        <f>_xlfn.DAYS(Table1[[#This Row],[Date Ended Conversion]],Table1[[#This Row],[Date Created Conversion]])</f>
        <v>30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8270</v>
      </c>
      <c r="O1338" t="s">
        <v>8272</v>
      </c>
      <c r="P1338" s="16">
        <f>ROUND(Table1[[#This Row],[pledged]]/Table1[[#This Row],[goal]]*100,0)</f>
        <v>85</v>
      </c>
      <c r="Q1338">
        <f>IFERROR(ROUND(E1338/L1338,2),0)</f>
        <v>379.23</v>
      </c>
      <c r="R1338" s="18">
        <f>(((J1338/60)/60)/24)+DATE(1970,1,1)</f>
        <v>41955.863750000004</v>
      </c>
      <c r="S1338" s="18">
        <f>(((I1338/60)/60)/24)+DATE(1970,1,1)</f>
        <v>41990.863750000004</v>
      </c>
      <c r="T1338" s="14">
        <f>MONTH(R1338)</f>
        <v>11</v>
      </c>
      <c r="U1338" s="14">
        <f>MONTH(S1338)</f>
        <v>12</v>
      </c>
      <c r="V1338">
        <f>YEAR(R1338)</f>
        <v>2014</v>
      </c>
      <c r="W1338">
        <f>YEAR(S1338)</f>
        <v>2014</v>
      </c>
      <c r="X1338" s="14">
        <f>_xlfn.DAYS(Table1[[#This Row],[Date Ended Conversion]],Table1[[#This Row],[Date Created Conversion]])</f>
        <v>35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8270</v>
      </c>
      <c r="O1339" t="s">
        <v>8272</v>
      </c>
      <c r="P1339" s="16">
        <f>ROUND(Table1[[#This Row],[pledged]]/Table1[[#This Row],[goal]]*100,0)</f>
        <v>49</v>
      </c>
      <c r="Q1339">
        <f>IFERROR(ROUND(E1339/L1339,2),0)</f>
        <v>176.36</v>
      </c>
      <c r="R1339" s="18">
        <f>(((J1339/60)/60)/24)+DATE(1970,1,1)</f>
        <v>42767.577303240745</v>
      </c>
      <c r="S1339" s="18">
        <f>(((I1339/60)/60)/24)+DATE(1970,1,1)</f>
        <v>42797.577303240745</v>
      </c>
      <c r="T1339" s="14">
        <f>MONTH(R1339)</f>
        <v>2</v>
      </c>
      <c r="U1339" s="14">
        <f>MONTH(S1339)</f>
        <v>3</v>
      </c>
      <c r="V1339">
        <f>YEAR(R1339)</f>
        <v>2017</v>
      </c>
      <c r="W1339">
        <f>YEAR(S1339)</f>
        <v>2017</v>
      </c>
      <c r="X1339" s="14">
        <f>_xlfn.DAYS(Table1[[#This Row],[Date Ended Conversion]],Table1[[#This Row],[Date Created Conversion]])</f>
        <v>30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8270</v>
      </c>
      <c r="O1340" t="s">
        <v>8272</v>
      </c>
      <c r="P1340" s="16">
        <f>ROUND(Table1[[#This Row],[pledged]]/Table1[[#This Row],[goal]]*100,0)</f>
        <v>3</v>
      </c>
      <c r="Q1340">
        <f>IFERROR(ROUND(E1340/L1340,2),0)</f>
        <v>66.069999999999993</v>
      </c>
      <c r="R1340" s="18">
        <f>(((J1340/60)/60)/24)+DATE(1970,1,1)</f>
        <v>42188.803622685184</v>
      </c>
      <c r="S1340" s="18">
        <f>(((I1340/60)/60)/24)+DATE(1970,1,1)</f>
        <v>42218.803622685184</v>
      </c>
      <c r="T1340" s="14">
        <f>MONTH(R1340)</f>
        <v>7</v>
      </c>
      <c r="U1340" s="14">
        <f>MONTH(S1340)</f>
        <v>8</v>
      </c>
      <c r="V1340">
        <f>YEAR(R1340)</f>
        <v>2015</v>
      </c>
      <c r="W1340">
        <f>YEAR(S1340)</f>
        <v>2015</v>
      </c>
      <c r="X1340" s="14">
        <f>_xlfn.DAYS(Table1[[#This Row],[Date Ended Conversion]],Table1[[#This Row],[Date Created Conversion]])</f>
        <v>30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8270</v>
      </c>
      <c r="O1341" t="s">
        <v>8272</v>
      </c>
      <c r="P1341" s="16">
        <f>ROUND(Table1[[#This Row],[pledged]]/Table1[[#This Row],[goal]]*100,0)</f>
        <v>7</v>
      </c>
      <c r="Q1341">
        <f>IFERROR(ROUND(E1341/L1341,2),0)</f>
        <v>89.65</v>
      </c>
      <c r="R1341" s="18">
        <f>(((J1341/60)/60)/24)+DATE(1970,1,1)</f>
        <v>41936.647164351853</v>
      </c>
      <c r="S1341" s="18">
        <f>(((I1341/60)/60)/24)+DATE(1970,1,1)</f>
        <v>41981.688831018517</v>
      </c>
      <c r="T1341" s="14">
        <f>MONTH(R1341)</f>
        <v>10</v>
      </c>
      <c r="U1341" s="14">
        <f>MONTH(S1341)</f>
        <v>12</v>
      </c>
      <c r="V1341">
        <f>YEAR(R1341)</f>
        <v>2014</v>
      </c>
      <c r="W1341">
        <f>YEAR(S1341)</f>
        <v>2014</v>
      </c>
      <c r="X1341" s="14">
        <f>_xlfn.DAYS(Table1[[#This Row],[Date Ended Conversion]],Table1[[#This Row],[Date Created Conversion]])</f>
        <v>45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8270</v>
      </c>
      <c r="O1342" t="s">
        <v>8272</v>
      </c>
      <c r="P1342" s="16">
        <f>ROUND(Table1[[#This Row],[pledged]]/Table1[[#This Row],[goal]]*100,0)</f>
        <v>0</v>
      </c>
      <c r="Q1342">
        <f>IFERROR(ROUND(E1342/L1342,2),0)</f>
        <v>0</v>
      </c>
      <c r="R1342" s="18">
        <f>(((J1342/60)/60)/24)+DATE(1970,1,1)</f>
        <v>41836.595520833333</v>
      </c>
      <c r="S1342" s="18">
        <f>(((I1342/60)/60)/24)+DATE(1970,1,1)</f>
        <v>41866.595520833333</v>
      </c>
      <c r="T1342" s="14">
        <f>MONTH(R1342)</f>
        <v>7</v>
      </c>
      <c r="U1342" s="14">
        <f>MONTH(S1342)</f>
        <v>8</v>
      </c>
      <c r="V1342">
        <f>YEAR(R1342)</f>
        <v>2014</v>
      </c>
      <c r="W1342">
        <f>YEAR(S1342)</f>
        <v>2014</v>
      </c>
      <c r="X1342" s="14">
        <f>_xlfn.DAYS(Table1[[#This Row],[Date Ended Conversion]],Table1[[#This Row],[Date Created Conversion]])</f>
        <v>30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8270</v>
      </c>
      <c r="O1343" t="s">
        <v>8272</v>
      </c>
      <c r="P1343" s="16">
        <f>ROUND(Table1[[#This Row],[pledged]]/Table1[[#This Row],[goal]]*100,0)</f>
        <v>70</v>
      </c>
      <c r="Q1343">
        <f>IFERROR(ROUND(E1343/L1343,2),0)</f>
        <v>382.39</v>
      </c>
      <c r="R1343" s="18">
        <f>(((J1343/60)/60)/24)+DATE(1970,1,1)</f>
        <v>42612.624039351853</v>
      </c>
      <c r="S1343" s="18">
        <f>(((I1343/60)/60)/24)+DATE(1970,1,1)</f>
        <v>42644.624039351853</v>
      </c>
      <c r="T1343" s="14">
        <f>MONTH(R1343)</f>
        <v>8</v>
      </c>
      <c r="U1343" s="14">
        <f>MONTH(S1343)</f>
        <v>10</v>
      </c>
      <c r="V1343">
        <f>YEAR(R1343)</f>
        <v>2016</v>
      </c>
      <c r="W1343">
        <f>YEAR(S1343)</f>
        <v>2016</v>
      </c>
      <c r="X1343" s="14">
        <f>_xlfn.DAYS(Table1[[#This Row],[Date Ended Conversion]],Table1[[#This Row],[Date Created Conversion]])</f>
        <v>32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8270</v>
      </c>
      <c r="O1344" t="s">
        <v>8272</v>
      </c>
      <c r="P1344" s="16">
        <f>ROUND(Table1[[#This Row],[pledged]]/Table1[[#This Row],[goal]]*100,0)</f>
        <v>0</v>
      </c>
      <c r="Q1344">
        <f>IFERROR(ROUND(E1344/L1344,2),0)</f>
        <v>100</v>
      </c>
      <c r="R1344" s="18">
        <f>(((J1344/60)/60)/24)+DATE(1970,1,1)</f>
        <v>42172.816423611104</v>
      </c>
      <c r="S1344" s="18">
        <f>(((I1344/60)/60)/24)+DATE(1970,1,1)</f>
        <v>42202.816423611104</v>
      </c>
      <c r="T1344" s="14">
        <f>MONTH(R1344)</f>
        <v>6</v>
      </c>
      <c r="U1344" s="14">
        <f>MONTH(S1344)</f>
        <v>7</v>
      </c>
      <c r="V1344">
        <f>YEAR(R1344)</f>
        <v>2015</v>
      </c>
      <c r="W1344">
        <f>YEAR(S1344)</f>
        <v>2015</v>
      </c>
      <c r="X1344" s="14">
        <f>_xlfn.DAYS(Table1[[#This Row],[Date Ended Conversion]],Table1[[#This Row],[Date Created Conversion]])</f>
        <v>30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8270</v>
      </c>
      <c r="O1345" t="s">
        <v>8272</v>
      </c>
      <c r="P1345" s="16">
        <f>ROUND(Table1[[#This Row],[pledged]]/Table1[[#This Row],[goal]]*100,0)</f>
        <v>102</v>
      </c>
      <c r="Q1345">
        <f>IFERROR(ROUND(E1345/L1345,2),0)</f>
        <v>158.36000000000001</v>
      </c>
      <c r="R1345" s="18">
        <f>(((J1345/60)/60)/24)+DATE(1970,1,1)</f>
        <v>42542.526423611111</v>
      </c>
      <c r="S1345" s="18">
        <f>(((I1345/60)/60)/24)+DATE(1970,1,1)</f>
        <v>42601.165972222225</v>
      </c>
      <c r="T1345" s="14">
        <f>MONTH(R1345)</f>
        <v>6</v>
      </c>
      <c r="U1345" s="14">
        <f>MONTH(S1345)</f>
        <v>8</v>
      </c>
      <c r="V1345">
        <f>YEAR(R1345)</f>
        <v>2016</v>
      </c>
      <c r="W1345">
        <f>YEAR(S1345)</f>
        <v>2016</v>
      </c>
      <c r="X1345" s="14">
        <f>_xlfn.DAYS(Table1[[#This Row],[Date Ended Conversion]],Table1[[#This Row],[Date Created Conversion]])</f>
        <v>59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8273</v>
      </c>
      <c r="O1346" t="s">
        <v>8309</v>
      </c>
      <c r="P1346" s="16">
        <f>ROUND(Table1[[#This Row],[pledged]]/Table1[[#This Row],[goal]]*100,0)</f>
        <v>378</v>
      </c>
      <c r="Q1346">
        <f>IFERROR(ROUND(E1346/L1346,2),0)</f>
        <v>40.76</v>
      </c>
      <c r="R1346" s="18">
        <f>(((J1346/60)/60)/24)+DATE(1970,1,1)</f>
        <v>42522.789803240739</v>
      </c>
      <c r="S1346" s="18">
        <f>(((I1346/60)/60)/24)+DATE(1970,1,1)</f>
        <v>42551.789803240739</v>
      </c>
      <c r="T1346" s="14">
        <f>MONTH(R1346)</f>
        <v>6</v>
      </c>
      <c r="U1346" s="14">
        <f>MONTH(S1346)</f>
        <v>6</v>
      </c>
      <c r="V1346">
        <f>YEAR(R1346)</f>
        <v>2016</v>
      </c>
      <c r="W1346">
        <f>YEAR(S1346)</f>
        <v>2016</v>
      </c>
      <c r="X1346" s="14">
        <f>_xlfn.DAYS(Table1[[#This Row],[Date Ended Conversion]],Table1[[#This Row],[Date Created Conversion]])</f>
        <v>29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8273</v>
      </c>
      <c r="O1347" t="s">
        <v>8309</v>
      </c>
      <c r="P1347" s="16">
        <f>ROUND(Table1[[#This Row],[pledged]]/Table1[[#This Row],[goal]]*100,0)</f>
        <v>125</v>
      </c>
      <c r="Q1347">
        <f>IFERROR(ROUND(E1347/L1347,2),0)</f>
        <v>53.57</v>
      </c>
      <c r="R1347" s="18">
        <f>(((J1347/60)/60)/24)+DATE(1970,1,1)</f>
        <v>41799.814340277779</v>
      </c>
      <c r="S1347" s="18">
        <f>(((I1347/60)/60)/24)+DATE(1970,1,1)</f>
        <v>41834.814340277779</v>
      </c>
      <c r="T1347" s="14">
        <f>MONTH(R1347)</f>
        <v>6</v>
      </c>
      <c r="U1347" s="14">
        <f>MONTH(S1347)</f>
        <v>7</v>
      </c>
      <c r="V1347">
        <f>YEAR(R1347)</f>
        <v>2014</v>
      </c>
      <c r="W1347">
        <f>YEAR(S1347)</f>
        <v>2014</v>
      </c>
      <c r="X1347" s="14">
        <f>_xlfn.DAYS(Table1[[#This Row],[Date Ended Conversion]],Table1[[#This Row],[Date Created Conversion]])</f>
        <v>35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8273</v>
      </c>
      <c r="O1348" t="s">
        <v>8309</v>
      </c>
      <c r="P1348" s="16">
        <f>ROUND(Table1[[#This Row],[pledged]]/Table1[[#This Row],[goal]]*100,0)</f>
        <v>147</v>
      </c>
      <c r="Q1348">
        <f>IFERROR(ROUND(E1348/L1348,2),0)</f>
        <v>48.45</v>
      </c>
      <c r="R1348" s="18">
        <f>(((J1348/60)/60)/24)+DATE(1970,1,1)</f>
        <v>41422.075821759259</v>
      </c>
      <c r="S1348" s="18">
        <f>(((I1348/60)/60)/24)+DATE(1970,1,1)</f>
        <v>41452.075821759259</v>
      </c>
      <c r="T1348" s="14">
        <f>MONTH(R1348)</f>
        <v>5</v>
      </c>
      <c r="U1348" s="14">
        <f>MONTH(S1348)</f>
        <v>6</v>
      </c>
      <c r="V1348">
        <f>YEAR(R1348)</f>
        <v>2013</v>
      </c>
      <c r="W1348">
        <f>YEAR(S1348)</f>
        <v>2013</v>
      </c>
      <c r="X1348" s="14">
        <f>_xlfn.DAYS(Table1[[#This Row],[Date Ended Conversion]],Table1[[#This Row],[Date Created Conversion]])</f>
        <v>30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8273</v>
      </c>
      <c r="O1349" t="s">
        <v>8309</v>
      </c>
      <c r="P1349" s="16">
        <f>ROUND(Table1[[#This Row],[pledged]]/Table1[[#This Row],[goal]]*100,0)</f>
        <v>102</v>
      </c>
      <c r="Q1349">
        <f>IFERROR(ROUND(E1349/L1349,2),0)</f>
        <v>82.42</v>
      </c>
      <c r="R1349" s="18">
        <f>(((J1349/60)/60)/24)+DATE(1970,1,1)</f>
        <v>42040.638020833328</v>
      </c>
      <c r="S1349" s="18">
        <f>(((I1349/60)/60)/24)+DATE(1970,1,1)</f>
        <v>42070.638020833328</v>
      </c>
      <c r="T1349" s="14">
        <f>MONTH(R1349)</f>
        <v>2</v>
      </c>
      <c r="U1349" s="14">
        <f>MONTH(S1349)</f>
        <v>3</v>
      </c>
      <c r="V1349">
        <f>YEAR(R1349)</f>
        <v>2015</v>
      </c>
      <c r="W1349">
        <f>YEAR(S1349)</f>
        <v>2015</v>
      </c>
      <c r="X1349" s="14">
        <f>_xlfn.DAYS(Table1[[#This Row],[Date Ended Conversion]],Table1[[#This Row],[Date Created Conversion]])</f>
        <v>30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8273</v>
      </c>
      <c r="O1350" t="s">
        <v>8309</v>
      </c>
      <c r="P1350" s="16">
        <f>ROUND(Table1[[#This Row],[pledged]]/Table1[[#This Row],[goal]]*100,0)</f>
        <v>102</v>
      </c>
      <c r="Q1350">
        <f>IFERROR(ROUND(E1350/L1350,2),0)</f>
        <v>230.19</v>
      </c>
      <c r="R1350" s="18">
        <f>(((J1350/60)/60)/24)+DATE(1970,1,1)</f>
        <v>41963.506168981476</v>
      </c>
      <c r="S1350" s="18">
        <f>(((I1350/60)/60)/24)+DATE(1970,1,1)</f>
        <v>41991.506168981476</v>
      </c>
      <c r="T1350" s="14">
        <f>MONTH(R1350)</f>
        <v>11</v>
      </c>
      <c r="U1350" s="14">
        <f>MONTH(S1350)</f>
        <v>12</v>
      </c>
      <c r="V1350">
        <f>YEAR(R1350)</f>
        <v>2014</v>
      </c>
      <c r="W1350">
        <f>YEAR(S1350)</f>
        <v>2014</v>
      </c>
      <c r="X1350" s="14">
        <f>_xlfn.DAYS(Table1[[#This Row],[Date Ended Conversion]],Table1[[#This Row],[Date Created Conversion]])</f>
        <v>28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8273</v>
      </c>
      <c r="O1351" t="s">
        <v>8309</v>
      </c>
      <c r="P1351" s="16">
        <f>ROUND(Table1[[#This Row],[pledged]]/Table1[[#This Row],[goal]]*100,0)</f>
        <v>204</v>
      </c>
      <c r="Q1351">
        <f>IFERROR(ROUND(E1351/L1351,2),0)</f>
        <v>59.36</v>
      </c>
      <c r="R1351" s="18">
        <f>(((J1351/60)/60)/24)+DATE(1970,1,1)</f>
        <v>42317.33258101852</v>
      </c>
      <c r="S1351" s="18">
        <f>(((I1351/60)/60)/24)+DATE(1970,1,1)</f>
        <v>42354.290972222225</v>
      </c>
      <c r="T1351" s="14">
        <f>MONTH(R1351)</f>
        <v>11</v>
      </c>
      <c r="U1351" s="14">
        <f>MONTH(S1351)</f>
        <v>12</v>
      </c>
      <c r="V1351">
        <f>YEAR(R1351)</f>
        <v>2015</v>
      </c>
      <c r="W1351">
        <f>YEAR(S1351)</f>
        <v>2015</v>
      </c>
      <c r="X1351" s="14">
        <f>_xlfn.DAYS(Table1[[#This Row],[Date Ended Conversion]],Table1[[#This Row],[Date Created Conversion]])</f>
        <v>37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8273</v>
      </c>
      <c r="O1352" t="s">
        <v>8309</v>
      </c>
      <c r="P1352" s="16">
        <f>ROUND(Table1[[#This Row],[pledged]]/Table1[[#This Row],[goal]]*100,0)</f>
        <v>104</v>
      </c>
      <c r="Q1352">
        <f>IFERROR(ROUND(E1352/L1352,2),0)</f>
        <v>66.7</v>
      </c>
      <c r="R1352" s="18">
        <f>(((J1352/60)/60)/24)+DATE(1970,1,1)</f>
        <v>42334.013124999998</v>
      </c>
      <c r="S1352" s="18">
        <f>(((I1352/60)/60)/24)+DATE(1970,1,1)</f>
        <v>42364.013124999998</v>
      </c>
      <c r="T1352" s="14">
        <f>MONTH(R1352)</f>
        <v>11</v>
      </c>
      <c r="U1352" s="14">
        <f>MONTH(S1352)</f>
        <v>12</v>
      </c>
      <c r="V1352">
        <f>YEAR(R1352)</f>
        <v>2015</v>
      </c>
      <c r="W1352">
        <f>YEAR(S1352)</f>
        <v>2015</v>
      </c>
      <c r="X1352" s="14">
        <f>_xlfn.DAYS(Table1[[#This Row],[Date Ended Conversion]],Table1[[#This Row],[Date Created Conversion]])</f>
        <v>30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8273</v>
      </c>
      <c r="O1353" t="s">
        <v>8309</v>
      </c>
      <c r="P1353" s="16">
        <f>ROUND(Table1[[#This Row],[pledged]]/Table1[[#This Row],[goal]]*100,0)</f>
        <v>101</v>
      </c>
      <c r="Q1353">
        <f>IFERROR(ROUND(E1353/L1353,2),0)</f>
        <v>168.78</v>
      </c>
      <c r="R1353" s="18">
        <f>(((J1353/60)/60)/24)+DATE(1970,1,1)</f>
        <v>42382.74009259259</v>
      </c>
      <c r="S1353" s="18">
        <f>(((I1353/60)/60)/24)+DATE(1970,1,1)</f>
        <v>42412.74009259259</v>
      </c>
      <c r="T1353" s="14">
        <f>MONTH(R1353)</f>
        <v>1</v>
      </c>
      <c r="U1353" s="14">
        <f>MONTH(S1353)</f>
        <v>2</v>
      </c>
      <c r="V1353">
        <f>YEAR(R1353)</f>
        <v>2016</v>
      </c>
      <c r="W1353">
        <f>YEAR(S1353)</f>
        <v>2016</v>
      </c>
      <c r="X1353" s="14">
        <f>_xlfn.DAYS(Table1[[#This Row],[Date Ended Conversion]],Table1[[#This Row],[Date Created Conversion]])</f>
        <v>30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8273</v>
      </c>
      <c r="O1354" t="s">
        <v>8309</v>
      </c>
      <c r="P1354" s="16">
        <f>ROUND(Table1[[#This Row],[pledged]]/Table1[[#This Row],[goal]]*100,0)</f>
        <v>136</v>
      </c>
      <c r="Q1354">
        <f>IFERROR(ROUND(E1354/L1354,2),0)</f>
        <v>59.97</v>
      </c>
      <c r="R1354" s="18">
        <f>(((J1354/60)/60)/24)+DATE(1970,1,1)</f>
        <v>42200.578310185185</v>
      </c>
      <c r="S1354" s="18">
        <f>(((I1354/60)/60)/24)+DATE(1970,1,1)</f>
        <v>42252.165972222225</v>
      </c>
      <c r="T1354" s="14">
        <f>MONTH(R1354)</f>
        <v>7</v>
      </c>
      <c r="U1354" s="14">
        <f>MONTH(S1354)</f>
        <v>9</v>
      </c>
      <c r="V1354">
        <f>YEAR(R1354)</f>
        <v>2015</v>
      </c>
      <c r="W1354">
        <f>YEAR(S1354)</f>
        <v>2015</v>
      </c>
      <c r="X1354" s="14">
        <f>_xlfn.DAYS(Table1[[#This Row],[Date Ended Conversion]],Table1[[#This Row],[Date Created Conversion]])</f>
        <v>52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8273</v>
      </c>
      <c r="O1355" t="s">
        <v>8309</v>
      </c>
      <c r="P1355" s="16">
        <f>ROUND(Table1[[#This Row],[pledged]]/Table1[[#This Row],[goal]]*100,0)</f>
        <v>134</v>
      </c>
      <c r="Q1355">
        <f>IFERROR(ROUND(E1355/L1355,2),0)</f>
        <v>31.81</v>
      </c>
      <c r="R1355" s="18">
        <f>(((J1355/60)/60)/24)+DATE(1970,1,1)</f>
        <v>41309.11791666667</v>
      </c>
      <c r="S1355" s="18">
        <f>(((I1355/60)/60)/24)+DATE(1970,1,1)</f>
        <v>41344</v>
      </c>
      <c r="T1355" s="14">
        <f>MONTH(R1355)</f>
        <v>2</v>
      </c>
      <c r="U1355" s="14">
        <f>MONTH(S1355)</f>
        <v>3</v>
      </c>
      <c r="V1355">
        <f>YEAR(R1355)</f>
        <v>2013</v>
      </c>
      <c r="W1355">
        <f>YEAR(S1355)</f>
        <v>2013</v>
      </c>
      <c r="X1355" s="14">
        <f>_xlfn.DAYS(Table1[[#This Row],[Date Ended Conversion]],Table1[[#This Row],[Date Created Conversion]])</f>
        <v>35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8273</v>
      </c>
      <c r="O1356" t="s">
        <v>8309</v>
      </c>
      <c r="P1356" s="16">
        <f>ROUND(Table1[[#This Row],[pledged]]/Table1[[#This Row],[goal]]*100,0)</f>
        <v>130</v>
      </c>
      <c r="Q1356">
        <f>IFERROR(ROUND(E1356/L1356,2),0)</f>
        <v>24.42</v>
      </c>
      <c r="R1356" s="18">
        <f>(((J1356/60)/60)/24)+DATE(1970,1,1)</f>
        <v>42502.807627314818</v>
      </c>
      <c r="S1356" s="18">
        <f>(((I1356/60)/60)/24)+DATE(1970,1,1)</f>
        <v>42532.807627314818</v>
      </c>
      <c r="T1356" s="14">
        <f>MONTH(R1356)</f>
        <v>5</v>
      </c>
      <c r="U1356" s="14">
        <f>MONTH(S1356)</f>
        <v>6</v>
      </c>
      <c r="V1356">
        <f>YEAR(R1356)</f>
        <v>2016</v>
      </c>
      <c r="W1356">
        <f>YEAR(S1356)</f>
        <v>2016</v>
      </c>
      <c r="X1356" s="14">
        <f>_xlfn.DAYS(Table1[[#This Row],[Date Ended Conversion]],Table1[[#This Row],[Date Created Conversion]])</f>
        <v>30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8273</v>
      </c>
      <c r="O1357" t="s">
        <v>8309</v>
      </c>
      <c r="P1357" s="16">
        <f>ROUND(Table1[[#This Row],[pledged]]/Table1[[#This Row],[goal]]*100,0)</f>
        <v>123</v>
      </c>
      <c r="Q1357">
        <f>IFERROR(ROUND(E1357/L1357,2),0)</f>
        <v>25.35</v>
      </c>
      <c r="R1357" s="18">
        <f>(((J1357/60)/60)/24)+DATE(1970,1,1)</f>
        <v>41213.254687499997</v>
      </c>
      <c r="S1357" s="18">
        <f>(((I1357/60)/60)/24)+DATE(1970,1,1)</f>
        <v>41243.416666666664</v>
      </c>
      <c r="T1357" s="14">
        <f>MONTH(R1357)</f>
        <v>10</v>
      </c>
      <c r="U1357" s="14">
        <f>MONTH(S1357)</f>
        <v>11</v>
      </c>
      <c r="V1357">
        <f>YEAR(R1357)</f>
        <v>2012</v>
      </c>
      <c r="W1357">
        <f>YEAR(S1357)</f>
        <v>2012</v>
      </c>
      <c r="X1357" s="14">
        <f>_xlfn.DAYS(Table1[[#This Row],[Date Ended Conversion]],Table1[[#This Row],[Date Created Conversion]])</f>
        <v>30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8273</v>
      </c>
      <c r="O1358" t="s">
        <v>8309</v>
      </c>
      <c r="P1358" s="16">
        <f>ROUND(Table1[[#This Row],[pledged]]/Table1[[#This Row],[goal]]*100,0)</f>
        <v>183</v>
      </c>
      <c r="Q1358">
        <f>IFERROR(ROUND(E1358/L1358,2),0)</f>
        <v>71.44</v>
      </c>
      <c r="R1358" s="18">
        <f>(((J1358/60)/60)/24)+DATE(1970,1,1)</f>
        <v>41430.038888888892</v>
      </c>
      <c r="S1358" s="18">
        <f>(((I1358/60)/60)/24)+DATE(1970,1,1)</f>
        <v>41460.038888888892</v>
      </c>
      <c r="T1358" s="14">
        <f>MONTH(R1358)</f>
        <v>6</v>
      </c>
      <c r="U1358" s="14">
        <f>MONTH(S1358)</f>
        <v>7</v>
      </c>
      <c r="V1358">
        <f>YEAR(R1358)</f>
        <v>2013</v>
      </c>
      <c r="W1358">
        <f>YEAR(S1358)</f>
        <v>2013</v>
      </c>
      <c r="X1358" s="14">
        <f>_xlfn.DAYS(Table1[[#This Row],[Date Ended Conversion]],Table1[[#This Row],[Date Created Conversion]])</f>
        <v>30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8273</v>
      </c>
      <c r="O1359" t="s">
        <v>8309</v>
      </c>
      <c r="P1359" s="16">
        <f>ROUND(Table1[[#This Row],[pledged]]/Table1[[#This Row],[goal]]*100,0)</f>
        <v>125</v>
      </c>
      <c r="Q1359">
        <f>IFERROR(ROUND(E1359/L1359,2),0)</f>
        <v>38.549999999999997</v>
      </c>
      <c r="R1359" s="18">
        <f>(((J1359/60)/60)/24)+DATE(1970,1,1)</f>
        <v>41304.962233796294</v>
      </c>
      <c r="S1359" s="18">
        <f>(((I1359/60)/60)/24)+DATE(1970,1,1)</f>
        <v>41334.249305555553</v>
      </c>
      <c r="T1359" s="14">
        <f>MONTH(R1359)</f>
        <v>1</v>
      </c>
      <c r="U1359" s="14">
        <f>MONTH(S1359)</f>
        <v>3</v>
      </c>
      <c r="V1359">
        <f>YEAR(R1359)</f>
        <v>2013</v>
      </c>
      <c r="W1359">
        <f>YEAR(S1359)</f>
        <v>2013</v>
      </c>
      <c r="X1359" s="14">
        <f>_xlfn.DAYS(Table1[[#This Row],[Date Ended Conversion]],Table1[[#This Row],[Date Created Conversion]])</f>
        <v>30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8273</v>
      </c>
      <c r="O1360" t="s">
        <v>8309</v>
      </c>
      <c r="P1360" s="16">
        <f>ROUND(Table1[[#This Row],[pledged]]/Table1[[#This Row],[goal]]*100,0)</f>
        <v>112</v>
      </c>
      <c r="Q1360">
        <f>IFERROR(ROUND(E1360/L1360,2),0)</f>
        <v>68.37</v>
      </c>
      <c r="R1360" s="18">
        <f>(((J1360/60)/60)/24)+DATE(1970,1,1)</f>
        <v>40689.570868055554</v>
      </c>
      <c r="S1360" s="18">
        <f>(((I1360/60)/60)/24)+DATE(1970,1,1)</f>
        <v>40719.570868055554</v>
      </c>
      <c r="T1360" s="14">
        <f>MONTH(R1360)</f>
        <v>5</v>
      </c>
      <c r="U1360" s="14">
        <f>MONTH(S1360)</f>
        <v>6</v>
      </c>
      <c r="V1360">
        <f>YEAR(R1360)</f>
        <v>2011</v>
      </c>
      <c r="W1360">
        <f>YEAR(S1360)</f>
        <v>2011</v>
      </c>
      <c r="X1360" s="14">
        <f>_xlfn.DAYS(Table1[[#This Row],[Date Ended Conversion]],Table1[[#This Row],[Date Created Conversion]])</f>
        <v>30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8273</v>
      </c>
      <c r="O1361" t="s">
        <v>8309</v>
      </c>
      <c r="P1361" s="16">
        <f>ROUND(Table1[[#This Row],[pledged]]/Table1[[#This Row],[goal]]*100,0)</f>
        <v>116</v>
      </c>
      <c r="Q1361">
        <f>IFERROR(ROUND(E1361/L1361,2),0)</f>
        <v>40.21</v>
      </c>
      <c r="R1361" s="18">
        <f>(((J1361/60)/60)/24)+DATE(1970,1,1)</f>
        <v>40668.814699074072</v>
      </c>
      <c r="S1361" s="18">
        <f>(((I1361/60)/60)/24)+DATE(1970,1,1)</f>
        <v>40730.814699074072</v>
      </c>
      <c r="T1361" s="14">
        <f>MONTH(R1361)</f>
        <v>5</v>
      </c>
      <c r="U1361" s="14">
        <f>MONTH(S1361)</f>
        <v>7</v>
      </c>
      <c r="V1361">
        <f>YEAR(R1361)</f>
        <v>2011</v>
      </c>
      <c r="W1361">
        <f>YEAR(S1361)</f>
        <v>2011</v>
      </c>
      <c r="X1361" s="14">
        <f>_xlfn.DAYS(Table1[[#This Row],[Date Ended Conversion]],Table1[[#This Row],[Date Created Conversion]])</f>
        <v>62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8273</v>
      </c>
      <c r="O1362" t="s">
        <v>8309</v>
      </c>
      <c r="P1362" s="16">
        <f>ROUND(Table1[[#This Row],[pledged]]/Table1[[#This Row],[goal]]*100,0)</f>
        <v>173</v>
      </c>
      <c r="Q1362">
        <f>IFERROR(ROUND(E1362/L1362,2),0)</f>
        <v>32.07</v>
      </c>
      <c r="R1362" s="18">
        <f>(((J1362/60)/60)/24)+DATE(1970,1,1)</f>
        <v>41095.900694444441</v>
      </c>
      <c r="S1362" s="18">
        <f>(((I1362/60)/60)/24)+DATE(1970,1,1)</f>
        <v>41123.900694444441</v>
      </c>
      <c r="T1362" s="14">
        <f>MONTH(R1362)</f>
        <v>7</v>
      </c>
      <c r="U1362" s="14">
        <f>MONTH(S1362)</f>
        <v>8</v>
      </c>
      <c r="V1362">
        <f>YEAR(R1362)</f>
        <v>2012</v>
      </c>
      <c r="W1362">
        <f>YEAR(S1362)</f>
        <v>2012</v>
      </c>
      <c r="X1362" s="14">
        <f>_xlfn.DAYS(Table1[[#This Row],[Date Ended Conversion]],Table1[[#This Row],[Date Created Conversion]])</f>
        <v>28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8273</v>
      </c>
      <c r="O1363" t="s">
        <v>8309</v>
      </c>
      <c r="P1363" s="16">
        <f>ROUND(Table1[[#This Row],[pledged]]/Table1[[#This Row],[goal]]*100,0)</f>
        <v>126</v>
      </c>
      <c r="Q1363">
        <f>IFERROR(ROUND(E1363/L1363,2),0)</f>
        <v>28.63</v>
      </c>
      <c r="R1363" s="18">
        <f>(((J1363/60)/60)/24)+DATE(1970,1,1)</f>
        <v>41781.717268518521</v>
      </c>
      <c r="S1363" s="18">
        <f>(((I1363/60)/60)/24)+DATE(1970,1,1)</f>
        <v>41811.717268518521</v>
      </c>
      <c r="T1363" s="14">
        <f>MONTH(R1363)</f>
        <v>5</v>
      </c>
      <c r="U1363" s="14">
        <f>MONTH(S1363)</f>
        <v>6</v>
      </c>
      <c r="V1363">
        <f>YEAR(R1363)</f>
        <v>2014</v>
      </c>
      <c r="W1363">
        <f>YEAR(S1363)</f>
        <v>2014</v>
      </c>
      <c r="X1363" s="14">
        <f>_xlfn.DAYS(Table1[[#This Row],[Date Ended Conversion]],Table1[[#This Row],[Date Created Conversion]])</f>
        <v>30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8273</v>
      </c>
      <c r="O1364" t="s">
        <v>8309</v>
      </c>
      <c r="P1364" s="16">
        <f>ROUND(Table1[[#This Row],[pledged]]/Table1[[#This Row],[goal]]*100,0)</f>
        <v>109</v>
      </c>
      <c r="Q1364">
        <f>IFERROR(ROUND(E1364/L1364,2),0)</f>
        <v>43.64</v>
      </c>
      <c r="R1364" s="18">
        <f>(((J1364/60)/60)/24)+DATE(1970,1,1)</f>
        <v>41464.934386574074</v>
      </c>
      <c r="S1364" s="18">
        <f>(((I1364/60)/60)/24)+DATE(1970,1,1)</f>
        <v>41524.934386574074</v>
      </c>
      <c r="T1364" s="14">
        <f>MONTH(R1364)</f>
        <v>7</v>
      </c>
      <c r="U1364" s="14">
        <f>MONTH(S1364)</f>
        <v>9</v>
      </c>
      <c r="V1364">
        <f>YEAR(R1364)</f>
        <v>2013</v>
      </c>
      <c r="W1364">
        <f>YEAR(S1364)</f>
        <v>2013</v>
      </c>
      <c r="X1364" s="14">
        <f>_xlfn.DAYS(Table1[[#This Row],[Date Ended Conversion]],Table1[[#This Row],[Date Created Conversion]])</f>
        <v>60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8273</v>
      </c>
      <c r="O1365" t="s">
        <v>8309</v>
      </c>
      <c r="P1365" s="16">
        <f>ROUND(Table1[[#This Row],[pledged]]/Table1[[#This Row],[goal]]*100,0)</f>
        <v>100</v>
      </c>
      <c r="Q1365">
        <f>IFERROR(ROUND(E1365/L1365,2),0)</f>
        <v>40</v>
      </c>
      <c r="R1365" s="18">
        <f>(((J1365/60)/60)/24)+DATE(1970,1,1)</f>
        <v>42396.8440625</v>
      </c>
      <c r="S1365" s="18">
        <f>(((I1365/60)/60)/24)+DATE(1970,1,1)</f>
        <v>42415.332638888889</v>
      </c>
      <c r="T1365" s="14">
        <f>MONTH(R1365)</f>
        <v>1</v>
      </c>
      <c r="U1365" s="14">
        <f>MONTH(S1365)</f>
        <v>2</v>
      </c>
      <c r="V1365">
        <f>YEAR(R1365)</f>
        <v>2016</v>
      </c>
      <c r="W1365">
        <f>YEAR(S1365)</f>
        <v>2016</v>
      </c>
      <c r="X1365" s="14">
        <f>_xlfn.DAYS(Table1[[#This Row],[Date Ended Conversion]],Table1[[#This Row],[Date Created Conversion]])</f>
        <v>19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8275</v>
      </c>
      <c r="O1366" t="s">
        <v>8307</v>
      </c>
      <c r="P1366" s="16">
        <f>ROUND(Table1[[#This Row],[pledged]]/Table1[[#This Row],[goal]]*100,0)</f>
        <v>119</v>
      </c>
      <c r="Q1366">
        <f>IFERROR(ROUND(E1366/L1366,2),0)</f>
        <v>346.04</v>
      </c>
      <c r="R1366" s="18">
        <f>(((J1366/60)/60)/24)+DATE(1970,1,1)</f>
        <v>41951.695671296293</v>
      </c>
      <c r="S1366" s="18">
        <f>(((I1366/60)/60)/24)+DATE(1970,1,1)</f>
        <v>42011.6956712963</v>
      </c>
      <c r="T1366" s="14">
        <f>MONTH(R1366)</f>
        <v>11</v>
      </c>
      <c r="U1366" s="14">
        <f>MONTH(S1366)</f>
        <v>1</v>
      </c>
      <c r="V1366">
        <f>YEAR(R1366)</f>
        <v>2014</v>
      </c>
      <c r="W1366">
        <f>YEAR(S1366)</f>
        <v>2015</v>
      </c>
      <c r="X1366" s="14">
        <f>_xlfn.DAYS(Table1[[#This Row],[Date Ended Conversion]],Table1[[#This Row],[Date Created Conversion]])</f>
        <v>60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8275</v>
      </c>
      <c r="O1367" t="s">
        <v>8307</v>
      </c>
      <c r="P1367" s="16">
        <f>ROUND(Table1[[#This Row],[pledged]]/Table1[[#This Row],[goal]]*100,0)</f>
        <v>100</v>
      </c>
      <c r="Q1367">
        <f>IFERROR(ROUND(E1367/L1367,2),0)</f>
        <v>81.739999999999995</v>
      </c>
      <c r="R1367" s="18">
        <f>(((J1367/60)/60)/24)+DATE(1970,1,1)</f>
        <v>42049.733240740738</v>
      </c>
      <c r="S1367" s="18">
        <f>(((I1367/60)/60)/24)+DATE(1970,1,1)</f>
        <v>42079.691574074073</v>
      </c>
      <c r="T1367" s="14">
        <f>MONTH(R1367)</f>
        <v>2</v>
      </c>
      <c r="U1367" s="14">
        <f>MONTH(S1367)</f>
        <v>3</v>
      </c>
      <c r="V1367">
        <f>YEAR(R1367)</f>
        <v>2015</v>
      </c>
      <c r="W1367">
        <f>YEAR(S1367)</f>
        <v>2015</v>
      </c>
      <c r="X1367" s="14">
        <f>_xlfn.DAYS(Table1[[#This Row],[Date Ended Conversion]],Table1[[#This Row],[Date Created Conversion]])</f>
        <v>30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8275</v>
      </c>
      <c r="O1368" t="s">
        <v>8307</v>
      </c>
      <c r="P1368" s="16">
        <f>ROUND(Table1[[#This Row],[pledged]]/Table1[[#This Row],[goal]]*100,0)</f>
        <v>126</v>
      </c>
      <c r="Q1368">
        <f>IFERROR(ROUND(E1368/L1368,2),0)</f>
        <v>64.540000000000006</v>
      </c>
      <c r="R1368" s="18">
        <f>(((J1368/60)/60)/24)+DATE(1970,1,1)</f>
        <v>41924.996099537035</v>
      </c>
      <c r="S1368" s="18">
        <f>(((I1368/60)/60)/24)+DATE(1970,1,1)</f>
        <v>41970.037766203706</v>
      </c>
      <c r="T1368" s="14">
        <f>MONTH(R1368)</f>
        <v>10</v>
      </c>
      <c r="U1368" s="14">
        <f>MONTH(S1368)</f>
        <v>11</v>
      </c>
      <c r="V1368">
        <f>YEAR(R1368)</f>
        <v>2014</v>
      </c>
      <c r="W1368">
        <f>YEAR(S1368)</f>
        <v>2014</v>
      </c>
      <c r="X1368" s="14">
        <f>_xlfn.DAYS(Table1[[#This Row],[Date Ended Conversion]],Table1[[#This Row],[Date Created Conversion]])</f>
        <v>46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8275</v>
      </c>
      <c r="O1369" t="s">
        <v>8307</v>
      </c>
      <c r="P1369" s="16">
        <f>ROUND(Table1[[#This Row],[pledged]]/Table1[[#This Row],[goal]]*100,0)</f>
        <v>114</v>
      </c>
      <c r="Q1369">
        <f>IFERROR(ROUND(E1369/L1369,2),0)</f>
        <v>63.48</v>
      </c>
      <c r="R1369" s="18">
        <f>(((J1369/60)/60)/24)+DATE(1970,1,1)</f>
        <v>42292.002893518518</v>
      </c>
      <c r="S1369" s="18">
        <f>(((I1369/60)/60)/24)+DATE(1970,1,1)</f>
        <v>42322.044560185182</v>
      </c>
      <c r="T1369" s="14">
        <f>MONTH(R1369)</f>
        <v>10</v>
      </c>
      <c r="U1369" s="14">
        <f>MONTH(S1369)</f>
        <v>11</v>
      </c>
      <c r="V1369">
        <f>YEAR(R1369)</f>
        <v>2015</v>
      </c>
      <c r="W1369">
        <f>YEAR(S1369)</f>
        <v>2015</v>
      </c>
      <c r="X1369" s="14">
        <f>_xlfn.DAYS(Table1[[#This Row],[Date Ended Conversion]],Table1[[#This Row],[Date Created Conversion]])</f>
        <v>30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8275</v>
      </c>
      <c r="O1370" t="s">
        <v>8307</v>
      </c>
      <c r="P1370" s="16">
        <f>ROUND(Table1[[#This Row],[pledged]]/Table1[[#This Row],[goal]]*100,0)</f>
        <v>111</v>
      </c>
      <c r="Q1370">
        <f>IFERROR(ROUND(E1370/L1370,2),0)</f>
        <v>63.62</v>
      </c>
      <c r="R1370" s="18">
        <f>(((J1370/60)/60)/24)+DATE(1970,1,1)</f>
        <v>42146.190902777773</v>
      </c>
      <c r="S1370" s="18">
        <f>(((I1370/60)/60)/24)+DATE(1970,1,1)</f>
        <v>42170.190902777773</v>
      </c>
      <c r="T1370" s="14">
        <f>MONTH(R1370)</f>
        <v>5</v>
      </c>
      <c r="U1370" s="14">
        <f>MONTH(S1370)</f>
        <v>6</v>
      </c>
      <c r="V1370">
        <f>YEAR(R1370)</f>
        <v>2015</v>
      </c>
      <c r="W1370">
        <f>YEAR(S1370)</f>
        <v>2015</v>
      </c>
      <c r="X1370" s="14">
        <f>_xlfn.DAYS(Table1[[#This Row],[Date Ended Conversion]],Table1[[#This Row],[Date Created Conversion]])</f>
        <v>24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8275</v>
      </c>
      <c r="O1371" t="s">
        <v>8307</v>
      </c>
      <c r="P1371" s="16">
        <f>ROUND(Table1[[#This Row],[pledged]]/Table1[[#This Row],[goal]]*100,0)</f>
        <v>105</v>
      </c>
      <c r="Q1371">
        <f>IFERROR(ROUND(E1371/L1371,2),0)</f>
        <v>83.97</v>
      </c>
      <c r="R1371" s="18">
        <f>(((J1371/60)/60)/24)+DATE(1970,1,1)</f>
        <v>41710.594282407408</v>
      </c>
      <c r="S1371" s="18">
        <f>(((I1371/60)/60)/24)+DATE(1970,1,1)</f>
        <v>41740.594282407408</v>
      </c>
      <c r="T1371" s="14">
        <f>MONTH(R1371)</f>
        <v>3</v>
      </c>
      <c r="U1371" s="14">
        <f>MONTH(S1371)</f>
        <v>4</v>
      </c>
      <c r="V1371">
        <f>YEAR(R1371)</f>
        <v>2014</v>
      </c>
      <c r="W1371">
        <f>YEAR(S1371)</f>
        <v>2014</v>
      </c>
      <c r="X1371" s="14">
        <f>_xlfn.DAYS(Table1[[#This Row],[Date Ended Conversion]],Table1[[#This Row],[Date Created Conversion]])</f>
        <v>30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8275</v>
      </c>
      <c r="O1372" t="s">
        <v>8307</v>
      </c>
      <c r="P1372" s="16">
        <f>ROUND(Table1[[#This Row],[pledged]]/Table1[[#This Row],[goal]]*100,0)</f>
        <v>104</v>
      </c>
      <c r="Q1372">
        <f>IFERROR(ROUND(E1372/L1372,2),0)</f>
        <v>77.75</v>
      </c>
      <c r="R1372" s="18">
        <f>(((J1372/60)/60)/24)+DATE(1970,1,1)</f>
        <v>41548.00335648148</v>
      </c>
      <c r="S1372" s="18">
        <f>(((I1372/60)/60)/24)+DATE(1970,1,1)</f>
        <v>41563.00335648148</v>
      </c>
      <c r="T1372" s="14">
        <f>MONTH(R1372)</f>
        <v>10</v>
      </c>
      <c r="U1372" s="14">
        <f>MONTH(S1372)</f>
        <v>10</v>
      </c>
      <c r="V1372">
        <f>YEAR(R1372)</f>
        <v>2013</v>
      </c>
      <c r="W1372">
        <f>YEAR(S1372)</f>
        <v>2013</v>
      </c>
      <c r="X1372" s="14">
        <f>_xlfn.DAYS(Table1[[#This Row],[Date Ended Conversion]],Table1[[#This Row],[Date Created Conversion]])</f>
        <v>15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8275</v>
      </c>
      <c r="O1373" t="s">
        <v>8307</v>
      </c>
      <c r="P1373" s="16">
        <f>ROUND(Table1[[#This Row],[pledged]]/Table1[[#This Row],[goal]]*100,0)</f>
        <v>107</v>
      </c>
      <c r="Q1373">
        <f>IFERROR(ROUND(E1373/L1373,2),0)</f>
        <v>107.07</v>
      </c>
      <c r="R1373" s="18">
        <f>(((J1373/60)/60)/24)+DATE(1970,1,1)</f>
        <v>42101.758587962962</v>
      </c>
      <c r="S1373" s="18">
        <f>(((I1373/60)/60)/24)+DATE(1970,1,1)</f>
        <v>42131.758587962962</v>
      </c>
      <c r="T1373" s="14">
        <f>MONTH(R1373)</f>
        <v>4</v>
      </c>
      <c r="U1373" s="14">
        <f>MONTH(S1373)</f>
        <v>5</v>
      </c>
      <c r="V1373">
        <f>YEAR(R1373)</f>
        <v>2015</v>
      </c>
      <c r="W1373">
        <f>YEAR(S1373)</f>
        <v>2015</v>
      </c>
      <c r="X1373" s="14">
        <f>_xlfn.DAYS(Table1[[#This Row],[Date Ended Conversion]],Table1[[#This Row],[Date Created Conversion]])</f>
        <v>30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8275</v>
      </c>
      <c r="O1374" t="s">
        <v>8307</v>
      </c>
      <c r="P1374" s="16">
        <f>ROUND(Table1[[#This Row],[pledged]]/Table1[[#This Row],[goal]]*100,0)</f>
        <v>124</v>
      </c>
      <c r="Q1374">
        <f>IFERROR(ROUND(E1374/L1374,2),0)</f>
        <v>38.75</v>
      </c>
      <c r="R1374" s="18">
        <f>(((J1374/60)/60)/24)+DATE(1970,1,1)</f>
        <v>41072.739953703705</v>
      </c>
      <c r="S1374" s="18">
        <f>(((I1374/60)/60)/24)+DATE(1970,1,1)</f>
        <v>41102.739953703705</v>
      </c>
      <c r="T1374" s="14">
        <f>MONTH(R1374)</f>
        <v>6</v>
      </c>
      <c r="U1374" s="14">
        <f>MONTH(S1374)</f>
        <v>7</v>
      </c>
      <c r="V1374">
        <f>YEAR(R1374)</f>
        <v>2012</v>
      </c>
      <c r="W1374">
        <f>YEAR(S1374)</f>
        <v>2012</v>
      </c>
      <c r="X1374" s="14">
        <f>_xlfn.DAYS(Table1[[#This Row],[Date Ended Conversion]],Table1[[#This Row],[Date Created Conversion]])</f>
        <v>30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8275</v>
      </c>
      <c r="O1375" t="s">
        <v>8307</v>
      </c>
      <c r="P1375" s="16">
        <f>ROUND(Table1[[#This Row],[pledged]]/Table1[[#This Row],[goal]]*100,0)</f>
        <v>105</v>
      </c>
      <c r="Q1375">
        <f>IFERROR(ROUND(E1375/L1375,2),0)</f>
        <v>201.94</v>
      </c>
      <c r="R1375" s="18">
        <f>(((J1375/60)/60)/24)+DATE(1970,1,1)</f>
        <v>42704.95177083333</v>
      </c>
      <c r="S1375" s="18">
        <f>(((I1375/60)/60)/24)+DATE(1970,1,1)</f>
        <v>42734.95177083333</v>
      </c>
      <c r="T1375" s="14">
        <f>MONTH(R1375)</f>
        <v>11</v>
      </c>
      <c r="U1375" s="14">
        <f>MONTH(S1375)</f>
        <v>12</v>
      </c>
      <c r="V1375">
        <f>YEAR(R1375)</f>
        <v>2016</v>
      </c>
      <c r="W1375">
        <f>YEAR(S1375)</f>
        <v>2016</v>
      </c>
      <c r="X1375" s="14">
        <f>_xlfn.DAYS(Table1[[#This Row],[Date Ended Conversion]],Table1[[#This Row],[Date Created Conversion]])</f>
        <v>30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8275</v>
      </c>
      <c r="O1376" t="s">
        <v>8307</v>
      </c>
      <c r="P1376" s="16">
        <f>ROUND(Table1[[#This Row],[pledged]]/Table1[[#This Row],[goal]]*100,0)</f>
        <v>189</v>
      </c>
      <c r="Q1376">
        <f>IFERROR(ROUND(E1376/L1376,2),0)</f>
        <v>43.06</v>
      </c>
      <c r="R1376" s="18">
        <f>(((J1376/60)/60)/24)+DATE(1970,1,1)</f>
        <v>42424.161898148144</v>
      </c>
      <c r="S1376" s="18">
        <f>(((I1376/60)/60)/24)+DATE(1970,1,1)</f>
        <v>42454.12023148148</v>
      </c>
      <c r="T1376" s="14">
        <f>MONTH(R1376)</f>
        <v>2</v>
      </c>
      <c r="U1376" s="14">
        <f>MONTH(S1376)</f>
        <v>3</v>
      </c>
      <c r="V1376">
        <f>YEAR(R1376)</f>
        <v>2016</v>
      </c>
      <c r="W1376">
        <f>YEAR(S1376)</f>
        <v>2016</v>
      </c>
      <c r="X1376" s="14">
        <f>_xlfn.DAYS(Table1[[#This Row],[Date Ended Conversion]],Table1[[#This Row],[Date Created Conversion]])</f>
        <v>30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8275</v>
      </c>
      <c r="O1377" t="s">
        <v>8307</v>
      </c>
      <c r="P1377" s="16">
        <f>ROUND(Table1[[#This Row],[pledged]]/Table1[[#This Row],[goal]]*100,0)</f>
        <v>171</v>
      </c>
      <c r="Q1377">
        <f>IFERROR(ROUND(E1377/L1377,2),0)</f>
        <v>62.87</v>
      </c>
      <c r="R1377" s="18">
        <f>(((J1377/60)/60)/24)+DATE(1970,1,1)</f>
        <v>42720.066192129627</v>
      </c>
      <c r="S1377" s="18">
        <f>(((I1377/60)/60)/24)+DATE(1970,1,1)</f>
        <v>42750.066192129627</v>
      </c>
      <c r="T1377" s="14">
        <f>MONTH(R1377)</f>
        <v>12</v>
      </c>
      <c r="U1377" s="14">
        <f>MONTH(S1377)</f>
        <v>1</v>
      </c>
      <c r="V1377">
        <f>YEAR(R1377)</f>
        <v>2016</v>
      </c>
      <c r="W1377">
        <f>YEAR(S1377)</f>
        <v>2017</v>
      </c>
      <c r="X1377" s="14">
        <f>_xlfn.DAYS(Table1[[#This Row],[Date Ended Conversion]],Table1[[#This Row],[Date Created Conversion]])</f>
        <v>30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8275</v>
      </c>
      <c r="O1378" t="s">
        <v>8307</v>
      </c>
      <c r="P1378" s="16">
        <f>ROUND(Table1[[#This Row],[pledged]]/Table1[[#This Row],[goal]]*100,0)</f>
        <v>252</v>
      </c>
      <c r="Q1378">
        <f>IFERROR(ROUND(E1378/L1378,2),0)</f>
        <v>55.61</v>
      </c>
      <c r="R1378" s="18">
        <f>(((J1378/60)/60)/24)+DATE(1970,1,1)</f>
        <v>42677.669050925921</v>
      </c>
      <c r="S1378" s="18">
        <f>(((I1378/60)/60)/24)+DATE(1970,1,1)</f>
        <v>42707.710717592592</v>
      </c>
      <c r="T1378" s="14">
        <f>MONTH(R1378)</f>
        <v>11</v>
      </c>
      <c r="U1378" s="14">
        <f>MONTH(S1378)</f>
        <v>12</v>
      </c>
      <c r="V1378">
        <f>YEAR(R1378)</f>
        <v>2016</v>
      </c>
      <c r="W1378">
        <f>YEAR(S1378)</f>
        <v>2016</v>
      </c>
      <c r="X1378" s="14">
        <f>_xlfn.DAYS(Table1[[#This Row],[Date Ended Conversion]],Table1[[#This Row],[Date Created Conversion]])</f>
        <v>30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8275</v>
      </c>
      <c r="O1379" t="s">
        <v>8307</v>
      </c>
      <c r="P1379" s="16">
        <f>ROUND(Table1[[#This Row],[pledged]]/Table1[[#This Row],[goal]]*100,0)</f>
        <v>116</v>
      </c>
      <c r="Q1379">
        <f>IFERROR(ROUND(E1379/L1379,2),0)</f>
        <v>48.71</v>
      </c>
      <c r="R1379" s="18">
        <f>(((J1379/60)/60)/24)+DATE(1970,1,1)</f>
        <v>42747.219560185185</v>
      </c>
      <c r="S1379" s="18">
        <f>(((I1379/60)/60)/24)+DATE(1970,1,1)</f>
        <v>42769.174305555556</v>
      </c>
      <c r="T1379" s="14">
        <f>MONTH(R1379)</f>
        <v>1</v>
      </c>
      <c r="U1379" s="14">
        <f>MONTH(S1379)</f>
        <v>2</v>
      </c>
      <c r="V1379">
        <f>YEAR(R1379)</f>
        <v>2017</v>
      </c>
      <c r="W1379">
        <f>YEAR(S1379)</f>
        <v>2017</v>
      </c>
      <c r="X1379" s="14">
        <f>_xlfn.DAYS(Table1[[#This Row],[Date Ended Conversion]],Table1[[#This Row],[Date Created Conversion]])</f>
        <v>22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8275</v>
      </c>
      <c r="O1380" t="s">
        <v>8307</v>
      </c>
      <c r="P1380" s="16">
        <f>ROUND(Table1[[#This Row],[pledged]]/Table1[[#This Row],[goal]]*100,0)</f>
        <v>203</v>
      </c>
      <c r="Q1380">
        <f>IFERROR(ROUND(E1380/L1380,2),0)</f>
        <v>30.58</v>
      </c>
      <c r="R1380" s="18">
        <f>(((J1380/60)/60)/24)+DATE(1970,1,1)</f>
        <v>42568.759374999994</v>
      </c>
      <c r="S1380" s="18">
        <f>(((I1380/60)/60)/24)+DATE(1970,1,1)</f>
        <v>42583.759374999994</v>
      </c>
      <c r="T1380" s="14">
        <f>MONTH(R1380)</f>
        <v>7</v>
      </c>
      <c r="U1380" s="14">
        <f>MONTH(S1380)</f>
        <v>8</v>
      </c>
      <c r="V1380">
        <f>YEAR(R1380)</f>
        <v>2016</v>
      </c>
      <c r="W1380">
        <f>YEAR(S1380)</f>
        <v>2016</v>
      </c>
      <c r="X1380" s="14">
        <f>_xlfn.DAYS(Table1[[#This Row],[Date Ended Conversion]],Table1[[#This Row],[Date Created Conversion]])</f>
        <v>15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8275</v>
      </c>
      <c r="O1381" t="s">
        <v>8307</v>
      </c>
      <c r="P1381" s="16">
        <f>ROUND(Table1[[#This Row],[pledged]]/Table1[[#This Row],[goal]]*100,0)</f>
        <v>112</v>
      </c>
      <c r="Q1381">
        <f>IFERROR(ROUND(E1381/L1381,2),0)</f>
        <v>73.91</v>
      </c>
      <c r="R1381" s="18">
        <f>(((J1381/60)/60)/24)+DATE(1970,1,1)</f>
        <v>42130.491620370376</v>
      </c>
      <c r="S1381" s="18">
        <f>(((I1381/60)/60)/24)+DATE(1970,1,1)</f>
        <v>42160.491620370376</v>
      </c>
      <c r="T1381" s="14">
        <f>MONTH(R1381)</f>
        <v>5</v>
      </c>
      <c r="U1381" s="14">
        <f>MONTH(S1381)</f>
        <v>6</v>
      </c>
      <c r="V1381">
        <f>YEAR(R1381)</f>
        <v>2015</v>
      </c>
      <c r="W1381">
        <f>YEAR(S1381)</f>
        <v>2015</v>
      </c>
      <c r="X1381" s="14">
        <f>_xlfn.DAYS(Table1[[#This Row],[Date Ended Conversion]],Table1[[#This Row],[Date Created Conversion]])</f>
        <v>30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8275</v>
      </c>
      <c r="O1382" t="s">
        <v>8307</v>
      </c>
      <c r="P1382" s="16">
        <f>ROUND(Table1[[#This Row],[pledged]]/Table1[[#This Row],[goal]]*100,0)</f>
        <v>424</v>
      </c>
      <c r="Q1382">
        <f>IFERROR(ROUND(E1382/L1382,2),0)</f>
        <v>21.2</v>
      </c>
      <c r="R1382" s="18">
        <f>(((J1382/60)/60)/24)+DATE(1970,1,1)</f>
        <v>42141.762800925921</v>
      </c>
      <c r="S1382" s="18">
        <f>(((I1382/60)/60)/24)+DATE(1970,1,1)</f>
        <v>42164.083333333328</v>
      </c>
      <c r="T1382" s="14">
        <f>MONTH(R1382)</f>
        <v>5</v>
      </c>
      <c r="U1382" s="14">
        <f>MONTH(S1382)</f>
        <v>6</v>
      </c>
      <c r="V1382">
        <f>YEAR(R1382)</f>
        <v>2015</v>
      </c>
      <c r="W1382">
        <f>YEAR(S1382)</f>
        <v>2015</v>
      </c>
      <c r="X1382" s="14">
        <f>_xlfn.DAYS(Table1[[#This Row],[Date Ended Conversion]],Table1[[#This Row],[Date Created Conversion]])</f>
        <v>23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8275</v>
      </c>
      <c r="O1383" t="s">
        <v>8307</v>
      </c>
      <c r="P1383" s="16">
        <f>ROUND(Table1[[#This Row],[pledged]]/Table1[[#This Row],[goal]]*100,0)</f>
        <v>107</v>
      </c>
      <c r="Q1383">
        <f>IFERROR(ROUND(E1383/L1383,2),0)</f>
        <v>73.36</v>
      </c>
      <c r="R1383" s="18">
        <f>(((J1383/60)/60)/24)+DATE(1970,1,1)</f>
        <v>42703.214409722219</v>
      </c>
      <c r="S1383" s="18">
        <f>(((I1383/60)/60)/24)+DATE(1970,1,1)</f>
        <v>42733.214409722219</v>
      </c>
      <c r="T1383" s="14">
        <f>MONTH(R1383)</f>
        <v>11</v>
      </c>
      <c r="U1383" s="14">
        <f>MONTH(S1383)</f>
        <v>12</v>
      </c>
      <c r="V1383">
        <f>YEAR(R1383)</f>
        <v>2016</v>
      </c>
      <c r="W1383">
        <f>YEAR(S1383)</f>
        <v>2016</v>
      </c>
      <c r="X1383" s="14">
        <f>_xlfn.DAYS(Table1[[#This Row],[Date Ended Conversion]],Table1[[#This Row],[Date Created Conversion]])</f>
        <v>30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8275</v>
      </c>
      <c r="O1384" t="s">
        <v>8307</v>
      </c>
      <c r="P1384" s="16">
        <f>ROUND(Table1[[#This Row],[pledged]]/Table1[[#This Row],[goal]]*100,0)</f>
        <v>104</v>
      </c>
      <c r="Q1384">
        <f>IFERROR(ROUND(E1384/L1384,2),0)</f>
        <v>56.41</v>
      </c>
      <c r="R1384" s="18">
        <f>(((J1384/60)/60)/24)+DATE(1970,1,1)</f>
        <v>41370.800185185188</v>
      </c>
      <c r="S1384" s="18">
        <f>(((I1384/60)/60)/24)+DATE(1970,1,1)</f>
        <v>41400.800185185188</v>
      </c>
      <c r="T1384" s="14">
        <f>MONTH(R1384)</f>
        <v>4</v>
      </c>
      <c r="U1384" s="14">
        <f>MONTH(S1384)</f>
        <v>5</v>
      </c>
      <c r="V1384">
        <f>YEAR(R1384)</f>
        <v>2013</v>
      </c>
      <c r="W1384">
        <f>YEAR(S1384)</f>
        <v>2013</v>
      </c>
      <c r="X1384" s="14">
        <f>_xlfn.DAYS(Table1[[#This Row],[Date Ended Conversion]],Table1[[#This Row],[Date Created Conversion]])</f>
        <v>30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8275</v>
      </c>
      <c r="O1385" t="s">
        <v>8307</v>
      </c>
      <c r="P1385" s="16">
        <f>ROUND(Table1[[#This Row],[pledged]]/Table1[[#This Row],[goal]]*100,0)</f>
        <v>212</v>
      </c>
      <c r="Q1385">
        <f>IFERROR(ROUND(E1385/L1385,2),0)</f>
        <v>50.25</v>
      </c>
      <c r="R1385" s="18">
        <f>(((J1385/60)/60)/24)+DATE(1970,1,1)</f>
        <v>42707.074976851851</v>
      </c>
      <c r="S1385" s="18">
        <f>(((I1385/60)/60)/24)+DATE(1970,1,1)</f>
        <v>42727.074976851851</v>
      </c>
      <c r="T1385" s="14">
        <f>MONTH(R1385)</f>
        <v>12</v>
      </c>
      <c r="U1385" s="14">
        <f>MONTH(S1385)</f>
        <v>12</v>
      </c>
      <c r="V1385">
        <f>YEAR(R1385)</f>
        <v>2016</v>
      </c>
      <c r="W1385">
        <f>YEAR(S1385)</f>
        <v>2016</v>
      </c>
      <c r="X1385" s="14">
        <f>_xlfn.DAYS(Table1[[#This Row],[Date Ended Conversion]],Table1[[#This Row],[Date Created Conversion]])</f>
        <v>20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8275</v>
      </c>
      <c r="O1386" t="s">
        <v>8307</v>
      </c>
      <c r="P1386" s="16">
        <f>ROUND(Table1[[#This Row],[pledged]]/Table1[[#This Row],[goal]]*100,0)</f>
        <v>124</v>
      </c>
      <c r="Q1386">
        <f>IFERROR(ROUND(E1386/L1386,2),0)</f>
        <v>68.94</v>
      </c>
      <c r="R1386" s="18">
        <f>(((J1386/60)/60)/24)+DATE(1970,1,1)</f>
        <v>42160.735208333332</v>
      </c>
      <c r="S1386" s="18">
        <f>(((I1386/60)/60)/24)+DATE(1970,1,1)</f>
        <v>42190.735208333332</v>
      </c>
      <c r="T1386" s="14">
        <f>MONTH(R1386)</f>
        <v>6</v>
      </c>
      <c r="U1386" s="14">
        <f>MONTH(S1386)</f>
        <v>7</v>
      </c>
      <c r="V1386">
        <f>YEAR(R1386)</f>
        <v>2015</v>
      </c>
      <c r="W1386">
        <f>YEAR(S1386)</f>
        <v>2015</v>
      </c>
      <c r="X1386" s="14">
        <f>_xlfn.DAYS(Table1[[#This Row],[Date Ended Conversion]],Table1[[#This Row],[Date Created Conversion]])</f>
        <v>30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8275</v>
      </c>
      <c r="O1387" t="s">
        <v>8307</v>
      </c>
      <c r="P1387" s="16">
        <f>ROUND(Table1[[#This Row],[pledged]]/Table1[[#This Row],[goal]]*100,0)</f>
        <v>110</v>
      </c>
      <c r="Q1387">
        <f>IFERROR(ROUND(E1387/L1387,2),0)</f>
        <v>65.91</v>
      </c>
      <c r="R1387" s="18">
        <f>(((J1387/60)/60)/24)+DATE(1970,1,1)</f>
        <v>42433.688900462963</v>
      </c>
      <c r="S1387" s="18">
        <f>(((I1387/60)/60)/24)+DATE(1970,1,1)</f>
        <v>42489.507638888885</v>
      </c>
      <c r="T1387" s="14">
        <f>MONTH(R1387)</f>
        <v>3</v>
      </c>
      <c r="U1387" s="14">
        <f>MONTH(S1387)</f>
        <v>4</v>
      </c>
      <c r="V1387">
        <f>YEAR(R1387)</f>
        <v>2016</v>
      </c>
      <c r="W1387">
        <f>YEAR(S1387)</f>
        <v>2016</v>
      </c>
      <c r="X1387" s="14">
        <f>_xlfn.DAYS(Table1[[#This Row],[Date Ended Conversion]],Table1[[#This Row],[Date Created Conversion]])</f>
        <v>56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8275</v>
      </c>
      <c r="O1388" t="s">
        <v>8307</v>
      </c>
      <c r="P1388" s="16">
        <f>ROUND(Table1[[#This Row],[pledged]]/Table1[[#This Row],[goal]]*100,0)</f>
        <v>219</v>
      </c>
      <c r="Q1388">
        <f>IFERROR(ROUND(E1388/L1388,2),0)</f>
        <v>62.5</v>
      </c>
      <c r="R1388" s="18">
        <f>(((J1388/60)/60)/24)+DATE(1970,1,1)</f>
        <v>42184.646863425922</v>
      </c>
      <c r="S1388" s="18">
        <f>(((I1388/60)/60)/24)+DATE(1970,1,1)</f>
        <v>42214.646863425922</v>
      </c>
      <c r="T1388" s="14">
        <f>MONTH(R1388)</f>
        <v>6</v>
      </c>
      <c r="U1388" s="14">
        <f>MONTH(S1388)</f>
        <v>7</v>
      </c>
      <c r="V1388">
        <f>YEAR(R1388)</f>
        <v>2015</v>
      </c>
      <c r="W1388">
        <f>YEAR(S1388)</f>
        <v>2015</v>
      </c>
      <c r="X1388" s="14">
        <f>_xlfn.DAYS(Table1[[#This Row],[Date Ended Conversion]],Table1[[#This Row],[Date Created Conversion]])</f>
        <v>30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8275</v>
      </c>
      <c r="O1389" t="s">
        <v>8307</v>
      </c>
      <c r="P1389" s="16">
        <f>ROUND(Table1[[#This Row],[pledged]]/Table1[[#This Row],[goal]]*100,0)</f>
        <v>137</v>
      </c>
      <c r="Q1389">
        <f>IFERROR(ROUND(E1389/L1389,2),0)</f>
        <v>70.06</v>
      </c>
      <c r="R1389" s="18">
        <f>(((J1389/60)/60)/24)+DATE(1970,1,1)</f>
        <v>42126.92123842593</v>
      </c>
      <c r="S1389" s="18">
        <f>(((I1389/60)/60)/24)+DATE(1970,1,1)</f>
        <v>42158.1875</v>
      </c>
      <c r="T1389" s="14">
        <f>MONTH(R1389)</f>
        <v>5</v>
      </c>
      <c r="U1389" s="14">
        <f>MONTH(S1389)</f>
        <v>6</v>
      </c>
      <c r="V1389">
        <f>YEAR(R1389)</f>
        <v>2015</v>
      </c>
      <c r="W1389">
        <f>YEAR(S1389)</f>
        <v>2015</v>
      </c>
      <c r="X1389" s="14">
        <f>_xlfn.DAYS(Table1[[#This Row],[Date Ended Conversion]],Table1[[#This Row],[Date Created Conversion]])</f>
        <v>32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8275</v>
      </c>
      <c r="O1390" t="s">
        <v>8307</v>
      </c>
      <c r="P1390" s="16">
        <f>ROUND(Table1[[#This Row],[pledged]]/Table1[[#This Row],[goal]]*100,0)</f>
        <v>135</v>
      </c>
      <c r="Q1390">
        <f>IFERROR(ROUND(E1390/L1390,2),0)</f>
        <v>60.18</v>
      </c>
      <c r="R1390" s="18">
        <f>(((J1390/60)/60)/24)+DATE(1970,1,1)</f>
        <v>42634.614780092597</v>
      </c>
      <c r="S1390" s="18">
        <f>(((I1390/60)/60)/24)+DATE(1970,1,1)</f>
        <v>42660.676388888889</v>
      </c>
      <c r="T1390" s="14">
        <f>MONTH(R1390)</f>
        <v>9</v>
      </c>
      <c r="U1390" s="14">
        <f>MONTH(S1390)</f>
        <v>10</v>
      </c>
      <c r="V1390">
        <f>YEAR(R1390)</f>
        <v>2016</v>
      </c>
      <c r="W1390">
        <f>YEAR(S1390)</f>
        <v>2016</v>
      </c>
      <c r="X1390" s="14">
        <f>_xlfn.DAYS(Table1[[#This Row],[Date Ended Conversion]],Table1[[#This Row],[Date Created Conversion]])</f>
        <v>26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8275</v>
      </c>
      <c r="O1391" t="s">
        <v>8307</v>
      </c>
      <c r="P1391" s="16">
        <f>ROUND(Table1[[#This Row],[pledged]]/Table1[[#This Row],[goal]]*100,0)</f>
        <v>145</v>
      </c>
      <c r="Q1391">
        <f>IFERROR(ROUND(E1391/L1391,2),0)</f>
        <v>21.38</v>
      </c>
      <c r="R1391" s="18">
        <f>(((J1391/60)/60)/24)+DATE(1970,1,1)</f>
        <v>42565.480983796297</v>
      </c>
      <c r="S1391" s="18">
        <f>(((I1391/60)/60)/24)+DATE(1970,1,1)</f>
        <v>42595.480983796297</v>
      </c>
      <c r="T1391" s="14">
        <f>MONTH(R1391)</f>
        <v>7</v>
      </c>
      <c r="U1391" s="14">
        <f>MONTH(S1391)</f>
        <v>8</v>
      </c>
      <c r="V1391">
        <f>YEAR(R1391)</f>
        <v>2016</v>
      </c>
      <c r="W1391">
        <f>YEAR(S1391)</f>
        <v>2016</v>
      </c>
      <c r="X1391" s="14">
        <f>_xlfn.DAYS(Table1[[#This Row],[Date Ended Conversion]],Table1[[#This Row],[Date Created Conversion]])</f>
        <v>30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8275</v>
      </c>
      <c r="O1392" t="s">
        <v>8307</v>
      </c>
      <c r="P1392" s="16">
        <f>ROUND(Table1[[#This Row],[pledged]]/Table1[[#This Row],[goal]]*100,0)</f>
        <v>109</v>
      </c>
      <c r="Q1392">
        <f>IFERROR(ROUND(E1392/L1392,2),0)</f>
        <v>160.79</v>
      </c>
      <c r="R1392" s="18">
        <f>(((J1392/60)/60)/24)+DATE(1970,1,1)</f>
        <v>42087.803310185183</v>
      </c>
      <c r="S1392" s="18">
        <f>(((I1392/60)/60)/24)+DATE(1970,1,1)</f>
        <v>42121.716666666667</v>
      </c>
      <c r="T1392" s="14">
        <f>MONTH(R1392)</f>
        <v>3</v>
      </c>
      <c r="U1392" s="14">
        <f>MONTH(S1392)</f>
        <v>4</v>
      </c>
      <c r="V1392">
        <f>YEAR(R1392)</f>
        <v>2015</v>
      </c>
      <c r="W1392">
        <f>YEAR(S1392)</f>
        <v>2015</v>
      </c>
      <c r="X1392" s="14">
        <f>_xlfn.DAYS(Table1[[#This Row],[Date Ended Conversion]],Table1[[#This Row],[Date Created Conversion]])</f>
        <v>34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8275</v>
      </c>
      <c r="O1393" t="s">
        <v>8307</v>
      </c>
      <c r="P1393" s="16">
        <f>ROUND(Table1[[#This Row],[pledged]]/Table1[[#This Row],[goal]]*100,0)</f>
        <v>110</v>
      </c>
      <c r="Q1393">
        <f>IFERROR(ROUND(E1393/L1393,2),0)</f>
        <v>42.38</v>
      </c>
      <c r="R1393" s="18">
        <f>(((J1393/60)/60)/24)+DATE(1970,1,1)</f>
        <v>42193.650671296295</v>
      </c>
      <c r="S1393" s="18">
        <f>(((I1393/60)/60)/24)+DATE(1970,1,1)</f>
        <v>42238.207638888889</v>
      </c>
      <c r="T1393" s="14">
        <f>MONTH(R1393)</f>
        <v>7</v>
      </c>
      <c r="U1393" s="14">
        <f>MONTH(S1393)</f>
        <v>8</v>
      </c>
      <c r="V1393">
        <f>YEAR(R1393)</f>
        <v>2015</v>
      </c>
      <c r="W1393">
        <f>YEAR(S1393)</f>
        <v>2015</v>
      </c>
      <c r="X1393" s="14">
        <f>_xlfn.DAYS(Table1[[#This Row],[Date Ended Conversion]],Table1[[#This Row],[Date Created Conversion]])</f>
        <v>45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8275</v>
      </c>
      <c r="O1394" t="s">
        <v>8307</v>
      </c>
      <c r="P1394" s="16">
        <f>ROUND(Table1[[#This Row],[pledged]]/Table1[[#This Row],[goal]]*100,0)</f>
        <v>114</v>
      </c>
      <c r="Q1394">
        <f>IFERROR(ROUND(E1394/L1394,2),0)</f>
        <v>27.32</v>
      </c>
      <c r="R1394" s="18">
        <f>(((J1394/60)/60)/24)+DATE(1970,1,1)</f>
        <v>42401.154930555553</v>
      </c>
      <c r="S1394" s="18">
        <f>(((I1394/60)/60)/24)+DATE(1970,1,1)</f>
        <v>42432.154930555553</v>
      </c>
      <c r="T1394" s="14">
        <f>MONTH(R1394)</f>
        <v>2</v>
      </c>
      <c r="U1394" s="14">
        <f>MONTH(S1394)</f>
        <v>3</v>
      </c>
      <c r="V1394">
        <f>YEAR(R1394)</f>
        <v>2016</v>
      </c>
      <c r="W1394">
        <f>YEAR(S1394)</f>
        <v>2016</v>
      </c>
      <c r="X1394" s="14">
        <f>_xlfn.DAYS(Table1[[#This Row],[Date Ended Conversion]],Table1[[#This Row],[Date Created Conversion]])</f>
        <v>31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8275</v>
      </c>
      <c r="O1395" t="s">
        <v>8307</v>
      </c>
      <c r="P1395" s="16">
        <f>ROUND(Table1[[#This Row],[pledged]]/Table1[[#This Row],[goal]]*100,0)</f>
        <v>102</v>
      </c>
      <c r="Q1395">
        <f>IFERROR(ROUND(E1395/L1395,2),0)</f>
        <v>196.83</v>
      </c>
      <c r="R1395" s="18">
        <f>(((J1395/60)/60)/24)+DATE(1970,1,1)</f>
        <v>42553.681979166664</v>
      </c>
      <c r="S1395" s="18">
        <f>(((I1395/60)/60)/24)+DATE(1970,1,1)</f>
        <v>42583.681979166664</v>
      </c>
      <c r="T1395" s="14">
        <f>MONTH(R1395)</f>
        <v>7</v>
      </c>
      <c r="U1395" s="14">
        <f>MONTH(S1395)</f>
        <v>8</v>
      </c>
      <c r="V1395">
        <f>YEAR(R1395)</f>
        <v>2016</v>
      </c>
      <c r="W1395">
        <f>YEAR(S1395)</f>
        <v>2016</v>
      </c>
      <c r="X1395" s="14">
        <f>_xlfn.DAYS(Table1[[#This Row],[Date Ended Conversion]],Table1[[#This Row],[Date Created Conversion]])</f>
        <v>30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8275</v>
      </c>
      <c r="O1396" t="s">
        <v>8307</v>
      </c>
      <c r="P1396" s="16">
        <f>ROUND(Table1[[#This Row],[pledged]]/Table1[[#This Row],[goal]]*100,0)</f>
        <v>122</v>
      </c>
      <c r="Q1396">
        <f>IFERROR(ROUND(E1396/L1396,2),0)</f>
        <v>53.88</v>
      </c>
      <c r="R1396" s="18">
        <f>(((J1396/60)/60)/24)+DATE(1970,1,1)</f>
        <v>42752.144976851851</v>
      </c>
      <c r="S1396" s="18">
        <f>(((I1396/60)/60)/24)+DATE(1970,1,1)</f>
        <v>42795.125</v>
      </c>
      <c r="T1396" s="14">
        <f>MONTH(R1396)</f>
        <v>1</v>
      </c>
      <c r="U1396" s="14">
        <f>MONTH(S1396)</f>
        <v>3</v>
      </c>
      <c r="V1396">
        <f>YEAR(R1396)</f>
        <v>2017</v>
      </c>
      <c r="W1396">
        <f>YEAR(S1396)</f>
        <v>2017</v>
      </c>
      <c r="X1396" s="14">
        <f>_xlfn.DAYS(Table1[[#This Row],[Date Ended Conversion]],Table1[[#This Row],[Date Created Conversion]])</f>
        <v>43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8275</v>
      </c>
      <c r="O1397" t="s">
        <v>8307</v>
      </c>
      <c r="P1397" s="16">
        <f>ROUND(Table1[[#This Row],[pledged]]/Table1[[#This Row],[goal]]*100,0)</f>
        <v>112</v>
      </c>
      <c r="Q1397">
        <f>IFERROR(ROUND(E1397/L1397,2),0)</f>
        <v>47.76</v>
      </c>
      <c r="R1397" s="18">
        <f>(((J1397/60)/60)/24)+DATE(1970,1,1)</f>
        <v>42719.90834490741</v>
      </c>
      <c r="S1397" s="18">
        <f>(((I1397/60)/60)/24)+DATE(1970,1,1)</f>
        <v>42749.90834490741</v>
      </c>
      <c r="T1397" s="14">
        <f>MONTH(R1397)</f>
        <v>12</v>
      </c>
      <c r="U1397" s="14">
        <f>MONTH(S1397)</f>
        <v>1</v>
      </c>
      <c r="V1397">
        <f>YEAR(R1397)</f>
        <v>2016</v>
      </c>
      <c r="W1397">
        <f>YEAR(S1397)</f>
        <v>2017</v>
      </c>
      <c r="X1397" s="14">
        <f>_xlfn.DAYS(Table1[[#This Row],[Date Ended Conversion]],Table1[[#This Row],[Date Created Conversion]])</f>
        <v>30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8275</v>
      </c>
      <c r="O1398" t="s">
        <v>8307</v>
      </c>
      <c r="P1398" s="16">
        <f>ROUND(Table1[[#This Row],[pledged]]/Table1[[#This Row],[goal]]*100,0)</f>
        <v>107</v>
      </c>
      <c r="Q1398">
        <f>IFERROR(ROUND(E1398/L1398,2),0)</f>
        <v>88.19</v>
      </c>
      <c r="R1398" s="18">
        <f>(((J1398/60)/60)/24)+DATE(1970,1,1)</f>
        <v>42018.99863425926</v>
      </c>
      <c r="S1398" s="18">
        <f>(((I1398/60)/60)/24)+DATE(1970,1,1)</f>
        <v>42048.99863425926</v>
      </c>
      <c r="T1398" s="14">
        <f>MONTH(R1398)</f>
        <v>1</v>
      </c>
      <c r="U1398" s="14">
        <f>MONTH(S1398)</f>
        <v>2</v>
      </c>
      <c r="V1398">
        <f>YEAR(R1398)</f>
        <v>2015</v>
      </c>
      <c r="W1398">
        <f>YEAR(S1398)</f>
        <v>2015</v>
      </c>
      <c r="X1398" s="14">
        <f>_xlfn.DAYS(Table1[[#This Row],[Date Ended Conversion]],Table1[[#This Row],[Date Created Conversion]])</f>
        <v>30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8275</v>
      </c>
      <c r="O1399" t="s">
        <v>8307</v>
      </c>
      <c r="P1399" s="16">
        <f>ROUND(Table1[[#This Row],[pledged]]/Table1[[#This Row],[goal]]*100,0)</f>
        <v>114</v>
      </c>
      <c r="Q1399">
        <f>IFERROR(ROUND(E1399/L1399,2),0)</f>
        <v>72.06</v>
      </c>
      <c r="R1399" s="18">
        <f>(((J1399/60)/60)/24)+DATE(1970,1,1)</f>
        <v>42640.917939814812</v>
      </c>
      <c r="S1399" s="18">
        <f>(((I1399/60)/60)/24)+DATE(1970,1,1)</f>
        <v>42670.888194444444</v>
      </c>
      <c r="T1399" s="14">
        <f>MONTH(R1399)</f>
        <v>9</v>
      </c>
      <c r="U1399" s="14">
        <f>MONTH(S1399)</f>
        <v>10</v>
      </c>
      <c r="V1399">
        <f>YEAR(R1399)</f>
        <v>2016</v>
      </c>
      <c r="W1399">
        <f>YEAR(S1399)</f>
        <v>2016</v>
      </c>
      <c r="X1399" s="14">
        <f>_xlfn.DAYS(Table1[[#This Row],[Date Ended Conversion]],Table1[[#This Row],[Date Created Conversion]])</f>
        <v>30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8275</v>
      </c>
      <c r="O1400" t="s">
        <v>8307</v>
      </c>
      <c r="P1400" s="16">
        <f>ROUND(Table1[[#This Row],[pledged]]/Table1[[#This Row],[goal]]*100,0)</f>
        <v>110</v>
      </c>
      <c r="Q1400">
        <f>IFERROR(ROUND(E1400/L1400,2),0)</f>
        <v>74.25</v>
      </c>
      <c r="R1400" s="18">
        <f>(((J1400/60)/60)/24)+DATE(1970,1,1)</f>
        <v>42526.874236111107</v>
      </c>
      <c r="S1400" s="18">
        <f>(((I1400/60)/60)/24)+DATE(1970,1,1)</f>
        <v>42556.874236111107</v>
      </c>
      <c r="T1400" s="14">
        <f>MONTH(R1400)</f>
        <v>6</v>
      </c>
      <c r="U1400" s="14">
        <f>MONTH(S1400)</f>
        <v>7</v>
      </c>
      <c r="V1400">
        <f>YEAR(R1400)</f>
        <v>2016</v>
      </c>
      <c r="W1400">
        <f>YEAR(S1400)</f>
        <v>2016</v>
      </c>
      <c r="X1400" s="14">
        <f>_xlfn.DAYS(Table1[[#This Row],[Date Ended Conversion]],Table1[[#This Row],[Date Created Conversion]])</f>
        <v>30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8275</v>
      </c>
      <c r="O1401" t="s">
        <v>8307</v>
      </c>
      <c r="P1401" s="16">
        <f>ROUND(Table1[[#This Row],[pledged]]/Table1[[#This Row],[goal]]*100,0)</f>
        <v>126</v>
      </c>
      <c r="Q1401">
        <f>IFERROR(ROUND(E1401/L1401,2),0)</f>
        <v>61.7</v>
      </c>
      <c r="R1401" s="18">
        <f>(((J1401/60)/60)/24)+DATE(1970,1,1)</f>
        <v>41889.004317129627</v>
      </c>
      <c r="S1401" s="18">
        <f>(((I1401/60)/60)/24)+DATE(1970,1,1)</f>
        <v>41919.004317129627</v>
      </c>
      <c r="T1401" s="14">
        <f>MONTH(R1401)</f>
        <v>9</v>
      </c>
      <c r="U1401" s="14">
        <f>MONTH(S1401)</f>
        <v>10</v>
      </c>
      <c r="V1401">
        <f>YEAR(R1401)</f>
        <v>2014</v>
      </c>
      <c r="W1401">
        <f>YEAR(S1401)</f>
        <v>2014</v>
      </c>
      <c r="X1401" s="14">
        <f>_xlfn.DAYS(Table1[[#This Row],[Date Ended Conversion]],Table1[[#This Row],[Date Created Conversion]])</f>
        <v>30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8275</v>
      </c>
      <c r="O1402" t="s">
        <v>8307</v>
      </c>
      <c r="P1402" s="16">
        <f>ROUND(Table1[[#This Row],[pledged]]/Table1[[#This Row],[goal]]*100,0)</f>
        <v>167</v>
      </c>
      <c r="Q1402">
        <f>IFERROR(ROUND(E1402/L1402,2),0)</f>
        <v>17.239999999999998</v>
      </c>
      <c r="R1402" s="18">
        <f>(((J1402/60)/60)/24)+DATE(1970,1,1)</f>
        <v>42498.341122685189</v>
      </c>
      <c r="S1402" s="18">
        <f>(((I1402/60)/60)/24)+DATE(1970,1,1)</f>
        <v>42533.229166666672</v>
      </c>
      <c r="T1402" s="14">
        <f>MONTH(R1402)</f>
        <v>5</v>
      </c>
      <c r="U1402" s="14">
        <f>MONTH(S1402)</f>
        <v>6</v>
      </c>
      <c r="V1402">
        <f>YEAR(R1402)</f>
        <v>2016</v>
      </c>
      <c r="W1402">
        <f>YEAR(S1402)</f>
        <v>2016</v>
      </c>
      <c r="X1402" s="14">
        <f>_xlfn.DAYS(Table1[[#This Row],[Date Ended Conversion]],Table1[[#This Row],[Date Created Conversion]])</f>
        <v>35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8275</v>
      </c>
      <c r="O1403" t="s">
        <v>8307</v>
      </c>
      <c r="P1403" s="16">
        <f>ROUND(Table1[[#This Row],[pledged]]/Table1[[#This Row],[goal]]*100,0)</f>
        <v>497</v>
      </c>
      <c r="Q1403">
        <f>IFERROR(ROUND(E1403/L1403,2),0)</f>
        <v>51.72</v>
      </c>
      <c r="R1403" s="18">
        <f>(((J1403/60)/60)/24)+DATE(1970,1,1)</f>
        <v>41399.99622685185</v>
      </c>
      <c r="S1403" s="18">
        <f>(((I1403/60)/60)/24)+DATE(1970,1,1)</f>
        <v>41420.99622685185</v>
      </c>
      <c r="T1403" s="14">
        <f>MONTH(R1403)</f>
        <v>5</v>
      </c>
      <c r="U1403" s="14">
        <f>MONTH(S1403)</f>
        <v>5</v>
      </c>
      <c r="V1403">
        <f>YEAR(R1403)</f>
        <v>2013</v>
      </c>
      <c r="W1403">
        <f>YEAR(S1403)</f>
        <v>2013</v>
      </c>
      <c r="X1403" s="14">
        <f>_xlfn.DAYS(Table1[[#This Row],[Date Ended Conversion]],Table1[[#This Row],[Date Created Conversion]])</f>
        <v>21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8275</v>
      </c>
      <c r="O1404" t="s">
        <v>8307</v>
      </c>
      <c r="P1404" s="16">
        <f>ROUND(Table1[[#This Row],[pledged]]/Table1[[#This Row],[goal]]*100,0)</f>
        <v>109</v>
      </c>
      <c r="Q1404">
        <f>IFERROR(ROUND(E1404/L1404,2),0)</f>
        <v>24.15</v>
      </c>
      <c r="R1404" s="18">
        <f>(((J1404/60)/60)/24)+DATE(1970,1,1)</f>
        <v>42065.053368055553</v>
      </c>
      <c r="S1404" s="18">
        <f>(((I1404/60)/60)/24)+DATE(1970,1,1)</f>
        <v>42125.011701388896</v>
      </c>
      <c r="T1404" s="14">
        <f>MONTH(R1404)</f>
        <v>3</v>
      </c>
      <c r="U1404" s="14">
        <f>MONTH(S1404)</f>
        <v>5</v>
      </c>
      <c r="V1404">
        <f>YEAR(R1404)</f>
        <v>2015</v>
      </c>
      <c r="W1404">
        <f>YEAR(S1404)</f>
        <v>2015</v>
      </c>
      <c r="X1404" s="14">
        <f>_xlfn.DAYS(Table1[[#This Row],[Date Ended Conversion]],Table1[[#This Row],[Date Created Conversion]])</f>
        <v>60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8275</v>
      </c>
      <c r="O1405" t="s">
        <v>8307</v>
      </c>
      <c r="P1405" s="16">
        <f>ROUND(Table1[[#This Row],[pledged]]/Table1[[#This Row],[goal]]*100,0)</f>
        <v>103</v>
      </c>
      <c r="Q1405">
        <f>IFERROR(ROUND(E1405/L1405,2),0)</f>
        <v>62.17</v>
      </c>
      <c r="R1405" s="18">
        <f>(((J1405/60)/60)/24)+DATE(1970,1,1)</f>
        <v>41451.062905092593</v>
      </c>
      <c r="S1405" s="18">
        <f>(((I1405/60)/60)/24)+DATE(1970,1,1)</f>
        <v>41481.062905092593</v>
      </c>
      <c r="T1405" s="14">
        <f>MONTH(R1405)</f>
        <v>6</v>
      </c>
      <c r="U1405" s="14">
        <f>MONTH(S1405)</f>
        <v>7</v>
      </c>
      <c r="V1405">
        <f>YEAR(R1405)</f>
        <v>2013</v>
      </c>
      <c r="W1405">
        <f>YEAR(S1405)</f>
        <v>2013</v>
      </c>
      <c r="X1405" s="14">
        <f>_xlfn.DAYS(Table1[[#This Row],[Date Ended Conversion]],Table1[[#This Row],[Date Created Conversion]])</f>
        <v>30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8273</v>
      </c>
      <c r="O1406" t="s">
        <v>8286</v>
      </c>
      <c r="P1406" s="16">
        <f>ROUND(Table1[[#This Row],[pledged]]/Table1[[#This Row],[goal]]*100,0)</f>
        <v>2</v>
      </c>
      <c r="Q1406">
        <f>IFERROR(ROUND(E1406/L1406,2),0)</f>
        <v>48.2</v>
      </c>
      <c r="R1406" s="18">
        <f>(((J1406/60)/60)/24)+DATE(1970,1,1)</f>
        <v>42032.510243055556</v>
      </c>
      <c r="S1406" s="18">
        <f>(((I1406/60)/60)/24)+DATE(1970,1,1)</f>
        <v>42057.510243055556</v>
      </c>
      <c r="T1406" s="14">
        <f>MONTH(R1406)</f>
        <v>1</v>
      </c>
      <c r="U1406" s="14">
        <f>MONTH(S1406)</f>
        <v>2</v>
      </c>
      <c r="V1406">
        <f>YEAR(R1406)</f>
        <v>2015</v>
      </c>
      <c r="W1406">
        <f>YEAR(S1406)</f>
        <v>2015</v>
      </c>
      <c r="X1406" s="14">
        <f>_xlfn.DAYS(Table1[[#This Row],[Date Ended Conversion]],Table1[[#This Row],[Date Created Conversion]])</f>
        <v>25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8273</v>
      </c>
      <c r="O1407" t="s">
        <v>8286</v>
      </c>
      <c r="P1407" s="16">
        <f>ROUND(Table1[[#This Row],[pledged]]/Table1[[#This Row],[goal]]*100,0)</f>
        <v>0</v>
      </c>
      <c r="Q1407">
        <f>IFERROR(ROUND(E1407/L1407,2),0)</f>
        <v>6.18</v>
      </c>
      <c r="R1407" s="18">
        <f>(((J1407/60)/60)/24)+DATE(1970,1,1)</f>
        <v>41941.680567129632</v>
      </c>
      <c r="S1407" s="18">
        <f>(((I1407/60)/60)/24)+DATE(1970,1,1)</f>
        <v>41971.722233796296</v>
      </c>
      <c r="T1407" s="14">
        <f>MONTH(R1407)</f>
        <v>10</v>
      </c>
      <c r="U1407" s="14">
        <f>MONTH(S1407)</f>
        <v>11</v>
      </c>
      <c r="V1407">
        <f>YEAR(R1407)</f>
        <v>2014</v>
      </c>
      <c r="W1407">
        <f>YEAR(S1407)</f>
        <v>2014</v>
      </c>
      <c r="X1407" s="14">
        <f>_xlfn.DAYS(Table1[[#This Row],[Date Ended Conversion]],Table1[[#This Row],[Date Created Conversion]])</f>
        <v>30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8273</v>
      </c>
      <c r="O1408" t="s">
        <v>8286</v>
      </c>
      <c r="P1408" s="16">
        <f>ROUND(Table1[[#This Row],[pledged]]/Table1[[#This Row],[goal]]*100,0)</f>
        <v>0</v>
      </c>
      <c r="Q1408">
        <f>IFERROR(ROUND(E1408/L1408,2),0)</f>
        <v>5</v>
      </c>
      <c r="R1408" s="18">
        <f>(((J1408/60)/60)/24)+DATE(1970,1,1)</f>
        <v>42297.432951388888</v>
      </c>
      <c r="S1408" s="18">
        <f>(((I1408/60)/60)/24)+DATE(1970,1,1)</f>
        <v>42350.416666666672</v>
      </c>
      <c r="T1408" s="14">
        <f>MONTH(R1408)</f>
        <v>10</v>
      </c>
      <c r="U1408" s="14">
        <f>MONTH(S1408)</f>
        <v>12</v>
      </c>
      <c r="V1408">
        <f>YEAR(R1408)</f>
        <v>2015</v>
      </c>
      <c r="W1408">
        <f>YEAR(S1408)</f>
        <v>2015</v>
      </c>
      <c r="X1408" s="14">
        <f>_xlfn.DAYS(Table1[[#This Row],[Date Ended Conversion]],Table1[[#This Row],[Date Created Conversion]])</f>
        <v>53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8273</v>
      </c>
      <c r="O1409" t="s">
        <v>8286</v>
      </c>
      <c r="P1409" s="16">
        <f>ROUND(Table1[[#This Row],[pledged]]/Table1[[#This Row],[goal]]*100,0)</f>
        <v>1</v>
      </c>
      <c r="Q1409">
        <f>IFERROR(ROUND(E1409/L1409,2),0)</f>
        <v>7.5</v>
      </c>
      <c r="R1409" s="18">
        <f>(((J1409/60)/60)/24)+DATE(1970,1,1)</f>
        <v>41838.536782407406</v>
      </c>
      <c r="S1409" s="18">
        <f>(((I1409/60)/60)/24)+DATE(1970,1,1)</f>
        <v>41863.536782407406</v>
      </c>
      <c r="T1409" s="14">
        <f>MONTH(R1409)</f>
        <v>7</v>
      </c>
      <c r="U1409" s="14">
        <f>MONTH(S1409)</f>
        <v>8</v>
      </c>
      <c r="V1409">
        <f>YEAR(R1409)</f>
        <v>2014</v>
      </c>
      <c r="W1409">
        <f>YEAR(S1409)</f>
        <v>2014</v>
      </c>
      <c r="X1409" s="14">
        <f>_xlfn.DAYS(Table1[[#This Row],[Date Ended Conversion]],Table1[[#This Row],[Date Created Conversion]])</f>
        <v>25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8273</v>
      </c>
      <c r="O1410" t="s">
        <v>8286</v>
      </c>
      <c r="P1410" s="16">
        <f>ROUND(Table1[[#This Row],[pledged]]/Table1[[#This Row],[goal]]*100,0)</f>
        <v>7</v>
      </c>
      <c r="Q1410">
        <f>IFERROR(ROUND(E1410/L1410,2),0)</f>
        <v>12</v>
      </c>
      <c r="R1410" s="18">
        <f>(((J1410/60)/60)/24)+DATE(1970,1,1)</f>
        <v>42291.872175925921</v>
      </c>
      <c r="S1410" s="18">
        <f>(((I1410/60)/60)/24)+DATE(1970,1,1)</f>
        <v>42321.913842592592</v>
      </c>
      <c r="T1410" s="14">
        <f>MONTH(R1410)</f>
        <v>10</v>
      </c>
      <c r="U1410" s="14">
        <f>MONTH(S1410)</f>
        <v>11</v>
      </c>
      <c r="V1410">
        <f>YEAR(R1410)</f>
        <v>2015</v>
      </c>
      <c r="W1410">
        <f>YEAR(S1410)</f>
        <v>2015</v>
      </c>
      <c r="X1410" s="14">
        <f>_xlfn.DAYS(Table1[[#This Row],[Date Ended Conversion]],Table1[[#This Row],[Date Created Conversion]])</f>
        <v>30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8273</v>
      </c>
      <c r="O1411" t="s">
        <v>8286</v>
      </c>
      <c r="P1411" s="16">
        <f>ROUND(Table1[[#This Row],[pledged]]/Table1[[#This Row],[goal]]*100,0)</f>
        <v>0</v>
      </c>
      <c r="Q1411">
        <f>IFERROR(ROUND(E1411/L1411,2),0)</f>
        <v>0</v>
      </c>
      <c r="R1411" s="18">
        <f>(((J1411/60)/60)/24)+DATE(1970,1,1)</f>
        <v>41945.133506944447</v>
      </c>
      <c r="S1411" s="18">
        <f>(((I1411/60)/60)/24)+DATE(1970,1,1)</f>
        <v>42005.175173611111</v>
      </c>
      <c r="T1411" s="14">
        <f>MONTH(R1411)</f>
        <v>11</v>
      </c>
      <c r="U1411" s="14">
        <f>MONTH(S1411)</f>
        <v>1</v>
      </c>
      <c r="V1411">
        <f>YEAR(R1411)</f>
        <v>2014</v>
      </c>
      <c r="W1411">
        <f>YEAR(S1411)</f>
        <v>2015</v>
      </c>
      <c r="X1411" s="14">
        <f>_xlfn.DAYS(Table1[[#This Row],[Date Ended Conversion]],Table1[[#This Row],[Date Created Conversion]])</f>
        <v>60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8273</v>
      </c>
      <c r="O1412" t="s">
        <v>8286</v>
      </c>
      <c r="P1412" s="16">
        <f>ROUND(Table1[[#This Row],[pledged]]/Table1[[#This Row],[goal]]*100,0)</f>
        <v>0</v>
      </c>
      <c r="Q1412">
        <f>IFERROR(ROUND(E1412/L1412,2),0)</f>
        <v>1</v>
      </c>
      <c r="R1412" s="18">
        <f>(((J1412/60)/60)/24)+DATE(1970,1,1)</f>
        <v>42479.318518518514</v>
      </c>
      <c r="S1412" s="18">
        <f>(((I1412/60)/60)/24)+DATE(1970,1,1)</f>
        <v>42524.318518518514</v>
      </c>
      <c r="T1412" s="14">
        <f>MONTH(R1412)</f>
        <v>4</v>
      </c>
      <c r="U1412" s="14">
        <f>MONTH(S1412)</f>
        <v>6</v>
      </c>
      <c r="V1412">
        <f>YEAR(R1412)</f>
        <v>2016</v>
      </c>
      <c r="W1412">
        <f>YEAR(S1412)</f>
        <v>2016</v>
      </c>
      <c r="X1412" s="14">
        <f>_xlfn.DAYS(Table1[[#This Row],[Date Ended Conversion]],Table1[[#This Row],[Date Created Conversion]])</f>
        <v>45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8273</v>
      </c>
      <c r="O1413" t="s">
        <v>8286</v>
      </c>
      <c r="P1413" s="16">
        <f>ROUND(Table1[[#This Row],[pledged]]/Table1[[#This Row],[goal]]*100,0)</f>
        <v>0</v>
      </c>
      <c r="Q1413">
        <f>IFERROR(ROUND(E1413/L1413,2),0)</f>
        <v>2.33</v>
      </c>
      <c r="R1413" s="18">
        <f>(((J1413/60)/60)/24)+DATE(1970,1,1)</f>
        <v>42013.059027777781</v>
      </c>
      <c r="S1413" s="18">
        <f>(((I1413/60)/60)/24)+DATE(1970,1,1)</f>
        <v>42041.059027777781</v>
      </c>
      <c r="T1413" s="14">
        <f>MONTH(R1413)</f>
        <v>1</v>
      </c>
      <c r="U1413" s="14">
        <f>MONTH(S1413)</f>
        <v>2</v>
      </c>
      <c r="V1413">
        <f>YEAR(R1413)</f>
        <v>2015</v>
      </c>
      <c r="W1413">
        <f>YEAR(S1413)</f>
        <v>2015</v>
      </c>
      <c r="X1413" s="14">
        <f>_xlfn.DAYS(Table1[[#This Row],[Date Ended Conversion]],Table1[[#This Row],[Date Created Conversion]])</f>
        <v>28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8273</v>
      </c>
      <c r="O1414" t="s">
        <v>8286</v>
      </c>
      <c r="P1414" s="16">
        <f>ROUND(Table1[[#This Row],[pledged]]/Table1[[#This Row],[goal]]*100,0)</f>
        <v>5</v>
      </c>
      <c r="Q1414">
        <f>IFERROR(ROUND(E1414/L1414,2),0)</f>
        <v>24.62</v>
      </c>
      <c r="R1414" s="18">
        <f>(((J1414/60)/60)/24)+DATE(1970,1,1)</f>
        <v>41947.063645833332</v>
      </c>
      <c r="S1414" s="18">
        <f>(((I1414/60)/60)/24)+DATE(1970,1,1)</f>
        <v>41977.063645833332</v>
      </c>
      <c r="T1414" s="14">
        <f>MONTH(R1414)</f>
        <v>11</v>
      </c>
      <c r="U1414" s="14">
        <f>MONTH(S1414)</f>
        <v>12</v>
      </c>
      <c r="V1414">
        <f>YEAR(R1414)</f>
        <v>2014</v>
      </c>
      <c r="W1414">
        <f>YEAR(S1414)</f>
        <v>2014</v>
      </c>
      <c r="X1414" s="14">
        <f>_xlfn.DAYS(Table1[[#This Row],[Date Ended Conversion]],Table1[[#This Row],[Date Created Conversion]])</f>
        <v>30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8273</v>
      </c>
      <c r="O1415" t="s">
        <v>8286</v>
      </c>
      <c r="P1415" s="16">
        <f>ROUND(Table1[[#This Row],[pledged]]/Table1[[#This Row],[goal]]*100,0)</f>
        <v>5</v>
      </c>
      <c r="Q1415">
        <f>IFERROR(ROUND(E1415/L1415,2),0)</f>
        <v>100</v>
      </c>
      <c r="R1415" s="18">
        <f>(((J1415/60)/60)/24)+DATE(1970,1,1)</f>
        <v>42360.437152777777</v>
      </c>
      <c r="S1415" s="18">
        <f>(((I1415/60)/60)/24)+DATE(1970,1,1)</f>
        <v>42420.437152777777</v>
      </c>
      <c r="T1415" s="14">
        <f>MONTH(R1415)</f>
        <v>12</v>
      </c>
      <c r="U1415" s="14">
        <f>MONTH(S1415)</f>
        <v>2</v>
      </c>
      <c r="V1415">
        <f>YEAR(R1415)</f>
        <v>2015</v>
      </c>
      <c r="W1415">
        <f>YEAR(S1415)</f>
        <v>2016</v>
      </c>
      <c r="X1415" s="14">
        <f>_xlfn.DAYS(Table1[[#This Row],[Date Ended Conversion]],Table1[[#This Row],[Date Created Conversion]])</f>
        <v>60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8273</v>
      </c>
      <c r="O1416" t="s">
        <v>8286</v>
      </c>
      <c r="P1416" s="16">
        <f>ROUND(Table1[[#This Row],[pledged]]/Table1[[#This Row],[goal]]*100,0)</f>
        <v>0</v>
      </c>
      <c r="Q1416">
        <f>IFERROR(ROUND(E1416/L1416,2),0)</f>
        <v>1</v>
      </c>
      <c r="R1416" s="18">
        <f>(((J1416/60)/60)/24)+DATE(1970,1,1)</f>
        <v>42708.25309027778</v>
      </c>
      <c r="S1416" s="18">
        <f>(((I1416/60)/60)/24)+DATE(1970,1,1)</f>
        <v>42738.25309027778</v>
      </c>
      <c r="T1416" s="14">
        <f>MONTH(R1416)</f>
        <v>12</v>
      </c>
      <c r="U1416" s="14">
        <f>MONTH(S1416)</f>
        <v>1</v>
      </c>
      <c r="V1416">
        <f>YEAR(R1416)</f>
        <v>2016</v>
      </c>
      <c r="W1416">
        <f>YEAR(S1416)</f>
        <v>2017</v>
      </c>
      <c r="X1416" s="14">
        <f>_xlfn.DAYS(Table1[[#This Row],[Date Ended Conversion]],Table1[[#This Row],[Date Created Conversion]])</f>
        <v>30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8273</v>
      </c>
      <c r="O1417" t="s">
        <v>8286</v>
      </c>
      <c r="P1417" s="16">
        <f>ROUND(Table1[[#This Row],[pledged]]/Table1[[#This Row],[goal]]*100,0)</f>
        <v>18</v>
      </c>
      <c r="Q1417">
        <f>IFERROR(ROUND(E1417/L1417,2),0)</f>
        <v>88.89</v>
      </c>
      <c r="R1417" s="18">
        <f>(((J1417/60)/60)/24)+DATE(1970,1,1)</f>
        <v>42192.675821759258</v>
      </c>
      <c r="S1417" s="18">
        <f>(((I1417/60)/60)/24)+DATE(1970,1,1)</f>
        <v>42232.675821759258</v>
      </c>
      <c r="T1417" s="14">
        <f>MONTH(R1417)</f>
        <v>7</v>
      </c>
      <c r="U1417" s="14">
        <f>MONTH(S1417)</f>
        <v>8</v>
      </c>
      <c r="V1417">
        <f>YEAR(R1417)</f>
        <v>2015</v>
      </c>
      <c r="W1417">
        <f>YEAR(S1417)</f>
        <v>2015</v>
      </c>
      <c r="X1417" s="14">
        <f>_xlfn.DAYS(Table1[[#This Row],[Date Ended Conversion]],Table1[[#This Row],[Date Created Conversion]])</f>
        <v>40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8273</v>
      </c>
      <c r="O1418" t="s">
        <v>8286</v>
      </c>
      <c r="P1418" s="16">
        <f>ROUND(Table1[[#This Row],[pledged]]/Table1[[#This Row],[goal]]*100,0)</f>
        <v>0</v>
      </c>
      <c r="Q1418">
        <f>IFERROR(ROUND(E1418/L1418,2),0)</f>
        <v>0</v>
      </c>
      <c r="R1418" s="18">
        <f>(((J1418/60)/60)/24)+DATE(1970,1,1)</f>
        <v>42299.926145833335</v>
      </c>
      <c r="S1418" s="18">
        <f>(((I1418/60)/60)/24)+DATE(1970,1,1)</f>
        <v>42329.967812499999</v>
      </c>
      <c r="T1418" s="14">
        <f>MONTH(R1418)</f>
        <v>10</v>
      </c>
      <c r="U1418" s="14">
        <f>MONTH(S1418)</f>
        <v>11</v>
      </c>
      <c r="V1418">
        <f>YEAR(R1418)</f>
        <v>2015</v>
      </c>
      <c r="W1418">
        <f>YEAR(S1418)</f>
        <v>2015</v>
      </c>
      <c r="X1418" s="14">
        <f>_xlfn.DAYS(Table1[[#This Row],[Date Ended Conversion]],Table1[[#This Row],[Date Created Conversion]])</f>
        <v>30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8273</v>
      </c>
      <c r="O1419" t="s">
        <v>8286</v>
      </c>
      <c r="P1419" s="16">
        <f>ROUND(Table1[[#This Row],[pledged]]/Table1[[#This Row],[goal]]*100,0)</f>
        <v>1</v>
      </c>
      <c r="Q1419">
        <f>IFERROR(ROUND(E1419/L1419,2),0)</f>
        <v>27.5</v>
      </c>
      <c r="R1419" s="18">
        <f>(((J1419/60)/60)/24)+DATE(1970,1,1)</f>
        <v>42232.15016203704</v>
      </c>
      <c r="S1419" s="18">
        <f>(((I1419/60)/60)/24)+DATE(1970,1,1)</f>
        <v>42262.465972222228</v>
      </c>
      <c r="T1419" s="14">
        <f>MONTH(R1419)</f>
        <v>8</v>
      </c>
      <c r="U1419" s="14">
        <f>MONTH(S1419)</f>
        <v>9</v>
      </c>
      <c r="V1419">
        <f>YEAR(R1419)</f>
        <v>2015</v>
      </c>
      <c r="W1419">
        <f>YEAR(S1419)</f>
        <v>2015</v>
      </c>
      <c r="X1419" s="14">
        <f>_xlfn.DAYS(Table1[[#This Row],[Date Ended Conversion]],Table1[[#This Row],[Date Created Conversion]])</f>
        <v>30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8273</v>
      </c>
      <c r="O1420" t="s">
        <v>8286</v>
      </c>
      <c r="P1420" s="16">
        <f>ROUND(Table1[[#This Row],[pledged]]/Table1[[#This Row],[goal]]*100,0)</f>
        <v>0</v>
      </c>
      <c r="Q1420">
        <f>IFERROR(ROUND(E1420/L1420,2),0)</f>
        <v>6</v>
      </c>
      <c r="R1420" s="18">
        <f>(((J1420/60)/60)/24)+DATE(1970,1,1)</f>
        <v>42395.456412037034</v>
      </c>
      <c r="S1420" s="18">
        <f>(((I1420/60)/60)/24)+DATE(1970,1,1)</f>
        <v>42425.456412037034</v>
      </c>
      <c r="T1420" s="14">
        <f>MONTH(R1420)</f>
        <v>1</v>
      </c>
      <c r="U1420" s="14">
        <f>MONTH(S1420)</f>
        <v>2</v>
      </c>
      <c r="V1420">
        <f>YEAR(R1420)</f>
        <v>2016</v>
      </c>
      <c r="W1420">
        <f>YEAR(S1420)</f>
        <v>2016</v>
      </c>
      <c r="X1420" s="14">
        <f>_xlfn.DAYS(Table1[[#This Row],[Date Ended Conversion]],Table1[[#This Row],[Date Created Conversion]])</f>
        <v>30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8273</v>
      </c>
      <c r="O1421" t="s">
        <v>8286</v>
      </c>
      <c r="P1421" s="16">
        <f>ROUND(Table1[[#This Row],[pledged]]/Table1[[#This Row],[goal]]*100,0)</f>
        <v>7</v>
      </c>
      <c r="Q1421">
        <f>IFERROR(ROUND(E1421/L1421,2),0)</f>
        <v>44.5</v>
      </c>
      <c r="R1421" s="18">
        <f>(((J1421/60)/60)/24)+DATE(1970,1,1)</f>
        <v>42622.456238425926</v>
      </c>
      <c r="S1421" s="18">
        <f>(((I1421/60)/60)/24)+DATE(1970,1,1)</f>
        <v>42652.456238425926</v>
      </c>
      <c r="T1421" s="14">
        <f>MONTH(R1421)</f>
        <v>9</v>
      </c>
      <c r="U1421" s="14">
        <f>MONTH(S1421)</f>
        <v>10</v>
      </c>
      <c r="V1421">
        <f>YEAR(R1421)</f>
        <v>2016</v>
      </c>
      <c r="W1421">
        <f>YEAR(S1421)</f>
        <v>2016</v>
      </c>
      <c r="X1421" s="14">
        <f>_xlfn.DAYS(Table1[[#This Row],[Date Ended Conversion]],Table1[[#This Row],[Date Created Conversion]])</f>
        <v>30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8273</v>
      </c>
      <c r="O1422" t="s">
        <v>8286</v>
      </c>
      <c r="P1422" s="16">
        <f>ROUND(Table1[[#This Row],[pledged]]/Table1[[#This Row],[goal]]*100,0)</f>
        <v>3</v>
      </c>
      <c r="Q1422">
        <f>IFERROR(ROUND(E1422/L1422,2),0)</f>
        <v>1</v>
      </c>
      <c r="R1422" s="18">
        <f>(((J1422/60)/60)/24)+DATE(1970,1,1)</f>
        <v>42524.667662037042</v>
      </c>
      <c r="S1422" s="18">
        <f>(((I1422/60)/60)/24)+DATE(1970,1,1)</f>
        <v>42549.667662037042</v>
      </c>
      <c r="T1422" s="14">
        <f>MONTH(R1422)</f>
        <v>6</v>
      </c>
      <c r="U1422" s="14">
        <f>MONTH(S1422)</f>
        <v>6</v>
      </c>
      <c r="V1422">
        <f>YEAR(R1422)</f>
        <v>2016</v>
      </c>
      <c r="W1422">
        <f>YEAR(S1422)</f>
        <v>2016</v>
      </c>
      <c r="X1422" s="14">
        <f>_xlfn.DAYS(Table1[[#This Row],[Date Ended Conversion]],Table1[[#This Row],[Date Created Conversion]])</f>
        <v>25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8273</v>
      </c>
      <c r="O1423" t="s">
        <v>8286</v>
      </c>
      <c r="P1423" s="16">
        <f>ROUND(Table1[[#This Row],[pledged]]/Table1[[#This Row],[goal]]*100,0)</f>
        <v>0</v>
      </c>
      <c r="Q1423">
        <f>IFERROR(ROUND(E1423/L1423,2),0)</f>
        <v>100</v>
      </c>
      <c r="R1423" s="18">
        <f>(((J1423/60)/60)/24)+DATE(1970,1,1)</f>
        <v>42013.915613425925</v>
      </c>
      <c r="S1423" s="18">
        <f>(((I1423/60)/60)/24)+DATE(1970,1,1)</f>
        <v>42043.915613425925</v>
      </c>
      <c r="T1423" s="14">
        <f>MONTH(R1423)</f>
        <v>1</v>
      </c>
      <c r="U1423" s="14">
        <f>MONTH(S1423)</f>
        <v>2</v>
      </c>
      <c r="V1423">
        <f>YEAR(R1423)</f>
        <v>2015</v>
      </c>
      <c r="W1423">
        <f>YEAR(S1423)</f>
        <v>2015</v>
      </c>
      <c r="X1423" s="14">
        <f>_xlfn.DAYS(Table1[[#This Row],[Date Ended Conversion]],Table1[[#This Row],[Date Created Conversion]])</f>
        <v>30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8273</v>
      </c>
      <c r="O1424" t="s">
        <v>8286</v>
      </c>
      <c r="P1424" s="16">
        <f>ROUND(Table1[[#This Row],[pledged]]/Table1[[#This Row],[goal]]*100,0)</f>
        <v>0</v>
      </c>
      <c r="Q1424">
        <f>IFERROR(ROUND(E1424/L1424,2),0)</f>
        <v>13</v>
      </c>
      <c r="R1424" s="18">
        <f>(((J1424/60)/60)/24)+DATE(1970,1,1)</f>
        <v>42604.239629629628</v>
      </c>
      <c r="S1424" s="18">
        <f>(((I1424/60)/60)/24)+DATE(1970,1,1)</f>
        <v>42634.239629629628</v>
      </c>
      <c r="T1424" s="14">
        <f>MONTH(R1424)</f>
        <v>8</v>
      </c>
      <c r="U1424" s="14">
        <f>MONTH(S1424)</f>
        <v>9</v>
      </c>
      <c r="V1424">
        <f>YEAR(R1424)</f>
        <v>2016</v>
      </c>
      <c r="W1424">
        <f>YEAR(S1424)</f>
        <v>2016</v>
      </c>
      <c r="X1424" s="14">
        <f>_xlfn.DAYS(Table1[[#This Row],[Date Ended Conversion]],Table1[[#This Row],[Date Created Conversion]])</f>
        <v>30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8273</v>
      </c>
      <c r="O1425" t="s">
        <v>8286</v>
      </c>
      <c r="P1425" s="16">
        <f>ROUND(Table1[[#This Row],[pledged]]/Table1[[#This Row],[goal]]*100,0)</f>
        <v>0</v>
      </c>
      <c r="Q1425">
        <f>IFERROR(ROUND(E1425/L1425,2),0)</f>
        <v>100</v>
      </c>
      <c r="R1425" s="18">
        <f>(((J1425/60)/60)/24)+DATE(1970,1,1)</f>
        <v>42340.360312500001</v>
      </c>
      <c r="S1425" s="18">
        <f>(((I1425/60)/60)/24)+DATE(1970,1,1)</f>
        <v>42370.360312500001</v>
      </c>
      <c r="T1425" s="14">
        <f>MONTH(R1425)</f>
        <v>12</v>
      </c>
      <c r="U1425" s="14">
        <f>MONTH(S1425)</f>
        <v>1</v>
      </c>
      <c r="V1425">
        <f>YEAR(R1425)</f>
        <v>2015</v>
      </c>
      <c r="W1425">
        <f>YEAR(S1425)</f>
        <v>2016</v>
      </c>
      <c r="X1425" s="14">
        <f>_xlfn.DAYS(Table1[[#This Row],[Date Ended Conversion]],Table1[[#This Row],[Date Created Conversion]])</f>
        <v>30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8273</v>
      </c>
      <c r="O1426" t="s">
        <v>8286</v>
      </c>
      <c r="P1426" s="16">
        <f>ROUND(Table1[[#This Row],[pledged]]/Table1[[#This Row],[goal]]*100,0)</f>
        <v>20</v>
      </c>
      <c r="Q1426">
        <f>IFERROR(ROUND(E1426/L1426,2),0)</f>
        <v>109.07</v>
      </c>
      <c r="R1426" s="18">
        <f>(((J1426/60)/60)/24)+DATE(1970,1,1)</f>
        <v>42676.717615740738</v>
      </c>
      <c r="S1426" s="18">
        <f>(((I1426/60)/60)/24)+DATE(1970,1,1)</f>
        <v>42689.759282407409</v>
      </c>
      <c r="T1426" s="14">
        <f>MONTH(R1426)</f>
        <v>11</v>
      </c>
      <c r="U1426" s="14">
        <f>MONTH(S1426)</f>
        <v>11</v>
      </c>
      <c r="V1426">
        <f>YEAR(R1426)</f>
        <v>2016</v>
      </c>
      <c r="W1426">
        <f>YEAR(S1426)</f>
        <v>2016</v>
      </c>
      <c r="X1426" s="14">
        <f>_xlfn.DAYS(Table1[[#This Row],[Date Ended Conversion]],Table1[[#This Row],[Date Created Conversion]])</f>
        <v>13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8273</v>
      </c>
      <c r="O1427" t="s">
        <v>8286</v>
      </c>
      <c r="P1427" s="16">
        <f>ROUND(Table1[[#This Row],[pledged]]/Table1[[#This Row],[goal]]*100,0)</f>
        <v>0</v>
      </c>
      <c r="Q1427">
        <f>IFERROR(ROUND(E1427/L1427,2),0)</f>
        <v>0</v>
      </c>
      <c r="R1427" s="18">
        <f>(((J1427/60)/60)/24)+DATE(1970,1,1)</f>
        <v>42093.131469907406</v>
      </c>
      <c r="S1427" s="18">
        <f>(((I1427/60)/60)/24)+DATE(1970,1,1)</f>
        <v>42123.131469907406</v>
      </c>
      <c r="T1427" s="14">
        <f>MONTH(R1427)</f>
        <v>3</v>
      </c>
      <c r="U1427" s="14">
        <f>MONTH(S1427)</f>
        <v>4</v>
      </c>
      <c r="V1427">
        <f>YEAR(R1427)</f>
        <v>2015</v>
      </c>
      <c r="W1427">
        <f>YEAR(S1427)</f>
        <v>2015</v>
      </c>
      <c r="X1427" s="14">
        <f>_xlfn.DAYS(Table1[[#This Row],[Date Ended Conversion]],Table1[[#This Row],[Date Created Conversion]])</f>
        <v>30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8273</v>
      </c>
      <c r="O1428" t="s">
        <v>8286</v>
      </c>
      <c r="P1428" s="16">
        <f>ROUND(Table1[[#This Row],[pledged]]/Table1[[#This Row],[goal]]*100,0)</f>
        <v>0</v>
      </c>
      <c r="Q1428">
        <f>IFERROR(ROUND(E1428/L1428,2),0)</f>
        <v>0</v>
      </c>
      <c r="R1428" s="18">
        <f>(((J1428/60)/60)/24)+DATE(1970,1,1)</f>
        <v>42180.390277777777</v>
      </c>
      <c r="S1428" s="18">
        <f>(((I1428/60)/60)/24)+DATE(1970,1,1)</f>
        <v>42240.390277777777</v>
      </c>
      <c r="T1428" s="14">
        <f>MONTH(R1428)</f>
        <v>6</v>
      </c>
      <c r="U1428" s="14">
        <f>MONTH(S1428)</f>
        <v>8</v>
      </c>
      <c r="V1428">
        <f>YEAR(R1428)</f>
        <v>2015</v>
      </c>
      <c r="W1428">
        <f>YEAR(S1428)</f>
        <v>2015</v>
      </c>
      <c r="X1428" s="14">
        <f>_xlfn.DAYS(Table1[[#This Row],[Date Ended Conversion]],Table1[[#This Row],[Date Created Conversion]])</f>
        <v>60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8273</v>
      </c>
      <c r="O1429" t="s">
        <v>8286</v>
      </c>
      <c r="P1429" s="16">
        <f>ROUND(Table1[[#This Row],[pledged]]/Table1[[#This Row],[goal]]*100,0)</f>
        <v>8</v>
      </c>
      <c r="Q1429">
        <f>IFERROR(ROUND(E1429/L1429,2),0)</f>
        <v>104.75</v>
      </c>
      <c r="R1429" s="18">
        <f>(((J1429/60)/60)/24)+DATE(1970,1,1)</f>
        <v>42601.851678240739</v>
      </c>
      <c r="S1429" s="18">
        <f>(((I1429/60)/60)/24)+DATE(1970,1,1)</f>
        <v>42631.851678240739</v>
      </c>
      <c r="T1429" s="14">
        <f>MONTH(R1429)</f>
        <v>8</v>
      </c>
      <c r="U1429" s="14">
        <f>MONTH(S1429)</f>
        <v>9</v>
      </c>
      <c r="V1429">
        <f>YEAR(R1429)</f>
        <v>2016</v>
      </c>
      <c r="W1429">
        <f>YEAR(S1429)</f>
        <v>2016</v>
      </c>
      <c r="X1429" s="14">
        <f>_xlfn.DAYS(Table1[[#This Row],[Date Ended Conversion]],Table1[[#This Row],[Date Created Conversion]])</f>
        <v>30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8273</v>
      </c>
      <c r="O1430" t="s">
        <v>8286</v>
      </c>
      <c r="P1430" s="16">
        <f>ROUND(Table1[[#This Row],[pledged]]/Table1[[#This Row],[goal]]*100,0)</f>
        <v>5</v>
      </c>
      <c r="Q1430">
        <f>IFERROR(ROUND(E1430/L1430,2),0)</f>
        <v>15</v>
      </c>
      <c r="R1430" s="18">
        <f>(((J1430/60)/60)/24)+DATE(1970,1,1)</f>
        <v>42432.379826388889</v>
      </c>
      <c r="S1430" s="18">
        <f>(((I1430/60)/60)/24)+DATE(1970,1,1)</f>
        <v>42462.338159722218</v>
      </c>
      <c r="T1430" s="14">
        <f>MONTH(R1430)</f>
        <v>3</v>
      </c>
      <c r="U1430" s="14">
        <f>MONTH(S1430)</f>
        <v>4</v>
      </c>
      <c r="V1430">
        <f>YEAR(R1430)</f>
        <v>2016</v>
      </c>
      <c r="W1430">
        <f>YEAR(S1430)</f>
        <v>2016</v>
      </c>
      <c r="X1430" s="14">
        <f>_xlfn.DAYS(Table1[[#This Row],[Date Ended Conversion]],Table1[[#This Row],[Date Created Conversion]])</f>
        <v>30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8273</v>
      </c>
      <c r="O1431" t="s">
        <v>8286</v>
      </c>
      <c r="P1431" s="16">
        <f>ROUND(Table1[[#This Row],[pledged]]/Table1[[#This Row],[goal]]*100,0)</f>
        <v>0</v>
      </c>
      <c r="Q1431">
        <f>IFERROR(ROUND(E1431/L1431,2),0)</f>
        <v>0</v>
      </c>
      <c r="R1431" s="18">
        <f>(((J1431/60)/60)/24)+DATE(1970,1,1)</f>
        <v>42074.060671296291</v>
      </c>
      <c r="S1431" s="18">
        <f>(((I1431/60)/60)/24)+DATE(1970,1,1)</f>
        <v>42104.060671296291</v>
      </c>
      <c r="T1431" s="14">
        <f>MONTH(R1431)</f>
        <v>3</v>
      </c>
      <c r="U1431" s="14">
        <f>MONTH(S1431)</f>
        <v>4</v>
      </c>
      <c r="V1431">
        <f>YEAR(R1431)</f>
        <v>2015</v>
      </c>
      <c r="W1431">
        <f>YEAR(S1431)</f>
        <v>2015</v>
      </c>
      <c r="X1431" s="14">
        <f>_xlfn.DAYS(Table1[[#This Row],[Date Ended Conversion]],Table1[[#This Row],[Date Created Conversion]])</f>
        <v>30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8273</v>
      </c>
      <c r="O1432" t="s">
        <v>8286</v>
      </c>
      <c r="P1432" s="16">
        <f>ROUND(Table1[[#This Row],[pledged]]/Table1[[#This Row],[goal]]*100,0)</f>
        <v>8</v>
      </c>
      <c r="Q1432">
        <f>IFERROR(ROUND(E1432/L1432,2),0)</f>
        <v>80.599999999999994</v>
      </c>
      <c r="R1432" s="18">
        <f>(((J1432/60)/60)/24)+DATE(1970,1,1)</f>
        <v>41961.813518518517</v>
      </c>
      <c r="S1432" s="18">
        <f>(((I1432/60)/60)/24)+DATE(1970,1,1)</f>
        <v>41992.813518518517</v>
      </c>
      <c r="T1432" s="14">
        <f>MONTH(R1432)</f>
        <v>11</v>
      </c>
      <c r="U1432" s="14">
        <f>MONTH(S1432)</f>
        <v>12</v>
      </c>
      <c r="V1432">
        <f>YEAR(R1432)</f>
        <v>2014</v>
      </c>
      <c r="W1432">
        <f>YEAR(S1432)</f>
        <v>2014</v>
      </c>
      <c r="X1432" s="14">
        <f>_xlfn.DAYS(Table1[[#This Row],[Date Ended Conversion]],Table1[[#This Row],[Date Created Conversion]])</f>
        <v>31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8273</v>
      </c>
      <c r="O1433" t="s">
        <v>8286</v>
      </c>
      <c r="P1433" s="16">
        <f>ROUND(Table1[[#This Row],[pledged]]/Table1[[#This Row],[goal]]*100,0)</f>
        <v>32</v>
      </c>
      <c r="Q1433">
        <f>IFERROR(ROUND(E1433/L1433,2),0)</f>
        <v>115.55</v>
      </c>
      <c r="R1433" s="18">
        <f>(((J1433/60)/60)/24)+DATE(1970,1,1)</f>
        <v>42304.210833333331</v>
      </c>
      <c r="S1433" s="18">
        <f>(((I1433/60)/60)/24)+DATE(1970,1,1)</f>
        <v>42334.252500000002</v>
      </c>
      <c r="T1433" s="14">
        <f>MONTH(R1433)</f>
        <v>10</v>
      </c>
      <c r="U1433" s="14">
        <f>MONTH(S1433)</f>
        <v>11</v>
      </c>
      <c r="V1433">
        <f>YEAR(R1433)</f>
        <v>2015</v>
      </c>
      <c r="W1433">
        <f>YEAR(S1433)</f>
        <v>2015</v>
      </c>
      <c r="X1433" s="14">
        <f>_xlfn.DAYS(Table1[[#This Row],[Date Ended Conversion]],Table1[[#This Row],[Date Created Conversion]])</f>
        <v>30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8273</v>
      </c>
      <c r="O1434" t="s">
        <v>8286</v>
      </c>
      <c r="P1434" s="16">
        <f>ROUND(Table1[[#This Row],[pledged]]/Table1[[#This Row],[goal]]*100,0)</f>
        <v>0</v>
      </c>
      <c r="Q1434">
        <f>IFERROR(ROUND(E1434/L1434,2),0)</f>
        <v>0</v>
      </c>
      <c r="R1434" s="18">
        <f>(((J1434/60)/60)/24)+DATE(1970,1,1)</f>
        <v>42175.780416666668</v>
      </c>
      <c r="S1434" s="18">
        <f>(((I1434/60)/60)/24)+DATE(1970,1,1)</f>
        <v>42205.780416666668</v>
      </c>
      <c r="T1434" s="14">
        <f>MONTH(R1434)</f>
        <v>6</v>
      </c>
      <c r="U1434" s="14">
        <f>MONTH(S1434)</f>
        <v>7</v>
      </c>
      <c r="V1434">
        <f>YEAR(R1434)</f>
        <v>2015</v>
      </c>
      <c r="W1434">
        <f>YEAR(S1434)</f>
        <v>2015</v>
      </c>
      <c r="X1434" s="14">
        <f>_xlfn.DAYS(Table1[[#This Row],[Date Ended Conversion]],Table1[[#This Row],[Date Created Conversion]])</f>
        <v>30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8273</v>
      </c>
      <c r="O1435" t="s">
        <v>8286</v>
      </c>
      <c r="P1435" s="16">
        <f>ROUND(Table1[[#This Row],[pledged]]/Table1[[#This Row],[goal]]*100,0)</f>
        <v>7</v>
      </c>
      <c r="Q1435">
        <f>IFERROR(ROUND(E1435/L1435,2),0)</f>
        <v>80.5</v>
      </c>
      <c r="R1435" s="18">
        <f>(((J1435/60)/60)/24)+DATE(1970,1,1)</f>
        <v>42673.625868055555</v>
      </c>
      <c r="S1435" s="18">
        <f>(((I1435/60)/60)/24)+DATE(1970,1,1)</f>
        <v>42714.458333333328</v>
      </c>
      <c r="T1435" s="14">
        <f>MONTH(R1435)</f>
        <v>10</v>
      </c>
      <c r="U1435" s="14">
        <f>MONTH(S1435)</f>
        <v>12</v>
      </c>
      <c r="V1435">
        <f>YEAR(R1435)</f>
        <v>2016</v>
      </c>
      <c r="W1435">
        <f>YEAR(S1435)</f>
        <v>2016</v>
      </c>
      <c r="X1435" s="14">
        <f>_xlfn.DAYS(Table1[[#This Row],[Date Ended Conversion]],Table1[[#This Row],[Date Created Conversion]])</f>
        <v>41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8273</v>
      </c>
      <c r="O1436" t="s">
        <v>8286</v>
      </c>
      <c r="P1436" s="16">
        <f>ROUND(Table1[[#This Row],[pledged]]/Table1[[#This Row],[goal]]*100,0)</f>
        <v>10</v>
      </c>
      <c r="Q1436">
        <f>IFERROR(ROUND(E1436/L1436,2),0)</f>
        <v>744.55</v>
      </c>
      <c r="R1436" s="18">
        <f>(((J1436/60)/60)/24)+DATE(1970,1,1)</f>
        <v>42142.767106481479</v>
      </c>
      <c r="S1436" s="18">
        <f>(((I1436/60)/60)/24)+DATE(1970,1,1)</f>
        <v>42163.625</v>
      </c>
      <c r="T1436" s="14">
        <f>MONTH(R1436)</f>
        <v>5</v>
      </c>
      <c r="U1436" s="14">
        <f>MONTH(S1436)</f>
        <v>6</v>
      </c>
      <c r="V1436">
        <f>YEAR(R1436)</f>
        <v>2015</v>
      </c>
      <c r="W1436">
        <f>YEAR(S1436)</f>
        <v>2015</v>
      </c>
      <c r="X1436" s="14">
        <f>_xlfn.DAYS(Table1[[#This Row],[Date Ended Conversion]],Table1[[#This Row],[Date Created Conversion]])</f>
        <v>21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8273</v>
      </c>
      <c r="O1437" t="s">
        <v>8286</v>
      </c>
      <c r="P1437" s="16">
        <f>ROUND(Table1[[#This Row],[pledged]]/Table1[[#This Row],[goal]]*100,0)</f>
        <v>0</v>
      </c>
      <c r="Q1437">
        <f>IFERROR(ROUND(E1437/L1437,2),0)</f>
        <v>7.5</v>
      </c>
      <c r="R1437" s="18">
        <f>(((J1437/60)/60)/24)+DATE(1970,1,1)</f>
        <v>42258.780324074076</v>
      </c>
      <c r="S1437" s="18">
        <f>(((I1437/60)/60)/24)+DATE(1970,1,1)</f>
        <v>42288.780324074076</v>
      </c>
      <c r="T1437" s="14">
        <f>MONTH(R1437)</f>
        <v>9</v>
      </c>
      <c r="U1437" s="14">
        <f>MONTH(S1437)</f>
        <v>10</v>
      </c>
      <c r="V1437">
        <f>YEAR(R1437)</f>
        <v>2015</v>
      </c>
      <c r="W1437">
        <f>YEAR(S1437)</f>
        <v>2015</v>
      </c>
      <c r="X1437" s="14">
        <f>_xlfn.DAYS(Table1[[#This Row],[Date Ended Conversion]],Table1[[#This Row],[Date Created Conversion]])</f>
        <v>30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8273</v>
      </c>
      <c r="O1438" t="s">
        <v>8286</v>
      </c>
      <c r="P1438" s="16">
        <f>ROUND(Table1[[#This Row],[pledged]]/Table1[[#This Row],[goal]]*100,0)</f>
        <v>1</v>
      </c>
      <c r="Q1438">
        <f>IFERROR(ROUND(E1438/L1438,2),0)</f>
        <v>38.5</v>
      </c>
      <c r="R1438" s="18">
        <f>(((J1438/60)/60)/24)+DATE(1970,1,1)</f>
        <v>42391.35019675926</v>
      </c>
      <c r="S1438" s="18">
        <f>(((I1438/60)/60)/24)+DATE(1970,1,1)</f>
        <v>42421.35019675926</v>
      </c>
      <c r="T1438" s="14">
        <f>MONTH(R1438)</f>
        <v>1</v>
      </c>
      <c r="U1438" s="14">
        <f>MONTH(S1438)</f>
        <v>2</v>
      </c>
      <c r="V1438">
        <f>YEAR(R1438)</f>
        <v>2016</v>
      </c>
      <c r="W1438">
        <f>YEAR(S1438)</f>
        <v>2016</v>
      </c>
      <c r="X1438" s="14">
        <f>_xlfn.DAYS(Table1[[#This Row],[Date Ended Conversion]],Table1[[#This Row],[Date Created Conversion]])</f>
        <v>30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8273</v>
      </c>
      <c r="O1439" t="s">
        <v>8286</v>
      </c>
      <c r="P1439" s="16">
        <f>ROUND(Table1[[#This Row],[pledged]]/Table1[[#This Row],[goal]]*100,0)</f>
        <v>27</v>
      </c>
      <c r="Q1439">
        <f>IFERROR(ROUND(E1439/L1439,2),0)</f>
        <v>36.68</v>
      </c>
      <c r="R1439" s="18">
        <f>(((J1439/60)/60)/24)+DATE(1970,1,1)</f>
        <v>41796.531701388885</v>
      </c>
      <c r="S1439" s="18">
        <f>(((I1439/60)/60)/24)+DATE(1970,1,1)</f>
        <v>41833.207638888889</v>
      </c>
      <c r="T1439" s="14">
        <f>MONTH(R1439)</f>
        <v>6</v>
      </c>
      <c r="U1439" s="14">
        <f>MONTH(S1439)</f>
        <v>7</v>
      </c>
      <c r="V1439">
        <f>YEAR(R1439)</f>
        <v>2014</v>
      </c>
      <c r="W1439">
        <f>YEAR(S1439)</f>
        <v>2014</v>
      </c>
      <c r="X1439" s="14">
        <f>_xlfn.DAYS(Table1[[#This Row],[Date Ended Conversion]],Table1[[#This Row],[Date Created Conversion]])</f>
        <v>37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8273</v>
      </c>
      <c r="O1440" t="s">
        <v>8286</v>
      </c>
      <c r="P1440" s="16">
        <f>ROUND(Table1[[#This Row],[pledged]]/Table1[[#This Row],[goal]]*100,0)</f>
        <v>3</v>
      </c>
      <c r="Q1440">
        <f>IFERROR(ROUND(E1440/L1440,2),0)</f>
        <v>75</v>
      </c>
      <c r="R1440" s="18">
        <f>(((J1440/60)/60)/24)+DATE(1970,1,1)</f>
        <v>42457.871516203704</v>
      </c>
      <c r="S1440" s="18">
        <f>(((I1440/60)/60)/24)+DATE(1970,1,1)</f>
        <v>42487.579861111109</v>
      </c>
      <c r="T1440" s="14">
        <f>MONTH(R1440)</f>
        <v>3</v>
      </c>
      <c r="U1440" s="14">
        <f>MONTH(S1440)</f>
        <v>4</v>
      </c>
      <c r="V1440">
        <f>YEAR(R1440)</f>
        <v>2016</v>
      </c>
      <c r="W1440">
        <f>YEAR(S1440)</f>
        <v>2016</v>
      </c>
      <c r="X1440" s="14">
        <f>_xlfn.DAYS(Table1[[#This Row],[Date Ended Conversion]],Table1[[#This Row],[Date Created Conversion]])</f>
        <v>30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8273</v>
      </c>
      <c r="O1441" t="s">
        <v>8286</v>
      </c>
      <c r="P1441" s="16">
        <f>ROUND(Table1[[#This Row],[pledged]]/Table1[[#This Row],[goal]]*100,0)</f>
        <v>7</v>
      </c>
      <c r="Q1441">
        <f>IFERROR(ROUND(E1441/L1441,2),0)</f>
        <v>30</v>
      </c>
      <c r="R1441" s="18">
        <f>(((J1441/60)/60)/24)+DATE(1970,1,1)</f>
        <v>42040.829872685179</v>
      </c>
      <c r="S1441" s="18">
        <f>(((I1441/60)/60)/24)+DATE(1970,1,1)</f>
        <v>42070.829872685179</v>
      </c>
      <c r="T1441" s="14">
        <f>MONTH(R1441)</f>
        <v>2</v>
      </c>
      <c r="U1441" s="14">
        <f>MONTH(S1441)</f>
        <v>3</v>
      </c>
      <c r="V1441">
        <f>YEAR(R1441)</f>
        <v>2015</v>
      </c>
      <c r="W1441">
        <f>YEAR(S1441)</f>
        <v>2015</v>
      </c>
      <c r="X1441" s="14">
        <f>_xlfn.DAYS(Table1[[#This Row],[Date Ended Conversion]],Table1[[#This Row],[Date Created Conversion]])</f>
        <v>30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8273</v>
      </c>
      <c r="O1442" t="s">
        <v>8286</v>
      </c>
      <c r="P1442" s="16">
        <f>ROUND(Table1[[#This Row],[pledged]]/Table1[[#This Row],[goal]]*100,0)</f>
        <v>0</v>
      </c>
      <c r="Q1442">
        <f>IFERROR(ROUND(E1442/L1442,2),0)</f>
        <v>1</v>
      </c>
      <c r="R1442" s="18">
        <f>(((J1442/60)/60)/24)+DATE(1970,1,1)</f>
        <v>42486.748414351852</v>
      </c>
      <c r="S1442" s="18">
        <f>(((I1442/60)/60)/24)+DATE(1970,1,1)</f>
        <v>42516.748414351852</v>
      </c>
      <c r="T1442" s="14">
        <f>MONTH(R1442)</f>
        <v>4</v>
      </c>
      <c r="U1442" s="14">
        <f>MONTH(S1442)</f>
        <v>5</v>
      </c>
      <c r="V1442">
        <f>YEAR(R1442)</f>
        <v>2016</v>
      </c>
      <c r="W1442">
        <f>YEAR(S1442)</f>
        <v>2016</v>
      </c>
      <c r="X1442" s="14">
        <f>_xlfn.DAYS(Table1[[#This Row],[Date Ended Conversion]],Table1[[#This Row],[Date Created Conversion]])</f>
        <v>30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8273</v>
      </c>
      <c r="O1443" t="s">
        <v>8286</v>
      </c>
      <c r="P1443" s="16">
        <f>ROUND(Table1[[#This Row],[pledged]]/Table1[[#This Row],[goal]]*100,0)</f>
        <v>1</v>
      </c>
      <c r="Q1443">
        <f>IFERROR(ROUND(E1443/L1443,2),0)</f>
        <v>673.33</v>
      </c>
      <c r="R1443" s="18">
        <f>(((J1443/60)/60)/24)+DATE(1970,1,1)</f>
        <v>42198.765844907408</v>
      </c>
      <c r="S1443" s="18">
        <f>(((I1443/60)/60)/24)+DATE(1970,1,1)</f>
        <v>42258.765844907408</v>
      </c>
      <c r="T1443" s="14">
        <f>MONTH(R1443)</f>
        <v>7</v>
      </c>
      <c r="U1443" s="14">
        <f>MONTH(S1443)</f>
        <v>9</v>
      </c>
      <c r="V1443">
        <f>YEAR(R1443)</f>
        <v>2015</v>
      </c>
      <c r="W1443">
        <f>YEAR(S1443)</f>
        <v>2015</v>
      </c>
      <c r="X1443" s="14">
        <f>_xlfn.DAYS(Table1[[#This Row],[Date Ended Conversion]],Table1[[#This Row],[Date Created Conversion]])</f>
        <v>60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8273</v>
      </c>
      <c r="O1444" t="s">
        <v>8286</v>
      </c>
      <c r="P1444" s="16">
        <f>ROUND(Table1[[#This Row],[pledged]]/Table1[[#This Row],[goal]]*100,0)</f>
        <v>0</v>
      </c>
      <c r="Q1444">
        <f>IFERROR(ROUND(E1444/L1444,2),0)</f>
        <v>0</v>
      </c>
      <c r="R1444" s="18">
        <f>(((J1444/60)/60)/24)+DATE(1970,1,1)</f>
        <v>42485.64534722222</v>
      </c>
      <c r="S1444" s="18">
        <f>(((I1444/60)/60)/24)+DATE(1970,1,1)</f>
        <v>42515.64534722222</v>
      </c>
      <c r="T1444" s="14">
        <f>MONTH(R1444)</f>
        <v>4</v>
      </c>
      <c r="U1444" s="14">
        <f>MONTH(S1444)</f>
        <v>5</v>
      </c>
      <c r="V1444">
        <f>YEAR(R1444)</f>
        <v>2016</v>
      </c>
      <c r="W1444">
        <f>YEAR(S1444)</f>
        <v>2016</v>
      </c>
      <c r="X1444" s="14">
        <f>_xlfn.DAYS(Table1[[#This Row],[Date Ended Conversion]],Table1[[#This Row],[Date Created Conversion]])</f>
        <v>30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8273</v>
      </c>
      <c r="O1445" t="s">
        <v>8286</v>
      </c>
      <c r="P1445" s="16">
        <f>ROUND(Table1[[#This Row],[pledged]]/Table1[[#This Row],[goal]]*100,0)</f>
        <v>0</v>
      </c>
      <c r="Q1445">
        <f>IFERROR(ROUND(E1445/L1445,2),0)</f>
        <v>0</v>
      </c>
      <c r="R1445" s="18">
        <f>(((J1445/60)/60)/24)+DATE(1970,1,1)</f>
        <v>42707.926030092596</v>
      </c>
      <c r="S1445" s="18">
        <f>(((I1445/60)/60)/24)+DATE(1970,1,1)</f>
        <v>42737.926030092596</v>
      </c>
      <c r="T1445" s="14">
        <f>MONTH(R1445)</f>
        <v>12</v>
      </c>
      <c r="U1445" s="14">
        <f>MONTH(S1445)</f>
        <v>1</v>
      </c>
      <c r="V1445">
        <f>YEAR(R1445)</f>
        <v>2016</v>
      </c>
      <c r="W1445">
        <f>YEAR(S1445)</f>
        <v>2017</v>
      </c>
      <c r="X1445" s="14">
        <f>_xlfn.DAYS(Table1[[#This Row],[Date Ended Conversion]],Table1[[#This Row],[Date Created Conversion]])</f>
        <v>30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8273</v>
      </c>
      <c r="O1446" t="s">
        <v>8286</v>
      </c>
      <c r="P1446" s="16">
        <f>ROUND(Table1[[#This Row],[pledged]]/Table1[[#This Row],[goal]]*100,0)</f>
        <v>0</v>
      </c>
      <c r="Q1446">
        <f>IFERROR(ROUND(E1446/L1446,2),0)</f>
        <v>0</v>
      </c>
      <c r="R1446" s="18">
        <f>(((J1446/60)/60)/24)+DATE(1970,1,1)</f>
        <v>42199.873402777783</v>
      </c>
      <c r="S1446" s="18">
        <f>(((I1446/60)/60)/24)+DATE(1970,1,1)</f>
        <v>42259.873402777783</v>
      </c>
      <c r="T1446" s="14">
        <f>MONTH(R1446)</f>
        <v>7</v>
      </c>
      <c r="U1446" s="14">
        <f>MONTH(S1446)</f>
        <v>9</v>
      </c>
      <c r="V1446">
        <f>YEAR(R1446)</f>
        <v>2015</v>
      </c>
      <c r="W1446">
        <f>YEAR(S1446)</f>
        <v>2015</v>
      </c>
      <c r="X1446" s="14">
        <f>_xlfn.DAYS(Table1[[#This Row],[Date Ended Conversion]],Table1[[#This Row],[Date Created Conversion]])</f>
        <v>60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8273</v>
      </c>
      <c r="O1447" t="s">
        <v>8286</v>
      </c>
      <c r="P1447" s="16">
        <f>ROUND(Table1[[#This Row],[pledged]]/Table1[[#This Row],[goal]]*100,0)</f>
        <v>0</v>
      </c>
      <c r="Q1447">
        <f>IFERROR(ROUND(E1447/L1447,2),0)</f>
        <v>0</v>
      </c>
      <c r="R1447" s="18">
        <f>(((J1447/60)/60)/24)+DATE(1970,1,1)</f>
        <v>42139.542303240742</v>
      </c>
      <c r="S1447" s="18">
        <f>(((I1447/60)/60)/24)+DATE(1970,1,1)</f>
        <v>42169.542303240742</v>
      </c>
      <c r="T1447" s="14">
        <f>MONTH(R1447)</f>
        <v>5</v>
      </c>
      <c r="U1447" s="14">
        <f>MONTH(S1447)</f>
        <v>6</v>
      </c>
      <c r="V1447">
        <f>YEAR(R1447)</f>
        <v>2015</v>
      </c>
      <c r="W1447">
        <f>YEAR(S1447)</f>
        <v>2015</v>
      </c>
      <c r="X1447" s="14">
        <f>_xlfn.DAYS(Table1[[#This Row],[Date Ended Conversion]],Table1[[#This Row],[Date Created Conversion]])</f>
        <v>30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8273</v>
      </c>
      <c r="O1448" t="s">
        <v>8286</v>
      </c>
      <c r="P1448" s="16">
        <f>ROUND(Table1[[#This Row],[pledged]]/Table1[[#This Row],[goal]]*100,0)</f>
        <v>0</v>
      </c>
      <c r="Q1448">
        <f>IFERROR(ROUND(E1448/L1448,2),0)</f>
        <v>0</v>
      </c>
      <c r="R1448" s="18">
        <f>(((J1448/60)/60)/24)+DATE(1970,1,1)</f>
        <v>42461.447662037041</v>
      </c>
      <c r="S1448" s="18">
        <f>(((I1448/60)/60)/24)+DATE(1970,1,1)</f>
        <v>42481.447662037041</v>
      </c>
      <c r="T1448" s="14">
        <f>MONTH(R1448)</f>
        <v>4</v>
      </c>
      <c r="U1448" s="14">
        <f>MONTH(S1448)</f>
        <v>4</v>
      </c>
      <c r="V1448">
        <f>YEAR(R1448)</f>
        <v>2016</v>
      </c>
      <c r="W1448">
        <f>YEAR(S1448)</f>
        <v>2016</v>
      </c>
      <c r="X1448" s="14">
        <f>_xlfn.DAYS(Table1[[#This Row],[Date Ended Conversion]],Table1[[#This Row],[Date Created Conversion]])</f>
        <v>20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8273</v>
      </c>
      <c r="O1449" t="s">
        <v>8286</v>
      </c>
      <c r="P1449" s="16">
        <f>ROUND(Table1[[#This Row],[pledged]]/Table1[[#This Row],[goal]]*100,0)</f>
        <v>0</v>
      </c>
      <c r="Q1449">
        <f>IFERROR(ROUND(E1449/L1449,2),0)</f>
        <v>25</v>
      </c>
      <c r="R1449" s="18">
        <f>(((J1449/60)/60)/24)+DATE(1970,1,1)</f>
        <v>42529.730717592596</v>
      </c>
      <c r="S1449" s="18">
        <f>(((I1449/60)/60)/24)+DATE(1970,1,1)</f>
        <v>42559.730717592596</v>
      </c>
      <c r="T1449" s="14">
        <f>MONTH(R1449)</f>
        <v>6</v>
      </c>
      <c r="U1449" s="14">
        <f>MONTH(S1449)</f>
        <v>7</v>
      </c>
      <c r="V1449">
        <f>YEAR(R1449)</f>
        <v>2016</v>
      </c>
      <c r="W1449">
        <f>YEAR(S1449)</f>
        <v>2016</v>
      </c>
      <c r="X1449" s="14">
        <f>_xlfn.DAYS(Table1[[#This Row],[Date Ended Conversion]],Table1[[#This Row],[Date Created Conversion]])</f>
        <v>30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8273</v>
      </c>
      <c r="O1450" t="s">
        <v>8286</v>
      </c>
      <c r="P1450" s="16">
        <f>ROUND(Table1[[#This Row],[pledged]]/Table1[[#This Row],[goal]]*100,0)</f>
        <v>0</v>
      </c>
      <c r="Q1450">
        <f>IFERROR(ROUND(E1450/L1450,2),0)</f>
        <v>0</v>
      </c>
      <c r="R1450" s="18">
        <f>(((J1450/60)/60)/24)+DATE(1970,1,1)</f>
        <v>42115.936550925922</v>
      </c>
      <c r="S1450" s="18">
        <f>(((I1450/60)/60)/24)+DATE(1970,1,1)</f>
        <v>42146.225694444445</v>
      </c>
      <c r="T1450" s="14">
        <f>MONTH(R1450)</f>
        <v>4</v>
      </c>
      <c r="U1450" s="14">
        <f>MONTH(S1450)</f>
        <v>5</v>
      </c>
      <c r="V1450">
        <f>YEAR(R1450)</f>
        <v>2015</v>
      </c>
      <c r="W1450">
        <f>YEAR(S1450)</f>
        <v>2015</v>
      </c>
      <c r="X1450" s="14">
        <f>_xlfn.DAYS(Table1[[#This Row],[Date Ended Conversion]],Table1[[#This Row],[Date Created Conversion]])</f>
        <v>31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8273</v>
      </c>
      <c r="O1451" t="s">
        <v>8286</v>
      </c>
      <c r="P1451" s="16">
        <f>ROUND(Table1[[#This Row],[pledged]]/Table1[[#This Row],[goal]]*100,0)</f>
        <v>0</v>
      </c>
      <c r="Q1451">
        <f>IFERROR(ROUND(E1451/L1451,2),0)</f>
        <v>0</v>
      </c>
      <c r="R1451" s="18">
        <f>(((J1451/60)/60)/24)+DATE(1970,1,1)</f>
        <v>42086.811400462961</v>
      </c>
      <c r="S1451" s="18">
        <f>(((I1451/60)/60)/24)+DATE(1970,1,1)</f>
        <v>42134.811400462961</v>
      </c>
      <c r="T1451" s="14">
        <f>MONTH(R1451)</f>
        <v>3</v>
      </c>
      <c r="U1451" s="14">
        <f>MONTH(S1451)</f>
        <v>5</v>
      </c>
      <c r="V1451">
        <f>YEAR(R1451)</f>
        <v>2015</v>
      </c>
      <c r="W1451">
        <f>YEAR(S1451)</f>
        <v>2015</v>
      </c>
      <c r="X1451" s="14">
        <f>_xlfn.DAYS(Table1[[#This Row],[Date Ended Conversion]],Table1[[#This Row],[Date Created Conversion]])</f>
        <v>48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8273</v>
      </c>
      <c r="O1452" t="s">
        <v>8286</v>
      </c>
      <c r="P1452" s="16">
        <f>ROUND(Table1[[#This Row],[pledged]]/Table1[[#This Row],[goal]]*100,0)</f>
        <v>0</v>
      </c>
      <c r="Q1452">
        <f>IFERROR(ROUND(E1452/L1452,2),0)</f>
        <v>1</v>
      </c>
      <c r="R1452" s="18">
        <f>(((J1452/60)/60)/24)+DATE(1970,1,1)</f>
        <v>42390.171261574069</v>
      </c>
      <c r="S1452" s="18">
        <f>(((I1452/60)/60)/24)+DATE(1970,1,1)</f>
        <v>42420.171261574069</v>
      </c>
      <c r="T1452" s="14">
        <f>MONTH(R1452)</f>
        <v>1</v>
      </c>
      <c r="U1452" s="14">
        <f>MONTH(S1452)</f>
        <v>2</v>
      </c>
      <c r="V1452">
        <f>YEAR(R1452)</f>
        <v>2016</v>
      </c>
      <c r="W1452">
        <f>YEAR(S1452)</f>
        <v>2016</v>
      </c>
      <c r="X1452" s="14">
        <f>_xlfn.DAYS(Table1[[#This Row],[Date Ended Conversion]],Table1[[#This Row],[Date Created Conversion]])</f>
        <v>30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8273</v>
      </c>
      <c r="O1453" t="s">
        <v>8286</v>
      </c>
      <c r="P1453" s="16">
        <f>ROUND(Table1[[#This Row],[pledged]]/Table1[[#This Row],[goal]]*100,0)</f>
        <v>0</v>
      </c>
      <c r="Q1453">
        <f>IFERROR(ROUND(E1453/L1453,2),0)</f>
        <v>1</v>
      </c>
      <c r="R1453" s="18">
        <f>(((J1453/60)/60)/24)+DATE(1970,1,1)</f>
        <v>41931.959016203706</v>
      </c>
      <c r="S1453" s="18">
        <f>(((I1453/60)/60)/24)+DATE(1970,1,1)</f>
        <v>41962.00068287037</v>
      </c>
      <c r="T1453" s="14">
        <f>MONTH(R1453)</f>
        <v>10</v>
      </c>
      <c r="U1453" s="14">
        <f>MONTH(S1453)</f>
        <v>11</v>
      </c>
      <c r="V1453">
        <f>YEAR(R1453)</f>
        <v>2014</v>
      </c>
      <c r="W1453">
        <f>YEAR(S1453)</f>
        <v>2014</v>
      </c>
      <c r="X1453" s="14">
        <f>_xlfn.DAYS(Table1[[#This Row],[Date Ended Conversion]],Table1[[#This Row],[Date Created Conversion]])</f>
        <v>31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8273</v>
      </c>
      <c r="O1454" t="s">
        <v>8286</v>
      </c>
      <c r="P1454" s="16">
        <f>ROUND(Table1[[#This Row],[pledged]]/Table1[[#This Row],[goal]]*100,0)</f>
        <v>0</v>
      </c>
      <c r="Q1454">
        <f>IFERROR(ROUND(E1454/L1454,2),0)</f>
        <v>0</v>
      </c>
      <c r="R1454" s="18">
        <f>(((J1454/60)/60)/24)+DATE(1970,1,1)</f>
        <v>41818.703275462962</v>
      </c>
      <c r="S1454" s="18">
        <f>(((I1454/60)/60)/24)+DATE(1970,1,1)</f>
        <v>41848.703275462962</v>
      </c>
      <c r="T1454" s="14">
        <f>MONTH(R1454)</f>
        <v>6</v>
      </c>
      <c r="U1454" s="14">
        <f>MONTH(S1454)</f>
        <v>7</v>
      </c>
      <c r="V1454">
        <f>YEAR(R1454)</f>
        <v>2014</v>
      </c>
      <c r="W1454">
        <f>YEAR(S1454)</f>
        <v>2014</v>
      </c>
      <c r="X1454" s="14">
        <f>_xlfn.DAYS(Table1[[#This Row],[Date Ended Conversion]],Table1[[#This Row],[Date Created Conversion]])</f>
        <v>30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8273</v>
      </c>
      <c r="O1455" t="s">
        <v>8286</v>
      </c>
      <c r="P1455" s="16">
        <f>ROUND(Table1[[#This Row],[pledged]]/Table1[[#This Row],[goal]]*100,0)</f>
        <v>0</v>
      </c>
      <c r="Q1455">
        <f>IFERROR(ROUND(E1455/L1455,2),0)</f>
        <v>0</v>
      </c>
      <c r="R1455" s="18">
        <f>(((J1455/60)/60)/24)+DATE(1970,1,1)</f>
        <v>42795.696145833332</v>
      </c>
      <c r="S1455" s="18">
        <f>(((I1455/60)/60)/24)+DATE(1970,1,1)</f>
        <v>42840.654479166667</v>
      </c>
      <c r="T1455" s="14">
        <f>MONTH(R1455)</f>
        <v>3</v>
      </c>
      <c r="U1455" s="14">
        <f>MONTH(S1455)</f>
        <v>4</v>
      </c>
      <c r="V1455">
        <f>YEAR(R1455)</f>
        <v>2017</v>
      </c>
      <c r="W1455">
        <f>YEAR(S1455)</f>
        <v>2017</v>
      </c>
      <c r="X1455" s="14">
        <f>_xlfn.DAYS(Table1[[#This Row],[Date Ended Conversion]],Table1[[#This Row],[Date Created Conversion]])</f>
        <v>45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8273</v>
      </c>
      <c r="O1456" t="s">
        <v>8286</v>
      </c>
      <c r="P1456" s="16">
        <f>ROUND(Table1[[#This Row],[pledged]]/Table1[[#This Row],[goal]]*100,0)</f>
        <v>1</v>
      </c>
      <c r="Q1456">
        <f>IFERROR(ROUND(E1456/L1456,2),0)</f>
        <v>15</v>
      </c>
      <c r="R1456" s="18">
        <f>(((J1456/60)/60)/24)+DATE(1970,1,1)</f>
        <v>42463.866666666669</v>
      </c>
      <c r="S1456" s="18">
        <f>(((I1456/60)/60)/24)+DATE(1970,1,1)</f>
        <v>42484.915972222225</v>
      </c>
      <c r="T1456" s="14">
        <f>MONTH(R1456)</f>
        <v>4</v>
      </c>
      <c r="U1456" s="14">
        <f>MONTH(S1456)</f>
        <v>4</v>
      </c>
      <c r="V1456">
        <f>YEAR(R1456)</f>
        <v>2016</v>
      </c>
      <c r="W1456">
        <f>YEAR(S1456)</f>
        <v>2016</v>
      </c>
      <c r="X1456" s="14">
        <f>_xlfn.DAYS(Table1[[#This Row],[Date Ended Conversion]],Table1[[#This Row],[Date Created Conversion]])</f>
        <v>21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8273</v>
      </c>
      <c r="O1457" t="s">
        <v>8286</v>
      </c>
      <c r="P1457" s="16">
        <f>ROUND(Table1[[#This Row],[pledged]]/Table1[[#This Row],[goal]]*100,0)</f>
        <v>11</v>
      </c>
      <c r="Q1457">
        <f>IFERROR(ROUND(E1457/L1457,2),0)</f>
        <v>225</v>
      </c>
      <c r="R1457" s="18">
        <f>(((J1457/60)/60)/24)+DATE(1970,1,1)</f>
        <v>41832.672685185185</v>
      </c>
      <c r="S1457" s="18">
        <f>(((I1457/60)/60)/24)+DATE(1970,1,1)</f>
        <v>41887.568749999999</v>
      </c>
      <c r="T1457" s="14">
        <f>MONTH(R1457)</f>
        <v>7</v>
      </c>
      <c r="U1457" s="14">
        <f>MONTH(S1457)</f>
        <v>9</v>
      </c>
      <c r="V1457">
        <f>YEAR(R1457)</f>
        <v>2014</v>
      </c>
      <c r="W1457">
        <f>YEAR(S1457)</f>
        <v>2014</v>
      </c>
      <c r="X1457" s="14">
        <f>_xlfn.DAYS(Table1[[#This Row],[Date Ended Conversion]],Table1[[#This Row],[Date Created Conversion]])</f>
        <v>55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8273</v>
      </c>
      <c r="O1458" t="s">
        <v>8286</v>
      </c>
      <c r="P1458" s="16">
        <f>ROUND(Table1[[#This Row],[pledged]]/Table1[[#This Row],[goal]]*100,0)</f>
        <v>3</v>
      </c>
      <c r="Q1458">
        <f>IFERROR(ROUND(E1458/L1458,2),0)</f>
        <v>48.33</v>
      </c>
      <c r="R1458" s="18">
        <f>(((J1458/60)/60)/24)+DATE(1970,1,1)</f>
        <v>42708.668576388889</v>
      </c>
      <c r="S1458" s="18">
        <f>(((I1458/60)/60)/24)+DATE(1970,1,1)</f>
        <v>42738.668576388889</v>
      </c>
      <c r="T1458" s="14">
        <f>MONTH(R1458)</f>
        <v>12</v>
      </c>
      <c r="U1458" s="14">
        <f>MONTH(S1458)</f>
        <v>1</v>
      </c>
      <c r="V1458">
        <f>YEAR(R1458)</f>
        <v>2016</v>
      </c>
      <c r="W1458">
        <f>YEAR(S1458)</f>
        <v>2017</v>
      </c>
      <c r="X1458" s="14">
        <f>_xlfn.DAYS(Table1[[#This Row],[Date Ended Conversion]],Table1[[#This Row],[Date Created Conversion]])</f>
        <v>30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8273</v>
      </c>
      <c r="O1459" t="s">
        <v>8286</v>
      </c>
      <c r="P1459" s="16">
        <f>ROUND(Table1[[#This Row],[pledged]]/Table1[[#This Row],[goal]]*100,0)</f>
        <v>0</v>
      </c>
      <c r="Q1459">
        <f>IFERROR(ROUND(E1459/L1459,2),0)</f>
        <v>0</v>
      </c>
      <c r="R1459" s="18">
        <f>(((J1459/60)/60)/24)+DATE(1970,1,1)</f>
        <v>42289.89634259259</v>
      </c>
      <c r="S1459" s="18">
        <f>(((I1459/60)/60)/24)+DATE(1970,1,1)</f>
        <v>42319.938009259262</v>
      </c>
      <c r="T1459" s="14">
        <f>MONTH(R1459)</f>
        <v>10</v>
      </c>
      <c r="U1459" s="14">
        <f>MONTH(S1459)</f>
        <v>11</v>
      </c>
      <c r="V1459">
        <f>YEAR(R1459)</f>
        <v>2015</v>
      </c>
      <c r="W1459">
        <f>YEAR(S1459)</f>
        <v>2015</v>
      </c>
      <c r="X1459" s="14">
        <f>_xlfn.DAYS(Table1[[#This Row],[Date Ended Conversion]],Table1[[#This Row],[Date Created Conversion]])</f>
        <v>30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8273</v>
      </c>
      <c r="O1460" t="s">
        <v>8286</v>
      </c>
      <c r="P1460" s="16">
        <f>ROUND(Table1[[#This Row],[pledged]]/Table1[[#This Row],[goal]]*100,0)</f>
        <v>0</v>
      </c>
      <c r="Q1460">
        <f>IFERROR(ROUND(E1460/L1460,2),0)</f>
        <v>0</v>
      </c>
      <c r="R1460" s="18">
        <f>(((J1460/60)/60)/24)+DATE(1970,1,1)</f>
        <v>41831.705555555556</v>
      </c>
      <c r="S1460" s="18">
        <f>(((I1460/60)/60)/24)+DATE(1970,1,1)</f>
        <v>41862.166666666664</v>
      </c>
      <c r="T1460" s="14">
        <f>MONTH(R1460)</f>
        <v>7</v>
      </c>
      <c r="U1460" s="14">
        <f>MONTH(S1460)</f>
        <v>8</v>
      </c>
      <c r="V1460">
        <f>YEAR(R1460)</f>
        <v>2014</v>
      </c>
      <c r="W1460">
        <f>YEAR(S1460)</f>
        <v>2014</v>
      </c>
      <c r="X1460" s="14">
        <f>_xlfn.DAYS(Table1[[#This Row],[Date Ended Conversion]],Table1[[#This Row],[Date Created Conversion]])</f>
        <v>31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8273</v>
      </c>
      <c r="O1461" t="s">
        <v>8286</v>
      </c>
      <c r="P1461" s="16">
        <f>ROUND(Table1[[#This Row],[pledged]]/Table1[[#This Row],[goal]]*100,0)</f>
        <v>0</v>
      </c>
      <c r="Q1461">
        <f>IFERROR(ROUND(E1461/L1461,2),0)</f>
        <v>0</v>
      </c>
      <c r="R1461" s="18">
        <f>(((J1461/60)/60)/24)+DATE(1970,1,1)</f>
        <v>42312.204814814817</v>
      </c>
      <c r="S1461" s="18">
        <f>(((I1461/60)/60)/24)+DATE(1970,1,1)</f>
        <v>42340.725694444445</v>
      </c>
      <c r="T1461" s="14">
        <f>MONTH(R1461)</f>
        <v>11</v>
      </c>
      <c r="U1461" s="14">
        <f>MONTH(S1461)</f>
        <v>12</v>
      </c>
      <c r="V1461">
        <f>YEAR(R1461)</f>
        <v>2015</v>
      </c>
      <c r="W1461">
        <f>YEAR(S1461)</f>
        <v>2015</v>
      </c>
      <c r="X1461" s="14">
        <f>_xlfn.DAYS(Table1[[#This Row],[Date Ended Conversion]],Table1[[#This Row],[Date Created Conversion]])</f>
        <v>28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8273</v>
      </c>
      <c r="O1462" t="s">
        <v>8286</v>
      </c>
      <c r="P1462" s="16">
        <f>ROUND(Table1[[#This Row],[pledged]]/Table1[[#This Row],[goal]]*100,0)</f>
        <v>0</v>
      </c>
      <c r="Q1462">
        <f>IFERROR(ROUND(E1462/L1462,2),0)</f>
        <v>0</v>
      </c>
      <c r="R1462" s="18">
        <f>(((J1462/60)/60)/24)+DATE(1970,1,1)</f>
        <v>41915.896967592591</v>
      </c>
      <c r="S1462" s="18">
        <f>(((I1462/60)/60)/24)+DATE(1970,1,1)</f>
        <v>41973.989583333328</v>
      </c>
      <c r="T1462" s="14">
        <f>MONTH(R1462)</f>
        <v>10</v>
      </c>
      <c r="U1462" s="14">
        <f>MONTH(S1462)</f>
        <v>11</v>
      </c>
      <c r="V1462">
        <f>YEAR(R1462)</f>
        <v>2014</v>
      </c>
      <c r="W1462">
        <f>YEAR(S1462)</f>
        <v>2014</v>
      </c>
      <c r="X1462" s="14">
        <f>_xlfn.DAYS(Table1[[#This Row],[Date Ended Conversion]],Table1[[#This Row],[Date Created Conversion]])</f>
        <v>58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8273</v>
      </c>
      <c r="O1463" t="s">
        <v>8315</v>
      </c>
      <c r="P1463" s="16">
        <f>ROUND(Table1[[#This Row],[pledged]]/Table1[[#This Row],[goal]]*100,0)</f>
        <v>101</v>
      </c>
      <c r="Q1463">
        <f>IFERROR(ROUND(E1463/L1463,2),0)</f>
        <v>44.67</v>
      </c>
      <c r="R1463" s="18">
        <f>(((J1463/60)/60)/24)+DATE(1970,1,1)</f>
        <v>41899.645300925928</v>
      </c>
      <c r="S1463" s="18">
        <f>(((I1463/60)/60)/24)+DATE(1970,1,1)</f>
        <v>41933</v>
      </c>
      <c r="T1463" s="14">
        <f>MONTH(R1463)</f>
        <v>9</v>
      </c>
      <c r="U1463" s="14">
        <f>MONTH(S1463)</f>
        <v>10</v>
      </c>
      <c r="V1463">
        <f>YEAR(R1463)</f>
        <v>2014</v>
      </c>
      <c r="W1463">
        <f>YEAR(S1463)</f>
        <v>2014</v>
      </c>
      <c r="X1463" s="14">
        <f>_xlfn.DAYS(Table1[[#This Row],[Date Ended Conversion]],Table1[[#This Row],[Date Created Conversion]])</f>
        <v>34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8273</v>
      </c>
      <c r="O1464" t="s">
        <v>8315</v>
      </c>
      <c r="P1464" s="16">
        <f>ROUND(Table1[[#This Row],[pledged]]/Table1[[#This Row],[goal]]*100,0)</f>
        <v>109</v>
      </c>
      <c r="Q1464">
        <f>IFERROR(ROUND(E1464/L1464,2),0)</f>
        <v>28.94</v>
      </c>
      <c r="R1464" s="18">
        <f>(((J1464/60)/60)/24)+DATE(1970,1,1)</f>
        <v>41344.662858796299</v>
      </c>
      <c r="S1464" s="18">
        <f>(((I1464/60)/60)/24)+DATE(1970,1,1)</f>
        <v>41374.662858796299</v>
      </c>
      <c r="T1464" s="14">
        <f>MONTH(R1464)</f>
        <v>3</v>
      </c>
      <c r="U1464" s="14">
        <f>MONTH(S1464)</f>
        <v>4</v>
      </c>
      <c r="V1464">
        <f>YEAR(R1464)</f>
        <v>2013</v>
      </c>
      <c r="W1464">
        <f>YEAR(S1464)</f>
        <v>2013</v>
      </c>
      <c r="X1464" s="14">
        <f>_xlfn.DAYS(Table1[[#This Row],[Date Ended Conversion]],Table1[[#This Row],[Date Created Conversion]])</f>
        <v>30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8273</v>
      </c>
      <c r="O1465" t="s">
        <v>8315</v>
      </c>
      <c r="P1465" s="16">
        <f>ROUND(Table1[[#This Row],[pledged]]/Table1[[#This Row],[goal]]*100,0)</f>
        <v>148</v>
      </c>
      <c r="Q1465">
        <f>IFERROR(ROUND(E1465/L1465,2),0)</f>
        <v>35.44</v>
      </c>
      <c r="R1465" s="18">
        <f>(((J1465/60)/60)/24)+DATE(1970,1,1)</f>
        <v>41326.911319444444</v>
      </c>
      <c r="S1465" s="18">
        <f>(((I1465/60)/60)/24)+DATE(1970,1,1)</f>
        <v>41371.869652777779</v>
      </c>
      <c r="T1465" s="14">
        <f>MONTH(R1465)</f>
        <v>2</v>
      </c>
      <c r="U1465" s="14">
        <f>MONTH(S1465)</f>
        <v>4</v>
      </c>
      <c r="V1465">
        <f>YEAR(R1465)</f>
        <v>2013</v>
      </c>
      <c r="W1465">
        <f>YEAR(S1465)</f>
        <v>2013</v>
      </c>
      <c r="X1465" s="14">
        <f>_xlfn.DAYS(Table1[[#This Row],[Date Ended Conversion]],Table1[[#This Row],[Date Created Conversion]])</f>
        <v>45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8273</v>
      </c>
      <c r="O1466" t="s">
        <v>8315</v>
      </c>
      <c r="P1466" s="16">
        <f>ROUND(Table1[[#This Row],[pledged]]/Table1[[#This Row],[goal]]*100,0)</f>
        <v>163</v>
      </c>
      <c r="Q1466">
        <f>IFERROR(ROUND(E1466/L1466,2),0)</f>
        <v>34.869999999999997</v>
      </c>
      <c r="R1466" s="18">
        <f>(((J1466/60)/60)/24)+DATE(1970,1,1)</f>
        <v>41291.661550925928</v>
      </c>
      <c r="S1466" s="18">
        <f>(((I1466/60)/60)/24)+DATE(1970,1,1)</f>
        <v>41321.661550925928</v>
      </c>
      <c r="T1466" s="14">
        <f>MONTH(R1466)</f>
        <v>1</v>
      </c>
      <c r="U1466" s="14">
        <f>MONTH(S1466)</f>
        <v>2</v>
      </c>
      <c r="V1466">
        <f>YEAR(R1466)</f>
        <v>2013</v>
      </c>
      <c r="W1466">
        <f>YEAR(S1466)</f>
        <v>2013</v>
      </c>
      <c r="X1466" s="14">
        <f>_xlfn.DAYS(Table1[[#This Row],[Date Ended Conversion]],Table1[[#This Row],[Date Created Conversion]])</f>
        <v>30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8273</v>
      </c>
      <c r="O1467" t="s">
        <v>8315</v>
      </c>
      <c r="P1467" s="16">
        <f>ROUND(Table1[[#This Row],[pledged]]/Table1[[#This Row],[goal]]*100,0)</f>
        <v>456</v>
      </c>
      <c r="Q1467">
        <f>IFERROR(ROUND(E1467/L1467,2),0)</f>
        <v>52.62</v>
      </c>
      <c r="R1467" s="18">
        <f>(((J1467/60)/60)/24)+DATE(1970,1,1)</f>
        <v>40959.734398148146</v>
      </c>
      <c r="S1467" s="18">
        <f>(((I1467/60)/60)/24)+DATE(1970,1,1)</f>
        <v>40990.125</v>
      </c>
      <c r="T1467" s="14">
        <f>MONTH(R1467)</f>
        <v>2</v>
      </c>
      <c r="U1467" s="14">
        <f>MONTH(S1467)</f>
        <v>3</v>
      </c>
      <c r="V1467">
        <f>YEAR(R1467)</f>
        <v>2012</v>
      </c>
      <c r="W1467">
        <f>YEAR(S1467)</f>
        <v>2012</v>
      </c>
      <c r="X1467" s="14">
        <f>_xlfn.DAYS(Table1[[#This Row],[Date Ended Conversion]],Table1[[#This Row],[Date Created Conversion]])</f>
        <v>31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8273</v>
      </c>
      <c r="O1468" t="s">
        <v>8315</v>
      </c>
      <c r="P1468" s="16">
        <f>ROUND(Table1[[#This Row],[pledged]]/Table1[[#This Row],[goal]]*100,0)</f>
        <v>108</v>
      </c>
      <c r="Q1468">
        <f>IFERROR(ROUND(E1468/L1468,2),0)</f>
        <v>69.599999999999994</v>
      </c>
      <c r="R1468" s="18">
        <f>(((J1468/60)/60)/24)+DATE(1970,1,1)</f>
        <v>42340.172060185185</v>
      </c>
      <c r="S1468" s="18">
        <f>(((I1468/60)/60)/24)+DATE(1970,1,1)</f>
        <v>42381.208333333328</v>
      </c>
      <c r="T1468" s="14">
        <f>MONTH(R1468)</f>
        <v>12</v>
      </c>
      <c r="U1468" s="14">
        <f>MONTH(S1468)</f>
        <v>1</v>
      </c>
      <c r="V1468">
        <f>YEAR(R1468)</f>
        <v>2015</v>
      </c>
      <c r="W1468">
        <f>YEAR(S1468)</f>
        <v>2016</v>
      </c>
      <c r="X1468" s="14">
        <f>_xlfn.DAYS(Table1[[#This Row],[Date Ended Conversion]],Table1[[#This Row],[Date Created Conversion]])</f>
        <v>41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8273</v>
      </c>
      <c r="O1469" t="s">
        <v>8315</v>
      </c>
      <c r="P1469" s="16">
        <f>ROUND(Table1[[#This Row],[pledged]]/Table1[[#This Row],[goal]]*100,0)</f>
        <v>115</v>
      </c>
      <c r="Q1469">
        <f>IFERROR(ROUND(E1469/L1469,2),0)</f>
        <v>76.72</v>
      </c>
      <c r="R1469" s="18">
        <f>(((J1469/60)/60)/24)+DATE(1970,1,1)</f>
        <v>40933.80190972222</v>
      </c>
      <c r="S1469" s="18">
        <f>(((I1469/60)/60)/24)+DATE(1970,1,1)</f>
        <v>40993.760243055556</v>
      </c>
      <c r="T1469" s="14">
        <f>MONTH(R1469)</f>
        <v>1</v>
      </c>
      <c r="U1469" s="14">
        <f>MONTH(S1469)</f>
        <v>3</v>
      </c>
      <c r="V1469">
        <f>YEAR(R1469)</f>
        <v>2012</v>
      </c>
      <c r="W1469">
        <f>YEAR(S1469)</f>
        <v>2012</v>
      </c>
      <c r="X1469" s="14">
        <f>_xlfn.DAYS(Table1[[#This Row],[Date Ended Conversion]],Table1[[#This Row],[Date Created Conversion]])</f>
        <v>60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8273</v>
      </c>
      <c r="O1470" t="s">
        <v>8315</v>
      </c>
      <c r="P1470" s="16">
        <f>ROUND(Table1[[#This Row],[pledged]]/Table1[[#This Row],[goal]]*100,0)</f>
        <v>102</v>
      </c>
      <c r="Q1470">
        <f>IFERROR(ROUND(E1470/L1470,2),0)</f>
        <v>33.19</v>
      </c>
      <c r="R1470" s="18">
        <f>(((J1470/60)/60)/24)+DATE(1970,1,1)</f>
        <v>40646.014456018522</v>
      </c>
      <c r="S1470" s="18">
        <f>(((I1470/60)/60)/24)+DATE(1970,1,1)</f>
        <v>40706.014456018522</v>
      </c>
      <c r="T1470" s="14">
        <f>MONTH(R1470)</f>
        <v>4</v>
      </c>
      <c r="U1470" s="14">
        <f>MONTH(S1470)</f>
        <v>6</v>
      </c>
      <c r="V1470">
        <f>YEAR(R1470)</f>
        <v>2011</v>
      </c>
      <c r="W1470">
        <f>YEAR(S1470)</f>
        <v>2011</v>
      </c>
      <c r="X1470" s="14">
        <f>_xlfn.DAYS(Table1[[#This Row],[Date Ended Conversion]],Table1[[#This Row],[Date Created Conversion]])</f>
        <v>60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8273</v>
      </c>
      <c r="O1471" t="s">
        <v>8315</v>
      </c>
      <c r="P1471" s="16">
        <f>ROUND(Table1[[#This Row],[pledged]]/Table1[[#This Row],[goal]]*100,0)</f>
        <v>108</v>
      </c>
      <c r="Q1471">
        <f>IFERROR(ROUND(E1471/L1471,2),0)</f>
        <v>149.46</v>
      </c>
      <c r="R1471" s="18">
        <f>(((J1471/60)/60)/24)+DATE(1970,1,1)</f>
        <v>41290.598483796297</v>
      </c>
      <c r="S1471" s="18">
        <f>(((I1471/60)/60)/24)+DATE(1970,1,1)</f>
        <v>41320.598483796297</v>
      </c>
      <c r="T1471" s="14">
        <f>MONTH(R1471)</f>
        <v>1</v>
      </c>
      <c r="U1471" s="14">
        <f>MONTH(S1471)</f>
        <v>2</v>
      </c>
      <c r="V1471">
        <f>YEAR(R1471)</f>
        <v>2013</v>
      </c>
      <c r="W1471">
        <f>YEAR(S1471)</f>
        <v>2013</v>
      </c>
      <c r="X1471" s="14">
        <f>_xlfn.DAYS(Table1[[#This Row],[Date Ended Conversion]],Table1[[#This Row],[Date Created Conversion]])</f>
        <v>30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8273</v>
      </c>
      <c r="O1472" t="s">
        <v>8315</v>
      </c>
      <c r="P1472" s="16">
        <f>ROUND(Table1[[#This Row],[pledged]]/Table1[[#This Row],[goal]]*100,0)</f>
        <v>125</v>
      </c>
      <c r="Q1472">
        <f>IFERROR(ROUND(E1472/L1472,2),0)</f>
        <v>23.17</v>
      </c>
      <c r="R1472" s="18">
        <f>(((J1472/60)/60)/24)+DATE(1970,1,1)</f>
        <v>41250.827118055553</v>
      </c>
      <c r="S1472" s="18">
        <f>(((I1472/60)/60)/24)+DATE(1970,1,1)</f>
        <v>41271.827118055553</v>
      </c>
      <c r="T1472" s="14">
        <f>MONTH(R1472)</f>
        <v>12</v>
      </c>
      <c r="U1472" s="14">
        <f>MONTH(S1472)</f>
        <v>12</v>
      </c>
      <c r="V1472">
        <f>YEAR(R1472)</f>
        <v>2012</v>
      </c>
      <c r="W1472">
        <f>YEAR(S1472)</f>
        <v>2012</v>
      </c>
      <c r="X1472" s="14">
        <f>_xlfn.DAYS(Table1[[#This Row],[Date Ended Conversion]],Table1[[#This Row],[Date Created Conversion]])</f>
        <v>21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8273</v>
      </c>
      <c r="O1473" t="s">
        <v>8315</v>
      </c>
      <c r="P1473" s="16">
        <f>ROUND(Table1[[#This Row],[pledged]]/Table1[[#This Row],[goal]]*100,0)</f>
        <v>104</v>
      </c>
      <c r="Q1473">
        <f>IFERROR(ROUND(E1473/L1473,2),0)</f>
        <v>96.88</v>
      </c>
      <c r="R1473" s="18">
        <f>(((J1473/60)/60)/24)+DATE(1970,1,1)</f>
        <v>42073.957569444443</v>
      </c>
      <c r="S1473" s="18">
        <f>(((I1473/60)/60)/24)+DATE(1970,1,1)</f>
        <v>42103.957569444443</v>
      </c>
      <c r="T1473" s="14">
        <f>MONTH(R1473)</f>
        <v>3</v>
      </c>
      <c r="U1473" s="14">
        <f>MONTH(S1473)</f>
        <v>4</v>
      </c>
      <c r="V1473">
        <f>YEAR(R1473)</f>
        <v>2015</v>
      </c>
      <c r="W1473">
        <f>YEAR(S1473)</f>
        <v>2015</v>
      </c>
      <c r="X1473" s="14">
        <f>_xlfn.DAYS(Table1[[#This Row],[Date Ended Conversion]],Table1[[#This Row],[Date Created Conversion]])</f>
        <v>30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8273</v>
      </c>
      <c r="O1474" t="s">
        <v>8315</v>
      </c>
      <c r="P1474" s="16">
        <f>ROUND(Table1[[#This Row],[pledged]]/Table1[[#This Row],[goal]]*100,0)</f>
        <v>139</v>
      </c>
      <c r="Q1474">
        <f>IFERROR(ROUND(E1474/L1474,2),0)</f>
        <v>103.2</v>
      </c>
      <c r="R1474" s="18">
        <f>(((J1474/60)/60)/24)+DATE(1970,1,1)</f>
        <v>41533.542858796296</v>
      </c>
      <c r="S1474" s="18">
        <f>(((I1474/60)/60)/24)+DATE(1970,1,1)</f>
        <v>41563.542858796296</v>
      </c>
      <c r="T1474" s="14">
        <f>MONTH(R1474)</f>
        <v>9</v>
      </c>
      <c r="U1474" s="14">
        <f>MONTH(S1474)</f>
        <v>10</v>
      </c>
      <c r="V1474">
        <f>YEAR(R1474)</f>
        <v>2013</v>
      </c>
      <c r="W1474">
        <f>YEAR(S1474)</f>
        <v>2013</v>
      </c>
      <c r="X1474" s="14">
        <f>_xlfn.DAYS(Table1[[#This Row],[Date Ended Conversion]],Table1[[#This Row],[Date Created Conversion]])</f>
        <v>30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8273</v>
      </c>
      <c r="O1475" t="s">
        <v>8315</v>
      </c>
      <c r="P1475" s="16">
        <f>ROUND(Table1[[#This Row],[pledged]]/Table1[[#This Row],[goal]]*100,0)</f>
        <v>121</v>
      </c>
      <c r="Q1475">
        <f>IFERROR(ROUND(E1475/L1475,2),0)</f>
        <v>38.46</v>
      </c>
      <c r="R1475" s="18">
        <f>(((J1475/60)/60)/24)+DATE(1970,1,1)</f>
        <v>40939.979618055557</v>
      </c>
      <c r="S1475" s="18">
        <f>(((I1475/60)/60)/24)+DATE(1970,1,1)</f>
        <v>40969.979618055557</v>
      </c>
      <c r="T1475" s="14">
        <f>MONTH(R1475)</f>
        <v>1</v>
      </c>
      <c r="U1475" s="14">
        <f>MONTH(S1475)</f>
        <v>3</v>
      </c>
      <c r="V1475">
        <f>YEAR(R1475)</f>
        <v>2012</v>
      </c>
      <c r="W1475">
        <f>YEAR(S1475)</f>
        <v>2012</v>
      </c>
      <c r="X1475" s="14">
        <f>_xlfn.DAYS(Table1[[#This Row],[Date Ended Conversion]],Table1[[#This Row],[Date Created Conversion]])</f>
        <v>30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8273</v>
      </c>
      <c r="O1476" t="s">
        <v>8315</v>
      </c>
      <c r="P1476" s="16">
        <f>ROUND(Table1[[#This Row],[pledged]]/Table1[[#This Row],[goal]]*100,0)</f>
        <v>112</v>
      </c>
      <c r="Q1476">
        <f>IFERROR(ROUND(E1476/L1476,2),0)</f>
        <v>44.32</v>
      </c>
      <c r="R1476" s="18">
        <f>(((J1476/60)/60)/24)+DATE(1970,1,1)</f>
        <v>41500.727916666663</v>
      </c>
      <c r="S1476" s="18">
        <f>(((I1476/60)/60)/24)+DATE(1970,1,1)</f>
        <v>41530.727916666663</v>
      </c>
      <c r="T1476" s="14">
        <f>MONTH(R1476)</f>
        <v>8</v>
      </c>
      <c r="U1476" s="14">
        <f>MONTH(S1476)</f>
        <v>9</v>
      </c>
      <c r="V1476">
        <f>YEAR(R1476)</f>
        <v>2013</v>
      </c>
      <c r="W1476">
        <f>YEAR(S1476)</f>
        <v>2013</v>
      </c>
      <c r="X1476" s="14">
        <f>_xlfn.DAYS(Table1[[#This Row],[Date Ended Conversion]],Table1[[#This Row],[Date Created Conversion]])</f>
        <v>30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8273</v>
      </c>
      <c r="O1477" t="s">
        <v>8315</v>
      </c>
      <c r="P1477" s="16">
        <f>ROUND(Table1[[#This Row],[pledged]]/Table1[[#This Row],[goal]]*100,0)</f>
        <v>189</v>
      </c>
      <c r="Q1477">
        <f>IFERROR(ROUND(E1477/L1477,2),0)</f>
        <v>64.17</v>
      </c>
      <c r="R1477" s="18">
        <f>(((J1477/60)/60)/24)+DATE(1970,1,1)</f>
        <v>41960.722951388889</v>
      </c>
      <c r="S1477" s="18">
        <f>(((I1477/60)/60)/24)+DATE(1970,1,1)</f>
        <v>41993.207638888889</v>
      </c>
      <c r="T1477" s="14">
        <f>MONTH(R1477)</f>
        <v>11</v>
      </c>
      <c r="U1477" s="14">
        <f>MONTH(S1477)</f>
        <v>12</v>
      </c>
      <c r="V1477">
        <f>YEAR(R1477)</f>
        <v>2014</v>
      </c>
      <c r="W1477">
        <f>YEAR(S1477)</f>
        <v>2014</v>
      </c>
      <c r="X1477" s="14">
        <f>_xlfn.DAYS(Table1[[#This Row],[Date Ended Conversion]],Table1[[#This Row],[Date Created Conversion]])</f>
        <v>33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8273</v>
      </c>
      <c r="O1478" t="s">
        <v>8315</v>
      </c>
      <c r="P1478" s="16">
        <f>ROUND(Table1[[#This Row],[pledged]]/Table1[[#This Row],[goal]]*100,0)</f>
        <v>662</v>
      </c>
      <c r="Q1478">
        <f>IFERROR(ROUND(E1478/L1478,2),0)</f>
        <v>43.33</v>
      </c>
      <c r="R1478" s="18">
        <f>(((J1478/60)/60)/24)+DATE(1970,1,1)</f>
        <v>40766.041921296295</v>
      </c>
      <c r="S1478" s="18">
        <f>(((I1478/60)/60)/24)+DATE(1970,1,1)</f>
        <v>40796.041921296295</v>
      </c>
      <c r="T1478" s="14">
        <f>MONTH(R1478)</f>
        <v>8</v>
      </c>
      <c r="U1478" s="14">
        <f>MONTH(S1478)</f>
        <v>9</v>
      </c>
      <c r="V1478">
        <f>YEAR(R1478)</f>
        <v>2011</v>
      </c>
      <c r="W1478">
        <f>YEAR(S1478)</f>
        <v>2011</v>
      </c>
      <c r="X1478" s="14">
        <f>_xlfn.DAYS(Table1[[#This Row],[Date Ended Conversion]],Table1[[#This Row],[Date Created Conversion]])</f>
        <v>30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8273</v>
      </c>
      <c r="O1479" t="s">
        <v>8315</v>
      </c>
      <c r="P1479" s="16">
        <f>ROUND(Table1[[#This Row],[pledged]]/Table1[[#This Row],[goal]]*100,0)</f>
        <v>111</v>
      </c>
      <c r="Q1479">
        <f>IFERROR(ROUND(E1479/L1479,2),0)</f>
        <v>90.5</v>
      </c>
      <c r="R1479" s="18">
        <f>(((J1479/60)/60)/24)+DATE(1970,1,1)</f>
        <v>40840.615787037037</v>
      </c>
      <c r="S1479" s="18">
        <f>(((I1479/60)/60)/24)+DATE(1970,1,1)</f>
        <v>40900.125</v>
      </c>
      <c r="T1479" s="14">
        <f>MONTH(R1479)</f>
        <v>10</v>
      </c>
      <c r="U1479" s="14">
        <f>MONTH(S1479)</f>
        <v>12</v>
      </c>
      <c r="V1479">
        <f>YEAR(R1479)</f>
        <v>2011</v>
      </c>
      <c r="W1479">
        <f>YEAR(S1479)</f>
        <v>2011</v>
      </c>
      <c r="X1479" s="14">
        <f>_xlfn.DAYS(Table1[[#This Row],[Date Ended Conversion]],Table1[[#This Row],[Date Created Conversion]])</f>
        <v>60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8273</v>
      </c>
      <c r="O1480" t="s">
        <v>8315</v>
      </c>
      <c r="P1480" s="16">
        <f>ROUND(Table1[[#This Row],[pledged]]/Table1[[#This Row],[goal]]*100,0)</f>
        <v>1182</v>
      </c>
      <c r="Q1480">
        <f>IFERROR(ROUND(E1480/L1480,2),0)</f>
        <v>29.19</v>
      </c>
      <c r="R1480" s="18">
        <f>(((J1480/60)/60)/24)+DATE(1970,1,1)</f>
        <v>41394.871678240743</v>
      </c>
      <c r="S1480" s="18">
        <f>(((I1480/60)/60)/24)+DATE(1970,1,1)</f>
        <v>41408.871678240743</v>
      </c>
      <c r="T1480" s="14">
        <f>MONTH(R1480)</f>
        <v>4</v>
      </c>
      <c r="U1480" s="14">
        <f>MONTH(S1480)</f>
        <v>5</v>
      </c>
      <c r="V1480">
        <f>YEAR(R1480)</f>
        <v>2013</v>
      </c>
      <c r="W1480">
        <f>YEAR(S1480)</f>
        <v>2013</v>
      </c>
      <c r="X1480" s="14">
        <f>_xlfn.DAYS(Table1[[#This Row],[Date Ended Conversion]],Table1[[#This Row],[Date Created Conversion]])</f>
        <v>14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8273</v>
      </c>
      <c r="O1481" t="s">
        <v>8315</v>
      </c>
      <c r="P1481" s="16">
        <f>ROUND(Table1[[#This Row],[pledged]]/Table1[[#This Row],[goal]]*100,0)</f>
        <v>137</v>
      </c>
      <c r="Q1481">
        <f>IFERROR(ROUND(E1481/L1481,2),0)</f>
        <v>30.96</v>
      </c>
      <c r="R1481" s="18">
        <f>(((J1481/60)/60)/24)+DATE(1970,1,1)</f>
        <v>41754.745243055557</v>
      </c>
      <c r="S1481" s="18">
        <f>(((I1481/60)/60)/24)+DATE(1970,1,1)</f>
        <v>41769.165972222225</v>
      </c>
      <c r="T1481" s="14">
        <f>MONTH(R1481)</f>
        <v>4</v>
      </c>
      <c r="U1481" s="14">
        <f>MONTH(S1481)</f>
        <v>5</v>
      </c>
      <c r="V1481">
        <f>YEAR(R1481)</f>
        <v>2014</v>
      </c>
      <c r="W1481">
        <f>YEAR(S1481)</f>
        <v>2014</v>
      </c>
      <c r="X1481" s="14">
        <f>_xlfn.DAYS(Table1[[#This Row],[Date Ended Conversion]],Table1[[#This Row],[Date Created Conversion]])</f>
        <v>15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8273</v>
      </c>
      <c r="O1482" t="s">
        <v>8315</v>
      </c>
      <c r="P1482" s="16">
        <f>ROUND(Table1[[#This Row],[pledged]]/Table1[[#This Row],[goal]]*100,0)</f>
        <v>117</v>
      </c>
      <c r="Q1482">
        <f>IFERROR(ROUND(E1482/L1482,2),0)</f>
        <v>92.16</v>
      </c>
      <c r="R1482" s="18">
        <f>(((J1482/60)/60)/24)+DATE(1970,1,1)</f>
        <v>41464.934016203704</v>
      </c>
      <c r="S1482" s="18">
        <f>(((I1482/60)/60)/24)+DATE(1970,1,1)</f>
        <v>41481.708333333336</v>
      </c>
      <c r="T1482" s="14">
        <f>MONTH(R1482)</f>
        <v>7</v>
      </c>
      <c r="U1482" s="14">
        <f>MONTH(S1482)</f>
        <v>7</v>
      </c>
      <c r="V1482">
        <f>YEAR(R1482)</f>
        <v>2013</v>
      </c>
      <c r="W1482">
        <f>YEAR(S1482)</f>
        <v>2013</v>
      </c>
      <c r="X1482" s="14">
        <f>_xlfn.DAYS(Table1[[#This Row],[Date Ended Conversion]],Table1[[#This Row],[Date Created Conversion]])</f>
        <v>17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8273</v>
      </c>
      <c r="O1483" t="s">
        <v>8274</v>
      </c>
      <c r="P1483" s="16">
        <f>ROUND(Table1[[#This Row],[pledged]]/Table1[[#This Row],[goal]]*100,0)</f>
        <v>2</v>
      </c>
      <c r="Q1483">
        <f>IFERROR(ROUND(E1483/L1483,2),0)</f>
        <v>17.5</v>
      </c>
      <c r="R1483" s="18">
        <f>(((J1483/60)/60)/24)+DATE(1970,1,1)</f>
        <v>41550.922974537039</v>
      </c>
      <c r="S1483" s="18">
        <f>(((I1483/60)/60)/24)+DATE(1970,1,1)</f>
        <v>41580.922974537039</v>
      </c>
      <c r="T1483" s="14">
        <f>MONTH(R1483)</f>
        <v>10</v>
      </c>
      <c r="U1483" s="14">
        <f>MONTH(S1483)</f>
        <v>11</v>
      </c>
      <c r="V1483">
        <f>YEAR(R1483)</f>
        <v>2013</v>
      </c>
      <c r="W1483">
        <f>YEAR(S1483)</f>
        <v>2013</v>
      </c>
      <c r="X1483" s="14">
        <f>_xlfn.DAYS(Table1[[#This Row],[Date Ended Conversion]],Table1[[#This Row],[Date Created Conversion]])</f>
        <v>30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8273</v>
      </c>
      <c r="O1484" t="s">
        <v>8274</v>
      </c>
      <c r="P1484" s="16">
        <f>ROUND(Table1[[#This Row],[pledged]]/Table1[[#This Row],[goal]]*100,0)</f>
        <v>0</v>
      </c>
      <c r="Q1484">
        <f>IFERROR(ROUND(E1484/L1484,2),0)</f>
        <v>5</v>
      </c>
      <c r="R1484" s="18">
        <f>(((J1484/60)/60)/24)+DATE(1970,1,1)</f>
        <v>41136.85805555556</v>
      </c>
      <c r="S1484" s="18">
        <f>(((I1484/60)/60)/24)+DATE(1970,1,1)</f>
        <v>41159.32708333333</v>
      </c>
      <c r="T1484" s="14">
        <f>MONTH(R1484)</f>
        <v>8</v>
      </c>
      <c r="U1484" s="14">
        <f>MONTH(S1484)</f>
        <v>9</v>
      </c>
      <c r="V1484">
        <f>YEAR(R1484)</f>
        <v>2012</v>
      </c>
      <c r="W1484">
        <f>YEAR(S1484)</f>
        <v>2012</v>
      </c>
      <c r="X1484" s="14">
        <f>_xlfn.DAYS(Table1[[#This Row],[Date Ended Conversion]],Table1[[#This Row],[Date Created Conversion]])</f>
        <v>23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8273</v>
      </c>
      <c r="O1485" t="s">
        <v>8274</v>
      </c>
      <c r="P1485" s="16">
        <f>ROUND(Table1[[#This Row],[pledged]]/Table1[[#This Row],[goal]]*100,0)</f>
        <v>1</v>
      </c>
      <c r="Q1485">
        <f>IFERROR(ROUND(E1485/L1485,2),0)</f>
        <v>25</v>
      </c>
      <c r="R1485" s="18">
        <f>(((J1485/60)/60)/24)+DATE(1970,1,1)</f>
        <v>42548.192997685182</v>
      </c>
      <c r="S1485" s="18">
        <f>(((I1485/60)/60)/24)+DATE(1970,1,1)</f>
        <v>42573.192997685182</v>
      </c>
      <c r="T1485" s="14">
        <f>MONTH(R1485)</f>
        <v>6</v>
      </c>
      <c r="U1485" s="14">
        <f>MONTH(S1485)</f>
        <v>7</v>
      </c>
      <c r="V1485">
        <f>YEAR(R1485)</f>
        <v>2016</v>
      </c>
      <c r="W1485">
        <f>YEAR(S1485)</f>
        <v>2016</v>
      </c>
      <c r="X1485" s="14">
        <f>_xlfn.DAYS(Table1[[#This Row],[Date Ended Conversion]],Table1[[#This Row],[Date Created Conversion]])</f>
        <v>25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8273</v>
      </c>
      <c r="O1486" t="s">
        <v>8274</v>
      </c>
      <c r="P1486" s="16">
        <f>ROUND(Table1[[#This Row],[pledged]]/Table1[[#This Row],[goal]]*100,0)</f>
        <v>0</v>
      </c>
      <c r="Q1486">
        <f>IFERROR(ROUND(E1486/L1486,2),0)</f>
        <v>0</v>
      </c>
      <c r="R1486" s="18">
        <f>(((J1486/60)/60)/24)+DATE(1970,1,1)</f>
        <v>41053.200960648144</v>
      </c>
      <c r="S1486" s="18">
        <f>(((I1486/60)/60)/24)+DATE(1970,1,1)</f>
        <v>41111.618750000001</v>
      </c>
      <c r="T1486" s="14">
        <f>MONTH(R1486)</f>
        <v>5</v>
      </c>
      <c r="U1486" s="14">
        <f>MONTH(S1486)</f>
        <v>7</v>
      </c>
      <c r="V1486">
        <f>YEAR(R1486)</f>
        <v>2012</v>
      </c>
      <c r="W1486">
        <f>YEAR(S1486)</f>
        <v>2012</v>
      </c>
      <c r="X1486" s="14">
        <f>_xlfn.DAYS(Table1[[#This Row],[Date Ended Conversion]],Table1[[#This Row],[Date Created Conversion]])</f>
        <v>58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8273</v>
      </c>
      <c r="O1487" t="s">
        <v>8274</v>
      </c>
      <c r="P1487" s="16">
        <f>ROUND(Table1[[#This Row],[pledged]]/Table1[[#This Row],[goal]]*100,0)</f>
        <v>2</v>
      </c>
      <c r="Q1487">
        <f>IFERROR(ROUND(E1487/L1487,2),0)</f>
        <v>50</v>
      </c>
      <c r="R1487" s="18">
        <f>(((J1487/60)/60)/24)+DATE(1970,1,1)</f>
        <v>42130.795983796299</v>
      </c>
      <c r="S1487" s="18">
        <f>(((I1487/60)/60)/24)+DATE(1970,1,1)</f>
        <v>42175.795983796299</v>
      </c>
      <c r="T1487" s="14">
        <f>MONTH(R1487)</f>
        <v>5</v>
      </c>
      <c r="U1487" s="14">
        <f>MONTH(S1487)</f>
        <v>6</v>
      </c>
      <c r="V1487">
        <f>YEAR(R1487)</f>
        <v>2015</v>
      </c>
      <c r="W1487">
        <f>YEAR(S1487)</f>
        <v>2015</v>
      </c>
      <c r="X1487" s="14">
        <f>_xlfn.DAYS(Table1[[#This Row],[Date Ended Conversion]],Table1[[#This Row],[Date Created Conversion]])</f>
        <v>45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8273</v>
      </c>
      <c r="O1488" t="s">
        <v>8274</v>
      </c>
      <c r="P1488" s="16">
        <f>ROUND(Table1[[#This Row],[pledged]]/Table1[[#This Row],[goal]]*100,0)</f>
        <v>0</v>
      </c>
      <c r="Q1488">
        <f>IFERROR(ROUND(E1488/L1488,2),0)</f>
        <v>16</v>
      </c>
      <c r="R1488" s="18">
        <f>(((J1488/60)/60)/24)+DATE(1970,1,1)</f>
        <v>42032.168530092589</v>
      </c>
      <c r="S1488" s="18">
        <f>(((I1488/60)/60)/24)+DATE(1970,1,1)</f>
        <v>42062.168530092589</v>
      </c>
      <c r="T1488" s="14">
        <f>MONTH(R1488)</f>
        <v>1</v>
      </c>
      <c r="U1488" s="14">
        <f>MONTH(S1488)</f>
        <v>2</v>
      </c>
      <c r="V1488">
        <f>YEAR(R1488)</f>
        <v>2015</v>
      </c>
      <c r="W1488">
        <f>YEAR(S1488)</f>
        <v>2015</v>
      </c>
      <c r="X1488" s="14">
        <f>_xlfn.DAYS(Table1[[#This Row],[Date Ended Conversion]],Table1[[#This Row],[Date Created Conversion]])</f>
        <v>30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8273</v>
      </c>
      <c r="O1489" t="s">
        <v>8274</v>
      </c>
      <c r="P1489" s="16">
        <f>ROUND(Table1[[#This Row],[pledged]]/Table1[[#This Row],[goal]]*100,0)</f>
        <v>0</v>
      </c>
      <c r="Q1489">
        <f>IFERROR(ROUND(E1489/L1489,2),0)</f>
        <v>0</v>
      </c>
      <c r="R1489" s="18">
        <f>(((J1489/60)/60)/24)+DATE(1970,1,1)</f>
        <v>42554.917488425926</v>
      </c>
      <c r="S1489" s="18">
        <f>(((I1489/60)/60)/24)+DATE(1970,1,1)</f>
        <v>42584.917488425926</v>
      </c>
      <c r="T1489" s="14">
        <f>MONTH(R1489)</f>
        <v>7</v>
      </c>
      <c r="U1489" s="14">
        <f>MONTH(S1489)</f>
        <v>8</v>
      </c>
      <c r="V1489">
        <f>YEAR(R1489)</f>
        <v>2016</v>
      </c>
      <c r="W1489">
        <f>YEAR(S1489)</f>
        <v>2016</v>
      </c>
      <c r="X1489" s="14">
        <f>_xlfn.DAYS(Table1[[#This Row],[Date Ended Conversion]],Table1[[#This Row],[Date Created Conversion]])</f>
        <v>30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8273</v>
      </c>
      <c r="O1490" t="s">
        <v>8274</v>
      </c>
      <c r="P1490" s="16">
        <f>ROUND(Table1[[#This Row],[pledged]]/Table1[[#This Row],[goal]]*100,0)</f>
        <v>2</v>
      </c>
      <c r="Q1490">
        <f>IFERROR(ROUND(E1490/L1490,2),0)</f>
        <v>60</v>
      </c>
      <c r="R1490" s="18">
        <f>(((J1490/60)/60)/24)+DATE(1970,1,1)</f>
        <v>41614.563194444447</v>
      </c>
      <c r="S1490" s="18">
        <f>(((I1490/60)/60)/24)+DATE(1970,1,1)</f>
        <v>41644.563194444447</v>
      </c>
      <c r="T1490" s="14">
        <f>MONTH(R1490)</f>
        <v>12</v>
      </c>
      <c r="U1490" s="14">
        <f>MONTH(S1490)</f>
        <v>1</v>
      </c>
      <c r="V1490">
        <f>YEAR(R1490)</f>
        <v>2013</v>
      </c>
      <c r="W1490">
        <f>YEAR(S1490)</f>
        <v>2014</v>
      </c>
      <c r="X1490" s="14">
        <f>_xlfn.DAYS(Table1[[#This Row],[Date Ended Conversion]],Table1[[#This Row],[Date Created Conversion]])</f>
        <v>30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8273</v>
      </c>
      <c r="O1491" t="s">
        <v>8274</v>
      </c>
      <c r="P1491" s="16">
        <f>ROUND(Table1[[#This Row],[pledged]]/Table1[[#This Row],[goal]]*100,0)</f>
        <v>0</v>
      </c>
      <c r="Q1491">
        <f>IFERROR(ROUND(E1491/L1491,2),0)</f>
        <v>0</v>
      </c>
      <c r="R1491" s="18">
        <f>(((J1491/60)/60)/24)+DATE(1970,1,1)</f>
        <v>41198.611712962964</v>
      </c>
      <c r="S1491" s="18">
        <f>(((I1491/60)/60)/24)+DATE(1970,1,1)</f>
        <v>41228.653379629628</v>
      </c>
      <c r="T1491" s="14">
        <f>MONTH(R1491)</f>
        <v>10</v>
      </c>
      <c r="U1491" s="14">
        <f>MONTH(S1491)</f>
        <v>11</v>
      </c>
      <c r="V1491">
        <f>YEAR(R1491)</f>
        <v>2012</v>
      </c>
      <c r="W1491">
        <f>YEAR(S1491)</f>
        <v>2012</v>
      </c>
      <c r="X1491" s="14">
        <f>_xlfn.DAYS(Table1[[#This Row],[Date Ended Conversion]],Table1[[#This Row],[Date Created Conversion]])</f>
        <v>30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8273</v>
      </c>
      <c r="O1492" t="s">
        <v>8274</v>
      </c>
      <c r="P1492" s="16">
        <f>ROUND(Table1[[#This Row],[pledged]]/Table1[[#This Row],[goal]]*100,0)</f>
        <v>31</v>
      </c>
      <c r="Q1492">
        <f>IFERROR(ROUND(E1492/L1492,2),0)</f>
        <v>47.11</v>
      </c>
      <c r="R1492" s="18">
        <f>(((J1492/60)/60)/24)+DATE(1970,1,1)</f>
        <v>41520.561041666668</v>
      </c>
      <c r="S1492" s="18">
        <f>(((I1492/60)/60)/24)+DATE(1970,1,1)</f>
        <v>41549.561041666668</v>
      </c>
      <c r="T1492" s="14">
        <f>MONTH(R1492)</f>
        <v>9</v>
      </c>
      <c r="U1492" s="14">
        <f>MONTH(S1492)</f>
        <v>10</v>
      </c>
      <c r="V1492">
        <f>YEAR(R1492)</f>
        <v>2013</v>
      </c>
      <c r="W1492">
        <f>YEAR(S1492)</f>
        <v>2013</v>
      </c>
      <c r="X1492" s="14">
        <f>_xlfn.DAYS(Table1[[#This Row],[Date Ended Conversion]],Table1[[#This Row],[Date Created Conversion]])</f>
        <v>29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8273</v>
      </c>
      <c r="O1493" t="s">
        <v>8274</v>
      </c>
      <c r="P1493" s="16">
        <f>ROUND(Table1[[#This Row],[pledged]]/Table1[[#This Row],[goal]]*100,0)</f>
        <v>8</v>
      </c>
      <c r="Q1493">
        <f>IFERROR(ROUND(E1493/L1493,2),0)</f>
        <v>100</v>
      </c>
      <c r="R1493" s="18">
        <f>(((J1493/60)/60)/24)+DATE(1970,1,1)</f>
        <v>41991.713460648149</v>
      </c>
      <c r="S1493" s="18">
        <f>(((I1493/60)/60)/24)+DATE(1970,1,1)</f>
        <v>42050.651388888888</v>
      </c>
      <c r="T1493" s="14">
        <f>MONTH(R1493)</f>
        <v>12</v>
      </c>
      <c r="U1493" s="14">
        <f>MONTH(S1493)</f>
        <v>2</v>
      </c>
      <c r="V1493">
        <f>YEAR(R1493)</f>
        <v>2014</v>
      </c>
      <c r="W1493">
        <f>YEAR(S1493)</f>
        <v>2015</v>
      </c>
      <c r="X1493" s="14">
        <f>_xlfn.DAYS(Table1[[#This Row],[Date Ended Conversion]],Table1[[#This Row],[Date Created Conversion]])</f>
        <v>59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8273</v>
      </c>
      <c r="O1494" t="s">
        <v>8274</v>
      </c>
      <c r="P1494" s="16">
        <f>ROUND(Table1[[#This Row],[pledged]]/Table1[[#This Row],[goal]]*100,0)</f>
        <v>1</v>
      </c>
      <c r="Q1494">
        <f>IFERROR(ROUND(E1494/L1494,2),0)</f>
        <v>15</v>
      </c>
      <c r="R1494" s="18">
        <f>(((J1494/60)/60)/24)+DATE(1970,1,1)</f>
        <v>40682.884791666671</v>
      </c>
      <c r="S1494" s="18">
        <f>(((I1494/60)/60)/24)+DATE(1970,1,1)</f>
        <v>40712.884791666671</v>
      </c>
      <c r="T1494" s="14">
        <f>MONTH(R1494)</f>
        <v>5</v>
      </c>
      <c r="U1494" s="14">
        <f>MONTH(S1494)</f>
        <v>6</v>
      </c>
      <c r="V1494">
        <f>YEAR(R1494)</f>
        <v>2011</v>
      </c>
      <c r="W1494">
        <f>YEAR(S1494)</f>
        <v>2011</v>
      </c>
      <c r="X1494" s="14">
        <f>_xlfn.DAYS(Table1[[#This Row],[Date Ended Conversion]],Table1[[#This Row],[Date Created Conversion]])</f>
        <v>30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8273</v>
      </c>
      <c r="O1495" t="s">
        <v>8274</v>
      </c>
      <c r="P1495" s="16">
        <f>ROUND(Table1[[#This Row],[pledged]]/Table1[[#This Row],[goal]]*100,0)</f>
        <v>0</v>
      </c>
      <c r="Q1495">
        <f>IFERROR(ROUND(E1495/L1495,2),0)</f>
        <v>0</v>
      </c>
      <c r="R1495" s="18">
        <f>(((J1495/60)/60)/24)+DATE(1970,1,1)</f>
        <v>41411.866608796299</v>
      </c>
      <c r="S1495" s="18">
        <f>(((I1495/60)/60)/24)+DATE(1970,1,1)</f>
        <v>41441.866608796299</v>
      </c>
      <c r="T1495" s="14">
        <f>MONTH(R1495)</f>
        <v>5</v>
      </c>
      <c r="U1495" s="14">
        <f>MONTH(S1495)</f>
        <v>6</v>
      </c>
      <c r="V1495">
        <f>YEAR(R1495)</f>
        <v>2013</v>
      </c>
      <c r="W1495">
        <f>YEAR(S1495)</f>
        <v>2013</v>
      </c>
      <c r="X1495" s="14">
        <f>_xlfn.DAYS(Table1[[#This Row],[Date Ended Conversion]],Table1[[#This Row],[Date Created Conversion]])</f>
        <v>30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8273</v>
      </c>
      <c r="O1496" t="s">
        <v>8274</v>
      </c>
      <c r="P1496" s="16">
        <f>ROUND(Table1[[#This Row],[pledged]]/Table1[[#This Row],[goal]]*100,0)</f>
        <v>9</v>
      </c>
      <c r="Q1496">
        <f>IFERROR(ROUND(E1496/L1496,2),0)</f>
        <v>40.450000000000003</v>
      </c>
      <c r="R1496" s="18">
        <f>(((J1496/60)/60)/24)+DATE(1970,1,1)</f>
        <v>42067.722372685181</v>
      </c>
      <c r="S1496" s="18">
        <f>(((I1496/60)/60)/24)+DATE(1970,1,1)</f>
        <v>42097.651388888888</v>
      </c>
      <c r="T1496" s="14">
        <f>MONTH(R1496)</f>
        <v>3</v>
      </c>
      <c r="U1496" s="14">
        <f>MONTH(S1496)</f>
        <v>4</v>
      </c>
      <c r="V1496">
        <f>YEAR(R1496)</f>
        <v>2015</v>
      </c>
      <c r="W1496">
        <f>YEAR(S1496)</f>
        <v>2015</v>
      </c>
      <c r="X1496" s="14">
        <f>_xlfn.DAYS(Table1[[#This Row],[Date Ended Conversion]],Table1[[#This Row],[Date Created Conversion]])</f>
        <v>30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8273</v>
      </c>
      <c r="O1497" t="s">
        <v>8274</v>
      </c>
      <c r="P1497" s="16">
        <f>ROUND(Table1[[#This Row],[pledged]]/Table1[[#This Row],[goal]]*100,0)</f>
        <v>0</v>
      </c>
      <c r="Q1497">
        <f>IFERROR(ROUND(E1497/L1497,2),0)</f>
        <v>0</v>
      </c>
      <c r="R1497" s="18">
        <f>(((J1497/60)/60)/24)+DATE(1970,1,1)</f>
        <v>40752.789710648147</v>
      </c>
      <c r="S1497" s="18">
        <f>(((I1497/60)/60)/24)+DATE(1970,1,1)</f>
        <v>40782.789710648147</v>
      </c>
      <c r="T1497" s="14">
        <f>MONTH(R1497)</f>
        <v>7</v>
      </c>
      <c r="U1497" s="14">
        <f>MONTH(S1497)</f>
        <v>8</v>
      </c>
      <c r="V1497">
        <f>YEAR(R1497)</f>
        <v>2011</v>
      </c>
      <c r="W1497">
        <f>YEAR(S1497)</f>
        <v>2011</v>
      </c>
      <c r="X1497" s="14">
        <f>_xlfn.DAYS(Table1[[#This Row],[Date Ended Conversion]],Table1[[#This Row],[Date Created Conversion]])</f>
        <v>30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8273</v>
      </c>
      <c r="O1498" t="s">
        <v>8274</v>
      </c>
      <c r="P1498" s="16">
        <f>ROUND(Table1[[#This Row],[pledged]]/Table1[[#This Row],[goal]]*100,0)</f>
        <v>0</v>
      </c>
      <c r="Q1498">
        <f>IFERROR(ROUND(E1498/L1498,2),0)</f>
        <v>0</v>
      </c>
      <c r="R1498" s="18">
        <f>(((J1498/60)/60)/24)+DATE(1970,1,1)</f>
        <v>41838.475219907406</v>
      </c>
      <c r="S1498" s="18">
        <f>(((I1498/60)/60)/24)+DATE(1970,1,1)</f>
        <v>41898.475219907406</v>
      </c>
      <c r="T1498" s="14">
        <f>MONTH(R1498)</f>
        <v>7</v>
      </c>
      <c r="U1498" s="14">
        <f>MONTH(S1498)</f>
        <v>9</v>
      </c>
      <c r="V1498">
        <f>YEAR(R1498)</f>
        <v>2014</v>
      </c>
      <c r="W1498">
        <f>YEAR(S1498)</f>
        <v>2014</v>
      </c>
      <c r="X1498" s="14">
        <f>_xlfn.DAYS(Table1[[#This Row],[Date Ended Conversion]],Table1[[#This Row],[Date Created Conversion]])</f>
        <v>60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8273</v>
      </c>
      <c r="O1499" t="s">
        <v>8274</v>
      </c>
      <c r="P1499" s="16">
        <f>ROUND(Table1[[#This Row],[pledged]]/Table1[[#This Row],[goal]]*100,0)</f>
        <v>0</v>
      </c>
      <c r="Q1499">
        <f>IFERROR(ROUND(E1499/L1499,2),0)</f>
        <v>1</v>
      </c>
      <c r="R1499" s="18">
        <f>(((J1499/60)/60)/24)+DATE(1970,1,1)</f>
        <v>41444.64261574074</v>
      </c>
      <c r="S1499" s="18">
        <f>(((I1499/60)/60)/24)+DATE(1970,1,1)</f>
        <v>41486.821527777778</v>
      </c>
      <c r="T1499" s="14">
        <f>MONTH(R1499)</f>
        <v>6</v>
      </c>
      <c r="U1499" s="14">
        <f>MONTH(S1499)</f>
        <v>7</v>
      </c>
      <c r="V1499">
        <f>YEAR(R1499)</f>
        <v>2013</v>
      </c>
      <c r="W1499">
        <f>YEAR(S1499)</f>
        <v>2013</v>
      </c>
      <c r="X1499" s="14">
        <f>_xlfn.DAYS(Table1[[#This Row],[Date Ended Conversion]],Table1[[#This Row],[Date Created Conversion]])</f>
        <v>42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8273</v>
      </c>
      <c r="O1500" t="s">
        <v>8274</v>
      </c>
      <c r="P1500" s="16">
        <f>ROUND(Table1[[#This Row],[pledged]]/Table1[[#This Row],[goal]]*100,0)</f>
        <v>2</v>
      </c>
      <c r="Q1500">
        <f>IFERROR(ROUND(E1500/L1500,2),0)</f>
        <v>19</v>
      </c>
      <c r="R1500" s="18">
        <f>(((J1500/60)/60)/24)+DATE(1970,1,1)</f>
        <v>41840.983541666668</v>
      </c>
      <c r="S1500" s="18">
        <f>(((I1500/60)/60)/24)+DATE(1970,1,1)</f>
        <v>41885.983541666668</v>
      </c>
      <c r="T1500" s="14">
        <f>MONTH(R1500)</f>
        <v>7</v>
      </c>
      <c r="U1500" s="14">
        <f>MONTH(S1500)</f>
        <v>9</v>
      </c>
      <c r="V1500">
        <f>YEAR(R1500)</f>
        <v>2014</v>
      </c>
      <c r="W1500">
        <f>YEAR(S1500)</f>
        <v>2014</v>
      </c>
      <c r="X1500" s="14">
        <f>_xlfn.DAYS(Table1[[#This Row],[Date Ended Conversion]],Table1[[#This Row],[Date Created Conversion]])</f>
        <v>45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8273</v>
      </c>
      <c r="O1501" t="s">
        <v>8274</v>
      </c>
      <c r="P1501" s="16">
        <f>ROUND(Table1[[#This Row],[pledged]]/Table1[[#This Row],[goal]]*100,0)</f>
        <v>0</v>
      </c>
      <c r="Q1501">
        <f>IFERROR(ROUND(E1501/L1501,2),0)</f>
        <v>5</v>
      </c>
      <c r="R1501" s="18">
        <f>(((J1501/60)/60)/24)+DATE(1970,1,1)</f>
        <v>42527.007326388892</v>
      </c>
      <c r="S1501" s="18">
        <f>(((I1501/60)/60)/24)+DATE(1970,1,1)</f>
        <v>42587.007326388892</v>
      </c>
      <c r="T1501" s="14">
        <f>MONTH(R1501)</f>
        <v>6</v>
      </c>
      <c r="U1501" s="14">
        <f>MONTH(S1501)</f>
        <v>8</v>
      </c>
      <c r="V1501">
        <f>YEAR(R1501)</f>
        <v>2016</v>
      </c>
      <c r="W1501">
        <f>YEAR(S1501)</f>
        <v>2016</v>
      </c>
      <c r="X1501" s="14">
        <f>_xlfn.DAYS(Table1[[#This Row],[Date Ended Conversion]],Table1[[#This Row],[Date Created Conversion]])</f>
        <v>60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8273</v>
      </c>
      <c r="O1502" t="s">
        <v>8274</v>
      </c>
      <c r="P1502" s="16">
        <f>ROUND(Table1[[#This Row],[pledged]]/Table1[[#This Row],[goal]]*100,0)</f>
        <v>25</v>
      </c>
      <c r="Q1502">
        <f>IFERROR(ROUND(E1502/L1502,2),0)</f>
        <v>46.73</v>
      </c>
      <c r="R1502" s="18">
        <f>(((J1502/60)/60)/24)+DATE(1970,1,1)</f>
        <v>41365.904594907406</v>
      </c>
      <c r="S1502" s="18">
        <f>(((I1502/60)/60)/24)+DATE(1970,1,1)</f>
        <v>41395.904594907406</v>
      </c>
      <c r="T1502" s="14">
        <f>MONTH(R1502)</f>
        <v>4</v>
      </c>
      <c r="U1502" s="14">
        <f>MONTH(S1502)</f>
        <v>5</v>
      </c>
      <c r="V1502">
        <f>YEAR(R1502)</f>
        <v>2013</v>
      </c>
      <c r="W1502">
        <f>YEAR(S1502)</f>
        <v>2013</v>
      </c>
      <c r="X1502" s="14">
        <f>_xlfn.DAYS(Table1[[#This Row],[Date Ended Conversion]],Table1[[#This Row],[Date Created Conversion]])</f>
        <v>30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8287</v>
      </c>
      <c r="O1503" t="s">
        <v>8292</v>
      </c>
      <c r="P1503" s="16">
        <f>ROUND(Table1[[#This Row],[pledged]]/Table1[[#This Row],[goal]]*100,0)</f>
        <v>166</v>
      </c>
      <c r="Q1503">
        <f>IFERROR(ROUND(E1503/L1503,2),0)</f>
        <v>97.73</v>
      </c>
      <c r="R1503" s="18">
        <f>(((J1503/60)/60)/24)+DATE(1970,1,1)</f>
        <v>42163.583599537036</v>
      </c>
      <c r="S1503" s="18">
        <f>(((I1503/60)/60)/24)+DATE(1970,1,1)</f>
        <v>42193.583599537036</v>
      </c>
      <c r="T1503" s="14">
        <f>MONTH(R1503)</f>
        <v>6</v>
      </c>
      <c r="U1503" s="14">
        <f>MONTH(S1503)</f>
        <v>7</v>
      </c>
      <c r="V1503">
        <f>YEAR(R1503)</f>
        <v>2015</v>
      </c>
      <c r="W1503">
        <f>YEAR(S1503)</f>
        <v>2015</v>
      </c>
      <c r="X1503" s="14">
        <f>_xlfn.DAYS(Table1[[#This Row],[Date Ended Conversion]],Table1[[#This Row],[Date Created Conversion]])</f>
        <v>30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8287</v>
      </c>
      <c r="O1504" t="s">
        <v>8292</v>
      </c>
      <c r="P1504" s="16">
        <f>ROUND(Table1[[#This Row],[pledged]]/Table1[[#This Row],[goal]]*100,0)</f>
        <v>101</v>
      </c>
      <c r="Q1504">
        <f>IFERROR(ROUND(E1504/L1504,2),0)</f>
        <v>67.84</v>
      </c>
      <c r="R1504" s="18">
        <f>(((J1504/60)/60)/24)+DATE(1970,1,1)</f>
        <v>42426.542592592596</v>
      </c>
      <c r="S1504" s="18">
        <f>(((I1504/60)/60)/24)+DATE(1970,1,1)</f>
        <v>42454.916666666672</v>
      </c>
      <c r="T1504" s="14">
        <f>MONTH(R1504)</f>
        <v>2</v>
      </c>
      <c r="U1504" s="14">
        <f>MONTH(S1504)</f>
        <v>3</v>
      </c>
      <c r="V1504">
        <f>YEAR(R1504)</f>
        <v>2016</v>
      </c>
      <c r="W1504">
        <f>YEAR(S1504)</f>
        <v>2016</v>
      </c>
      <c r="X1504" s="14">
        <f>_xlfn.DAYS(Table1[[#This Row],[Date Ended Conversion]],Table1[[#This Row],[Date Created Conversion]])</f>
        <v>28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8287</v>
      </c>
      <c r="O1505" t="s">
        <v>8292</v>
      </c>
      <c r="P1505" s="16">
        <f>ROUND(Table1[[#This Row],[pledged]]/Table1[[#This Row],[goal]]*100,0)</f>
        <v>108</v>
      </c>
      <c r="Q1505">
        <f>IFERROR(ROUND(E1505/L1505,2),0)</f>
        <v>56.98</v>
      </c>
      <c r="R1505" s="18">
        <f>(((J1505/60)/60)/24)+DATE(1970,1,1)</f>
        <v>42606.347233796296</v>
      </c>
      <c r="S1505" s="18">
        <f>(((I1505/60)/60)/24)+DATE(1970,1,1)</f>
        <v>42666.347233796296</v>
      </c>
      <c r="T1505" s="14">
        <f>MONTH(R1505)</f>
        <v>8</v>
      </c>
      <c r="U1505" s="14">
        <f>MONTH(S1505)</f>
        <v>10</v>
      </c>
      <c r="V1505">
        <f>YEAR(R1505)</f>
        <v>2016</v>
      </c>
      <c r="W1505">
        <f>YEAR(S1505)</f>
        <v>2016</v>
      </c>
      <c r="X1505" s="14">
        <f>_xlfn.DAYS(Table1[[#This Row],[Date Ended Conversion]],Table1[[#This Row],[Date Created Conversion]])</f>
        <v>60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8287</v>
      </c>
      <c r="O1506" t="s">
        <v>8292</v>
      </c>
      <c r="P1506" s="16">
        <f>ROUND(Table1[[#This Row],[pledged]]/Table1[[#This Row],[goal]]*100,0)</f>
        <v>278</v>
      </c>
      <c r="Q1506">
        <f>IFERROR(ROUND(E1506/L1506,2),0)</f>
        <v>67.16</v>
      </c>
      <c r="R1506" s="18">
        <f>(((J1506/60)/60)/24)+DATE(1970,1,1)</f>
        <v>41772.657685185186</v>
      </c>
      <c r="S1506" s="18">
        <f>(((I1506/60)/60)/24)+DATE(1970,1,1)</f>
        <v>41800.356249999997</v>
      </c>
      <c r="T1506" s="14">
        <f>MONTH(R1506)</f>
        <v>5</v>
      </c>
      <c r="U1506" s="14">
        <f>MONTH(S1506)</f>
        <v>6</v>
      </c>
      <c r="V1506">
        <f>YEAR(R1506)</f>
        <v>2014</v>
      </c>
      <c r="W1506">
        <f>YEAR(S1506)</f>
        <v>2014</v>
      </c>
      <c r="X1506" s="14">
        <f>_xlfn.DAYS(Table1[[#This Row],[Date Ended Conversion]],Table1[[#This Row],[Date Created Conversion]])</f>
        <v>28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8287</v>
      </c>
      <c r="O1507" t="s">
        <v>8292</v>
      </c>
      <c r="P1507" s="16">
        <f>ROUND(Table1[[#This Row],[pledged]]/Table1[[#This Row],[goal]]*100,0)</f>
        <v>104</v>
      </c>
      <c r="Q1507">
        <f>IFERROR(ROUND(E1507/L1507,2),0)</f>
        <v>48.04</v>
      </c>
      <c r="R1507" s="18">
        <f>(((J1507/60)/60)/24)+DATE(1970,1,1)</f>
        <v>42414.44332175926</v>
      </c>
      <c r="S1507" s="18">
        <f>(((I1507/60)/60)/24)+DATE(1970,1,1)</f>
        <v>42451.834027777775</v>
      </c>
      <c r="T1507" s="14">
        <f>MONTH(R1507)</f>
        <v>2</v>
      </c>
      <c r="U1507" s="14">
        <f>MONTH(S1507)</f>
        <v>3</v>
      </c>
      <c r="V1507">
        <f>YEAR(R1507)</f>
        <v>2016</v>
      </c>
      <c r="W1507">
        <f>YEAR(S1507)</f>
        <v>2016</v>
      </c>
      <c r="X1507" s="14">
        <f>_xlfn.DAYS(Table1[[#This Row],[Date Ended Conversion]],Table1[[#This Row],[Date Created Conversion]])</f>
        <v>37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8287</v>
      </c>
      <c r="O1508" t="s">
        <v>8292</v>
      </c>
      <c r="P1508" s="16">
        <f>ROUND(Table1[[#This Row],[pledged]]/Table1[[#This Row],[goal]]*100,0)</f>
        <v>111</v>
      </c>
      <c r="Q1508">
        <f>IFERROR(ROUND(E1508/L1508,2),0)</f>
        <v>38.86</v>
      </c>
      <c r="R1508" s="18">
        <f>(((J1508/60)/60)/24)+DATE(1970,1,1)</f>
        <v>41814.785925925928</v>
      </c>
      <c r="S1508" s="18">
        <f>(((I1508/60)/60)/24)+DATE(1970,1,1)</f>
        <v>41844.785925925928</v>
      </c>
      <c r="T1508" s="14">
        <f>MONTH(R1508)</f>
        <v>6</v>
      </c>
      <c r="U1508" s="14">
        <f>MONTH(S1508)</f>
        <v>7</v>
      </c>
      <c r="V1508">
        <f>YEAR(R1508)</f>
        <v>2014</v>
      </c>
      <c r="W1508">
        <f>YEAR(S1508)</f>
        <v>2014</v>
      </c>
      <c r="X1508" s="14">
        <f>_xlfn.DAYS(Table1[[#This Row],[Date Ended Conversion]],Table1[[#This Row],[Date Created Conversion]])</f>
        <v>30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8287</v>
      </c>
      <c r="O1509" t="s">
        <v>8292</v>
      </c>
      <c r="P1509" s="16">
        <f>ROUND(Table1[[#This Row],[pledged]]/Table1[[#This Row],[goal]]*100,0)</f>
        <v>215</v>
      </c>
      <c r="Q1509">
        <f>IFERROR(ROUND(E1509/L1509,2),0)</f>
        <v>78.180000000000007</v>
      </c>
      <c r="R1509" s="18">
        <f>(((J1509/60)/60)/24)+DATE(1970,1,1)</f>
        <v>40254.450335648151</v>
      </c>
      <c r="S1509" s="18">
        <f>(((I1509/60)/60)/24)+DATE(1970,1,1)</f>
        <v>40313.340277777781</v>
      </c>
      <c r="T1509" s="14">
        <f>MONTH(R1509)</f>
        <v>3</v>
      </c>
      <c r="U1509" s="14">
        <f>MONTH(S1509)</f>
        <v>5</v>
      </c>
      <c r="V1509">
        <f>YEAR(R1509)</f>
        <v>2010</v>
      </c>
      <c r="W1509">
        <f>YEAR(S1509)</f>
        <v>2010</v>
      </c>
      <c r="X1509" s="14">
        <f>_xlfn.DAYS(Table1[[#This Row],[Date Ended Conversion]],Table1[[#This Row],[Date Created Conversion]])</f>
        <v>59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8287</v>
      </c>
      <c r="O1510" t="s">
        <v>8292</v>
      </c>
      <c r="P1510" s="16">
        <f>ROUND(Table1[[#This Row],[pledged]]/Table1[[#This Row],[goal]]*100,0)</f>
        <v>111</v>
      </c>
      <c r="Q1510">
        <f>IFERROR(ROUND(E1510/L1510,2),0)</f>
        <v>97.11</v>
      </c>
      <c r="R1510" s="18">
        <f>(((J1510/60)/60)/24)+DATE(1970,1,1)</f>
        <v>41786.614363425928</v>
      </c>
      <c r="S1510" s="18">
        <f>(((I1510/60)/60)/24)+DATE(1970,1,1)</f>
        <v>41817.614363425928</v>
      </c>
      <c r="T1510" s="14">
        <f>MONTH(R1510)</f>
        <v>5</v>
      </c>
      <c r="U1510" s="14">
        <f>MONTH(S1510)</f>
        <v>6</v>
      </c>
      <c r="V1510">
        <f>YEAR(R1510)</f>
        <v>2014</v>
      </c>
      <c r="W1510">
        <f>YEAR(S1510)</f>
        <v>2014</v>
      </c>
      <c r="X1510" s="14">
        <f>_xlfn.DAYS(Table1[[#This Row],[Date Ended Conversion]],Table1[[#This Row],[Date Created Conversion]])</f>
        <v>31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8287</v>
      </c>
      <c r="O1511" t="s">
        <v>8292</v>
      </c>
      <c r="P1511" s="16">
        <f>ROUND(Table1[[#This Row],[pledged]]/Table1[[#This Row],[goal]]*100,0)</f>
        <v>124</v>
      </c>
      <c r="Q1511">
        <f>IFERROR(ROUND(E1511/L1511,2),0)</f>
        <v>110.39</v>
      </c>
      <c r="R1511" s="18">
        <f>(((J1511/60)/60)/24)+DATE(1970,1,1)</f>
        <v>42751.533391203702</v>
      </c>
      <c r="S1511" s="18">
        <f>(((I1511/60)/60)/24)+DATE(1970,1,1)</f>
        <v>42780.957638888889</v>
      </c>
      <c r="T1511" s="14">
        <f>MONTH(R1511)</f>
        <v>1</v>
      </c>
      <c r="U1511" s="14">
        <f>MONTH(S1511)</f>
        <v>2</v>
      </c>
      <c r="V1511">
        <f>YEAR(R1511)</f>
        <v>2017</v>
      </c>
      <c r="W1511">
        <f>YEAR(S1511)</f>
        <v>2017</v>
      </c>
      <c r="X1511" s="14">
        <f>_xlfn.DAYS(Table1[[#This Row],[Date Ended Conversion]],Table1[[#This Row],[Date Created Conversion]])</f>
        <v>29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8287</v>
      </c>
      <c r="O1512" t="s">
        <v>8292</v>
      </c>
      <c r="P1512" s="16">
        <f>ROUND(Table1[[#This Row],[pledged]]/Table1[[#This Row],[goal]]*100,0)</f>
        <v>101</v>
      </c>
      <c r="Q1512">
        <f>IFERROR(ROUND(E1512/L1512,2),0)</f>
        <v>39.92</v>
      </c>
      <c r="R1512" s="18">
        <f>(((J1512/60)/60)/24)+DATE(1970,1,1)</f>
        <v>41809.385162037033</v>
      </c>
      <c r="S1512" s="18">
        <f>(((I1512/60)/60)/24)+DATE(1970,1,1)</f>
        <v>41839.385162037033</v>
      </c>
      <c r="T1512" s="14">
        <f>MONTH(R1512)</f>
        <v>6</v>
      </c>
      <c r="U1512" s="14">
        <f>MONTH(S1512)</f>
        <v>7</v>
      </c>
      <c r="V1512">
        <f>YEAR(R1512)</f>
        <v>2014</v>
      </c>
      <c r="W1512">
        <f>YEAR(S1512)</f>
        <v>2014</v>
      </c>
      <c r="X1512" s="14">
        <f>_xlfn.DAYS(Table1[[#This Row],[Date Ended Conversion]],Table1[[#This Row],[Date Created Conversion]])</f>
        <v>30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8287</v>
      </c>
      <c r="O1513" t="s">
        <v>8292</v>
      </c>
      <c r="P1513" s="16">
        <f>ROUND(Table1[[#This Row],[pledged]]/Table1[[#This Row],[goal]]*100,0)</f>
        <v>112</v>
      </c>
      <c r="Q1513">
        <f>IFERROR(ROUND(E1513/L1513,2),0)</f>
        <v>75.98</v>
      </c>
      <c r="R1513" s="18">
        <f>(((J1513/60)/60)/24)+DATE(1970,1,1)</f>
        <v>42296.583379629628</v>
      </c>
      <c r="S1513" s="18">
        <f>(((I1513/60)/60)/24)+DATE(1970,1,1)</f>
        <v>42326.625046296293</v>
      </c>
      <c r="T1513" s="14">
        <f>MONTH(R1513)</f>
        <v>10</v>
      </c>
      <c r="U1513" s="14">
        <f>MONTH(S1513)</f>
        <v>11</v>
      </c>
      <c r="V1513">
        <f>YEAR(R1513)</f>
        <v>2015</v>
      </c>
      <c r="W1513">
        <f>YEAR(S1513)</f>
        <v>2015</v>
      </c>
      <c r="X1513" s="14">
        <f>_xlfn.DAYS(Table1[[#This Row],[Date Ended Conversion]],Table1[[#This Row],[Date Created Conversion]])</f>
        <v>30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8287</v>
      </c>
      <c r="O1514" t="s">
        <v>8292</v>
      </c>
      <c r="P1514" s="16">
        <f>ROUND(Table1[[#This Row],[pledged]]/Table1[[#This Row],[goal]]*100,0)</f>
        <v>559</v>
      </c>
      <c r="Q1514">
        <f>IFERROR(ROUND(E1514/L1514,2),0)</f>
        <v>58.38</v>
      </c>
      <c r="R1514" s="18">
        <f>(((J1514/60)/60)/24)+DATE(1970,1,1)</f>
        <v>42741.684479166666</v>
      </c>
      <c r="S1514" s="18">
        <f>(((I1514/60)/60)/24)+DATE(1970,1,1)</f>
        <v>42771.684479166666</v>
      </c>
      <c r="T1514" s="14">
        <f>MONTH(R1514)</f>
        <v>1</v>
      </c>
      <c r="U1514" s="14">
        <f>MONTH(S1514)</f>
        <v>2</v>
      </c>
      <c r="V1514">
        <f>YEAR(R1514)</f>
        <v>2017</v>
      </c>
      <c r="W1514">
        <f>YEAR(S1514)</f>
        <v>2017</v>
      </c>
      <c r="X1514" s="14">
        <f>_xlfn.DAYS(Table1[[#This Row],[Date Ended Conversion]],Table1[[#This Row],[Date Created Conversion]])</f>
        <v>30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8287</v>
      </c>
      <c r="O1515" t="s">
        <v>8292</v>
      </c>
      <c r="P1515" s="16">
        <f>ROUND(Table1[[#This Row],[pledged]]/Table1[[#This Row],[goal]]*100,0)</f>
        <v>150</v>
      </c>
      <c r="Q1515">
        <f>IFERROR(ROUND(E1515/L1515,2),0)</f>
        <v>55.82</v>
      </c>
      <c r="R1515" s="18">
        <f>(((J1515/60)/60)/24)+DATE(1970,1,1)</f>
        <v>41806.637337962966</v>
      </c>
      <c r="S1515" s="18">
        <f>(((I1515/60)/60)/24)+DATE(1970,1,1)</f>
        <v>41836.637337962966</v>
      </c>
      <c r="T1515" s="14">
        <f>MONTH(R1515)</f>
        <v>6</v>
      </c>
      <c r="U1515" s="14">
        <f>MONTH(S1515)</f>
        <v>7</v>
      </c>
      <c r="V1515">
        <f>YEAR(R1515)</f>
        <v>2014</v>
      </c>
      <c r="W1515">
        <f>YEAR(S1515)</f>
        <v>2014</v>
      </c>
      <c r="X1515" s="14">
        <f>_xlfn.DAYS(Table1[[#This Row],[Date Ended Conversion]],Table1[[#This Row],[Date Created Conversion]])</f>
        <v>30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8287</v>
      </c>
      <c r="O1516" t="s">
        <v>8292</v>
      </c>
      <c r="P1516" s="16">
        <f>ROUND(Table1[[#This Row],[pledged]]/Table1[[#This Row],[goal]]*100,0)</f>
        <v>106</v>
      </c>
      <c r="Q1516">
        <f>IFERROR(ROUND(E1516/L1516,2),0)</f>
        <v>151.24</v>
      </c>
      <c r="R1516" s="18">
        <f>(((J1516/60)/60)/24)+DATE(1970,1,1)</f>
        <v>42234.597685185188</v>
      </c>
      <c r="S1516" s="18">
        <f>(((I1516/60)/60)/24)+DATE(1970,1,1)</f>
        <v>42274.597685185188</v>
      </c>
      <c r="T1516" s="14">
        <f>MONTH(R1516)</f>
        <v>8</v>
      </c>
      <c r="U1516" s="14">
        <f>MONTH(S1516)</f>
        <v>9</v>
      </c>
      <c r="V1516">
        <f>YEAR(R1516)</f>
        <v>2015</v>
      </c>
      <c r="W1516">
        <f>YEAR(S1516)</f>
        <v>2015</v>
      </c>
      <c r="X1516" s="14">
        <f>_xlfn.DAYS(Table1[[#This Row],[Date Ended Conversion]],Table1[[#This Row],[Date Created Conversion]])</f>
        <v>40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8287</v>
      </c>
      <c r="O1517" t="s">
        <v>8292</v>
      </c>
      <c r="P1517" s="16">
        <f>ROUND(Table1[[#This Row],[pledged]]/Table1[[#This Row],[goal]]*100,0)</f>
        <v>157</v>
      </c>
      <c r="Q1517">
        <f>IFERROR(ROUND(E1517/L1517,2),0)</f>
        <v>849.67</v>
      </c>
      <c r="R1517" s="18">
        <f>(((J1517/60)/60)/24)+DATE(1970,1,1)</f>
        <v>42415.253437499996</v>
      </c>
      <c r="S1517" s="18">
        <f>(((I1517/60)/60)/24)+DATE(1970,1,1)</f>
        <v>42445.211770833332</v>
      </c>
      <c r="T1517" s="14">
        <f>MONTH(R1517)</f>
        <v>2</v>
      </c>
      <c r="U1517" s="14">
        <f>MONTH(S1517)</f>
        <v>3</v>
      </c>
      <c r="V1517">
        <f>YEAR(R1517)</f>
        <v>2016</v>
      </c>
      <c r="W1517">
        <f>YEAR(S1517)</f>
        <v>2016</v>
      </c>
      <c r="X1517" s="14">
        <f>_xlfn.DAYS(Table1[[#This Row],[Date Ended Conversion]],Table1[[#This Row],[Date Created Conversion]])</f>
        <v>30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8287</v>
      </c>
      <c r="O1518" t="s">
        <v>8292</v>
      </c>
      <c r="P1518" s="16">
        <f>ROUND(Table1[[#This Row],[pledged]]/Table1[[#This Row],[goal]]*100,0)</f>
        <v>109</v>
      </c>
      <c r="Q1518">
        <f>IFERROR(ROUND(E1518/L1518,2),0)</f>
        <v>159.24</v>
      </c>
      <c r="R1518" s="18">
        <f>(((J1518/60)/60)/24)+DATE(1970,1,1)</f>
        <v>42619.466342592597</v>
      </c>
      <c r="S1518" s="18">
        <f>(((I1518/60)/60)/24)+DATE(1970,1,1)</f>
        <v>42649.583333333328</v>
      </c>
      <c r="T1518" s="14">
        <f>MONTH(R1518)</f>
        <v>9</v>
      </c>
      <c r="U1518" s="14">
        <f>MONTH(S1518)</f>
        <v>10</v>
      </c>
      <c r="V1518">
        <f>YEAR(R1518)</f>
        <v>2016</v>
      </c>
      <c r="W1518">
        <f>YEAR(S1518)</f>
        <v>2016</v>
      </c>
      <c r="X1518" s="14">
        <f>_xlfn.DAYS(Table1[[#This Row],[Date Ended Conversion]],Table1[[#This Row],[Date Created Conversion]])</f>
        <v>30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8287</v>
      </c>
      <c r="O1519" t="s">
        <v>8292</v>
      </c>
      <c r="P1519" s="16">
        <f>ROUND(Table1[[#This Row],[pledged]]/Table1[[#This Row],[goal]]*100,0)</f>
        <v>162</v>
      </c>
      <c r="Q1519">
        <f>IFERROR(ROUND(E1519/L1519,2),0)</f>
        <v>39.51</v>
      </c>
      <c r="R1519" s="18">
        <f>(((J1519/60)/60)/24)+DATE(1970,1,1)</f>
        <v>41948.56658564815</v>
      </c>
      <c r="S1519" s="18">
        <f>(((I1519/60)/60)/24)+DATE(1970,1,1)</f>
        <v>41979.25</v>
      </c>
      <c r="T1519" s="14">
        <f>MONTH(R1519)</f>
        <v>11</v>
      </c>
      <c r="U1519" s="14">
        <f>MONTH(S1519)</f>
        <v>12</v>
      </c>
      <c r="V1519">
        <f>YEAR(R1519)</f>
        <v>2014</v>
      </c>
      <c r="W1519">
        <f>YEAR(S1519)</f>
        <v>2014</v>
      </c>
      <c r="X1519" s="14">
        <f>_xlfn.DAYS(Table1[[#This Row],[Date Ended Conversion]],Table1[[#This Row],[Date Created Conversion]])</f>
        <v>31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8287</v>
      </c>
      <c r="O1520" t="s">
        <v>8292</v>
      </c>
      <c r="P1520" s="16">
        <f>ROUND(Table1[[#This Row],[pledged]]/Table1[[#This Row],[goal]]*100,0)</f>
        <v>205</v>
      </c>
      <c r="Q1520">
        <f>IFERROR(ROUND(E1520/L1520,2),0)</f>
        <v>130.53</v>
      </c>
      <c r="R1520" s="18">
        <f>(((J1520/60)/60)/24)+DATE(1970,1,1)</f>
        <v>41760.8200462963</v>
      </c>
      <c r="S1520" s="18">
        <f>(((I1520/60)/60)/24)+DATE(1970,1,1)</f>
        <v>41790.8200462963</v>
      </c>
      <c r="T1520" s="14">
        <f>MONTH(R1520)</f>
        <v>5</v>
      </c>
      <c r="U1520" s="14">
        <f>MONTH(S1520)</f>
        <v>5</v>
      </c>
      <c r="V1520">
        <f>YEAR(R1520)</f>
        <v>2014</v>
      </c>
      <c r="W1520">
        <f>YEAR(S1520)</f>
        <v>2014</v>
      </c>
      <c r="X1520" s="14">
        <f>_xlfn.DAYS(Table1[[#This Row],[Date Ended Conversion]],Table1[[#This Row],[Date Created Conversion]])</f>
        <v>30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8287</v>
      </c>
      <c r="O1521" t="s">
        <v>8292</v>
      </c>
      <c r="P1521" s="16">
        <f>ROUND(Table1[[#This Row],[pledged]]/Table1[[#This Row],[goal]]*100,0)</f>
        <v>103</v>
      </c>
      <c r="Q1521">
        <f>IFERROR(ROUND(E1521/L1521,2),0)</f>
        <v>64.16</v>
      </c>
      <c r="R1521" s="18">
        <f>(((J1521/60)/60)/24)+DATE(1970,1,1)</f>
        <v>41782.741701388892</v>
      </c>
      <c r="S1521" s="18">
        <f>(((I1521/60)/60)/24)+DATE(1970,1,1)</f>
        <v>41810.915972222225</v>
      </c>
      <c r="T1521" s="14">
        <f>MONTH(R1521)</f>
        <v>5</v>
      </c>
      <c r="U1521" s="14">
        <f>MONTH(S1521)</f>
        <v>6</v>
      </c>
      <c r="V1521">
        <f>YEAR(R1521)</f>
        <v>2014</v>
      </c>
      <c r="W1521">
        <f>YEAR(S1521)</f>
        <v>2014</v>
      </c>
      <c r="X1521" s="14">
        <f>_xlfn.DAYS(Table1[[#This Row],[Date Ended Conversion]],Table1[[#This Row],[Date Created Conversion]])</f>
        <v>28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8287</v>
      </c>
      <c r="O1522" t="s">
        <v>8292</v>
      </c>
      <c r="P1522" s="16">
        <f>ROUND(Table1[[#This Row],[pledged]]/Table1[[#This Row],[goal]]*100,0)</f>
        <v>103</v>
      </c>
      <c r="Q1522">
        <f>IFERROR(ROUND(E1522/L1522,2),0)</f>
        <v>111.53</v>
      </c>
      <c r="R1522" s="18">
        <f>(((J1522/60)/60)/24)+DATE(1970,1,1)</f>
        <v>41955.857789351852</v>
      </c>
      <c r="S1522" s="18">
        <f>(((I1522/60)/60)/24)+DATE(1970,1,1)</f>
        <v>41992.166666666672</v>
      </c>
      <c r="T1522" s="14">
        <f>MONTH(R1522)</f>
        <v>11</v>
      </c>
      <c r="U1522" s="14">
        <f>MONTH(S1522)</f>
        <v>12</v>
      </c>
      <c r="V1522">
        <f>YEAR(R1522)</f>
        <v>2014</v>
      </c>
      <c r="W1522">
        <f>YEAR(S1522)</f>
        <v>2014</v>
      </c>
      <c r="X1522" s="14">
        <f>_xlfn.DAYS(Table1[[#This Row],[Date Ended Conversion]],Table1[[#This Row],[Date Created Conversion]])</f>
        <v>37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8287</v>
      </c>
      <c r="O1523" t="s">
        <v>8292</v>
      </c>
      <c r="P1523" s="16">
        <f>ROUND(Table1[[#This Row],[pledged]]/Table1[[#This Row],[goal]]*100,0)</f>
        <v>107</v>
      </c>
      <c r="Q1523">
        <f>IFERROR(ROUND(E1523/L1523,2),0)</f>
        <v>170.45</v>
      </c>
      <c r="R1523" s="18">
        <f>(((J1523/60)/60)/24)+DATE(1970,1,1)</f>
        <v>42493.167719907404</v>
      </c>
      <c r="S1523" s="18">
        <f>(((I1523/60)/60)/24)+DATE(1970,1,1)</f>
        <v>42528.167719907404</v>
      </c>
      <c r="T1523" s="14">
        <f>MONTH(R1523)</f>
        <v>5</v>
      </c>
      <c r="U1523" s="14">
        <f>MONTH(S1523)</f>
        <v>6</v>
      </c>
      <c r="V1523">
        <f>YEAR(R1523)</f>
        <v>2016</v>
      </c>
      <c r="W1523">
        <f>YEAR(S1523)</f>
        <v>2016</v>
      </c>
      <c r="X1523" s="14">
        <f>_xlfn.DAYS(Table1[[#This Row],[Date Ended Conversion]],Table1[[#This Row],[Date Created Conversion]])</f>
        <v>35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8287</v>
      </c>
      <c r="O1524" t="s">
        <v>8292</v>
      </c>
      <c r="P1524" s="16">
        <f>ROUND(Table1[[#This Row],[pledged]]/Table1[[#This Row],[goal]]*100,0)</f>
        <v>139</v>
      </c>
      <c r="Q1524">
        <f>IFERROR(ROUND(E1524/L1524,2),0)</f>
        <v>133.74</v>
      </c>
      <c r="R1524" s="18">
        <f>(((J1524/60)/60)/24)+DATE(1970,1,1)</f>
        <v>41899.830312500002</v>
      </c>
      <c r="S1524" s="18">
        <f>(((I1524/60)/60)/24)+DATE(1970,1,1)</f>
        <v>41929.830312500002</v>
      </c>
      <c r="T1524" s="14">
        <f>MONTH(R1524)</f>
        <v>9</v>
      </c>
      <c r="U1524" s="14">
        <f>MONTH(S1524)</f>
        <v>10</v>
      </c>
      <c r="V1524">
        <f>YEAR(R1524)</f>
        <v>2014</v>
      </c>
      <c r="W1524">
        <f>YEAR(S1524)</f>
        <v>2014</v>
      </c>
      <c r="X1524" s="14">
        <f>_xlfn.DAYS(Table1[[#This Row],[Date Ended Conversion]],Table1[[#This Row],[Date Created Conversion]])</f>
        <v>30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8287</v>
      </c>
      <c r="O1525" t="s">
        <v>8292</v>
      </c>
      <c r="P1525" s="16">
        <f>ROUND(Table1[[#This Row],[pledged]]/Table1[[#This Row],[goal]]*100,0)</f>
        <v>125</v>
      </c>
      <c r="Q1525">
        <f>IFERROR(ROUND(E1525/L1525,2),0)</f>
        <v>95.83</v>
      </c>
      <c r="R1525" s="18">
        <f>(((J1525/60)/60)/24)+DATE(1970,1,1)</f>
        <v>41964.751342592594</v>
      </c>
      <c r="S1525" s="18">
        <f>(((I1525/60)/60)/24)+DATE(1970,1,1)</f>
        <v>41996</v>
      </c>
      <c r="T1525" s="14">
        <f>MONTH(R1525)</f>
        <v>11</v>
      </c>
      <c r="U1525" s="14">
        <f>MONTH(S1525)</f>
        <v>12</v>
      </c>
      <c r="V1525">
        <f>YEAR(R1525)</f>
        <v>2014</v>
      </c>
      <c r="W1525">
        <f>YEAR(S1525)</f>
        <v>2014</v>
      </c>
      <c r="X1525" s="14">
        <f>_xlfn.DAYS(Table1[[#This Row],[Date Ended Conversion]],Table1[[#This Row],[Date Created Conversion]])</f>
        <v>32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8287</v>
      </c>
      <c r="O1526" t="s">
        <v>8292</v>
      </c>
      <c r="P1526" s="16">
        <f>ROUND(Table1[[#This Row],[pledged]]/Table1[[#This Row],[goal]]*100,0)</f>
        <v>207</v>
      </c>
      <c r="Q1526">
        <f>IFERROR(ROUND(E1526/L1526,2),0)</f>
        <v>221.79</v>
      </c>
      <c r="R1526" s="18">
        <f>(((J1526/60)/60)/24)+DATE(1970,1,1)</f>
        <v>42756.501041666663</v>
      </c>
      <c r="S1526" s="18">
        <f>(((I1526/60)/60)/24)+DATE(1970,1,1)</f>
        <v>42786.501041666663</v>
      </c>
      <c r="T1526" s="14">
        <f>MONTH(R1526)</f>
        <v>1</v>
      </c>
      <c r="U1526" s="14">
        <f>MONTH(S1526)</f>
        <v>2</v>
      </c>
      <c r="V1526">
        <f>YEAR(R1526)</f>
        <v>2017</v>
      </c>
      <c r="W1526">
        <f>YEAR(S1526)</f>
        <v>2017</v>
      </c>
      <c r="X1526" s="14">
        <f>_xlfn.DAYS(Table1[[#This Row],[Date Ended Conversion]],Table1[[#This Row],[Date Created Conversion]])</f>
        <v>30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8287</v>
      </c>
      <c r="O1527" t="s">
        <v>8292</v>
      </c>
      <c r="P1527" s="16">
        <f>ROUND(Table1[[#This Row],[pledged]]/Table1[[#This Row],[goal]]*100,0)</f>
        <v>174</v>
      </c>
      <c r="Q1527">
        <f>IFERROR(ROUND(E1527/L1527,2),0)</f>
        <v>32.32</v>
      </c>
      <c r="R1527" s="18">
        <f>(((J1527/60)/60)/24)+DATE(1970,1,1)</f>
        <v>42570.702986111108</v>
      </c>
      <c r="S1527" s="18">
        <f>(((I1527/60)/60)/24)+DATE(1970,1,1)</f>
        <v>42600.702986111108</v>
      </c>
      <c r="T1527" s="14">
        <f>MONTH(R1527)</f>
        <v>7</v>
      </c>
      <c r="U1527" s="14">
        <f>MONTH(S1527)</f>
        <v>8</v>
      </c>
      <c r="V1527">
        <f>YEAR(R1527)</f>
        <v>2016</v>
      </c>
      <c r="W1527">
        <f>YEAR(S1527)</f>
        <v>2016</v>
      </c>
      <c r="X1527" s="14">
        <f>_xlfn.DAYS(Table1[[#This Row],[Date Ended Conversion]],Table1[[#This Row],[Date Created Conversion]])</f>
        <v>30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8287</v>
      </c>
      <c r="O1528" t="s">
        <v>8292</v>
      </c>
      <c r="P1528" s="16">
        <f>ROUND(Table1[[#This Row],[pledged]]/Table1[[#This Row],[goal]]*100,0)</f>
        <v>120</v>
      </c>
      <c r="Q1528">
        <f>IFERROR(ROUND(E1528/L1528,2),0)</f>
        <v>98.84</v>
      </c>
      <c r="R1528" s="18">
        <f>(((J1528/60)/60)/24)+DATE(1970,1,1)</f>
        <v>42339.276006944448</v>
      </c>
      <c r="S1528" s="18">
        <f>(((I1528/60)/60)/24)+DATE(1970,1,1)</f>
        <v>42388.276006944448</v>
      </c>
      <c r="T1528" s="14">
        <f>MONTH(R1528)</f>
        <v>12</v>
      </c>
      <c r="U1528" s="14">
        <f>MONTH(S1528)</f>
        <v>1</v>
      </c>
      <c r="V1528">
        <f>YEAR(R1528)</f>
        <v>2015</v>
      </c>
      <c r="W1528">
        <f>YEAR(S1528)</f>
        <v>2016</v>
      </c>
      <c r="X1528" s="14">
        <f>_xlfn.DAYS(Table1[[#This Row],[Date Ended Conversion]],Table1[[#This Row],[Date Created Conversion]])</f>
        <v>49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8287</v>
      </c>
      <c r="O1529" t="s">
        <v>8292</v>
      </c>
      <c r="P1529" s="16">
        <f>ROUND(Table1[[#This Row],[pledged]]/Table1[[#This Row],[goal]]*100,0)</f>
        <v>110</v>
      </c>
      <c r="Q1529">
        <f>IFERROR(ROUND(E1529/L1529,2),0)</f>
        <v>55.22</v>
      </c>
      <c r="R1529" s="18">
        <f>(((J1529/60)/60)/24)+DATE(1970,1,1)</f>
        <v>42780.600532407407</v>
      </c>
      <c r="S1529" s="18">
        <f>(((I1529/60)/60)/24)+DATE(1970,1,1)</f>
        <v>42808.558865740735</v>
      </c>
      <c r="T1529" s="14">
        <f>MONTH(R1529)</f>
        <v>2</v>
      </c>
      <c r="U1529" s="14">
        <f>MONTH(S1529)</f>
        <v>3</v>
      </c>
      <c r="V1529">
        <f>YEAR(R1529)</f>
        <v>2017</v>
      </c>
      <c r="W1529">
        <f>YEAR(S1529)</f>
        <v>2017</v>
      </c>
      <c r="X1529" s="14">
        <f>_xlfn.DAYS(Table1[[#This Row],[Date Ended Conversion]],Table1[[#This Row],[Date Created Conversion]])</f>
        <v>28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8287</v>
      </c>
      <c r="O1530" t="s">
        <v>8292</v>
      </c>
      <c r="P1530" s="16">
        <f>ROUND(Table1[[#This Row],[pledged]]/Table1[[#This Row],[goal]]*100,0)</f>
        <v>282</v>
      </c>
      <c r="Q1530">
        <f>IFERROR(ROUND(E1530/L1530,2),0)</f>
        <v>52.79</v>
      </c>
      <c r="R1530" s="18">
        <f>(((J1530/60)/60)/24)+DATE(1970,1,1)</f>
        <v>42736.732893518521</v>
      </c>
      <c r="S1530" s="18">
        <f>(((I1530/60)/60)/24)+DATE(1970,1,1)</f>
        <v>42767</v>
      </c>
      <c r="T1530" s="14">
        <f>MONTH(R1530)</f>
        <v>1</v>
      </c>
      <c r="U1530" s="14">
        <f>MONTH(S1530)</f>
        <v>2</v>
      </c>
      <c r="V1530">
        <f>YEAR(R1530)</f>
        <v>2017</v>
      </c>
      <c r="W1530">
        <f>YEAR(S1530)</f>
        <v>2017</v>
      </c>
      <c r="X1530" s="14">
        <f>_xlfn.DAYS(Table1[[#This Row],[Date Ended Conversion]],Table1[[#This Row],[Date Created Conversion]])</f>
        <v>31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8287</v>
      </c>
      <c r="O1531" t="s">
        <v>8292</v>
      </c>
      <c r="P1531" s="16">
        <f>ROUND(Table1[[#This Row],[pledged]]/Table1[[#This Row],[goal]]*100,0)</f>
        <v>101</v>
      </c>
      <c r="Q1531">
        <f>IFERROR(ROUND(E1531/L1531,2),0)</f>
        <v>135.66999999999999</v>
      </c>
      <c r="R1531" s="18">
        <f>(((J1531/60)/60)/24)+DATE(1970,1,1)</f>
        <v>42052.628703703704</v>
      </c>
      <c r="S1531" s="18">
        <f>(((I1531/60)/60)/24)+DATE(1970,1,1)</f>
        <v>42082.587037037039</v>
      </c>
      <c r="T1531" s="14">
        <f>MONTH(R1531)</f>
        <v>2</v>
      </c>
      <c r="U1531" s="14">
        <f>MONTH(S1531)</f>
        <v>3</v>
      </c>
      <c r="V1531">
        <f>YEAR(R1531)</f>
        <v>2015</v>
      </c>
      <c r="W1531">
        <f>YEAR(S1531)</f>
        <v>2015</v>
      </c>
      <c r="X1531" s="14">
        <f>_xlfn.DAYS(Table1[[#This Row],[Date Ended Conversion]],Table1[[#This Row],[Date Created Conversion]])</f>
        <v>30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8287</v>
      </c>
      <c r="O1532" t="s">
        <v>8292</v>
      </c>
      <c r="P1532" s="16">
        <f>ROUND(Table1[[#This Row],[pledged]]/Table1[[#This Row],[goal]]*100,0)</f>
        <v>135</v>
      </c>
      <c r="Q1532">
        <f>IFERROR(ROUND(E1532/L1532,2),0)</f>
        <v>53.99</v>
      </c>
      <c r="R1532" s="18">
        <f>(((J1532/60)/60)/24)+DATE(1970,1,1)</f>
        <v>42275.767303240747</v>
      </c>
      <c r="S1532" s="18">
        <f>(((I1532/60)/60)/24)+DATE(1970,1,1)</f>
        <v>42300.767303240747</v>
      </c>
      <c r="T1532" s="14">
        <f>MONTH(R1532)</f>
        <v>9</v>
      </c>
      <c r="U1532" s="14">
        <f>MONTH(S1532)</f>
        <v>10</v>
      </c>
      <c r="V1532">
        <f>YEAR(R1532)</f>
        <v>2015</v>
      </c>
      <c r="W1532">
        <f>YEAR(S1532)</f>
        <v>2015</v>
      </c>
      <c r="X1532" s="14">
        <f>_xlfn.DAYS(Table1[[#This Row],[Date Ended Conversion]],Table1[[#This Row],[Date Created Conversion]])</f>
        <v>25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8287</v>
      </c>
      <c r="O1533" t="s">
        <v>8292</v>
      </c>
      <c r="P1533" s="16">
        <f>ROUND(Table1[[#This Row],[pledged]]/Table1[[#This Row],[goal]]*100,0)</f>
        <v>176</v>
      </c>
      <c r="Q1533">
        <f>IFERROR(ROUND(E1533/L1533,2),0)</f>
        <v>56.64</v>
      </c>
      <c r="R1533" s="18">
        <f>(((J1533/60)/60)/24)+DATE(1970,1,1)</f>
        <v>41941.802384259259</v>
      </c>
      <c r="S1533" s="18">
        <f>(((I1533/60)/60)/24)+DATE(1970,1,1)</f>
        <v>41974.125</v>
      </c>
      <c r="T1533" s="14">
        <f>MONTH(R1533)</f>
        <v>10</v>
      </c>
      <c r="U1533" s="14">
        <f>MONTH(S1533)</f>
        <v>12</v>
      </c>
      <c r="V1533">
        <f>YEAR(R1533)</f>
        <v>2014</v>
      </c>
      <c r="W1533">
        <f>YEAR(S1533)</f>
        <v>2014</v>
      </c>
      <c r="X1533" s="14">
        <f>_xlfn.DAYS(Table1[[#This Row],[Date Ended Conversion]],Table1[[#This Row],[Date Created Conversion]])</f>
        <v>33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8287</v>
      </c>
      <c r="O1534" t="s">
        <v>8292</v>
      </c>
      <c r="P1534" s="16">
        <f>ROUND(Table1[[#This Row],[pledged]]/Table1[[#This Row],[goal]]*100,0)</f>
        <v>484</v>
      </c>
      <c r="Q1534">
        <f>IFERROR(ROUND(E1534/L1534,2),0)</f>
        <v>82.32</v>
      </c>
      <c r="R1534" s="18">
        <f>(((J1534/60)/60)/24)+DATE(1970,1,1)</f>
        <v>42391.475289351853</v>
      </c>
      <c r="S1534" s="18">
        <f>(((I1534/60)/60)/24)+DATE(1970,1,1)</f>
        <v>42415.625</v>
      </c>
      <c r="T1534" s="14">
        <f>MONTH(R1534)</f>
        <v>1</v>
      </c>
      <c r="U1534" s="14">
        <f>MONTH(S1534)</f>
        <v>2</v>
      </c>
      <c r="V1534">
        <f>YEAR(R1534)</f>
        <v>2016</v>
      </c>
      <c r="W1534">
        <f>YEAR(S1534)</f>
        <v>2016</v>
      </c>
      <c r="X1534" s="14">
        <f>_xlfn.DAYS(Table1[[#This Row],[Date Ended Conversion]],Table1[[#This Row],[Date Created Conversion]])</f>
        <v>24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8287</v>
      </c>
      <c r="O1535" t="s">
        <v>8292</v>
      </c>
      <c r="P1535" s="16">
        <f>ROUND(Table1[[#This Row],[pledged]]/Table1[[#This Row],[goal]]*100,0)</f>
        <v>145</v>
      </c>
      <c r="Q1535">
        <f>IFERROR(ROUND(E1535/L1535,2),0)</f>
        <v>88.26</v>
      </c>
      <c r="R1535" s="18">
        <f>(((J1535/60)/60)/24)+DATE(1970,1,1)</f>
        <v>42443.00204861111</v>
      </c>
      <c r="S1535" s="18">
        <f>(((I1535/60)/60)/24)+DATE(1970,1,1)</f>
        <v>42492.165972222225</v>
      </c>
      <c r="T1535" s="14">
        <f>MONTH(R1535)</f>
        <v>3</v>
      </c>
      <c r="U1535" s="14">
        <f>MONTH(S1535)</f>
        <v>5</v>
      </c>
      <c r="V1535">
        <f>YEAR(R1535)</f>
        <v>2016</v>
      </c>
      <c r="W1535">
        <f>YEAR(S1535)</f>
        <v>2016</v>
      </c>
      <c r="X1535" s="14">
        <f>_xlfn.DAYS(Table1[[#This Row],[Date Ended Conversion]],Table1[[#This Row],[Date Created Conversion]])</f>
        <v>49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8287</v>
      </c>
      <c r="O1536" t="s">
        <v>8292</v>
      </c>
      <c r="P1536" s="16">
        <f>ROUND(Table1[[#This Row],[pledged]]/Table1[[#This Row],[goal]]*100,0)</f>
        <v>418</v>
      </c>
      <c r="Q1536">
        <f>IFERROR(ROUND(E1536/L1536,2),0)</f>
        <v>84.91</v>
      </c>
      <c r="R1536" s="18">
        <f>(((J1536/60)/60)/24)+DATE(1970,1,1)</f>
        <v>42221.67432870371</v>
      </c>
      <c r="S1536" s="18">
        <f>(((I1536/60)/60)/24)+DATE(1970,1,1)</f>
        <v>42251.67432870371</v>
      </c>
      <c r="T1536" s="14">
        <f>MONTH(R1536)</f>
        <v>8</v>
      </c>
      <c r="U1536" s="14">
        <f>MONTH(S1536)</f>
        <v>9</v>
      </c>
      <c r="V1536">
        <f>YEAR(R1536)</f>
        <v>2015</v>
      </c>
      <c r="W1536">
        <f>YEAR(S1536)</f>
        <v>2015</v>
      </c>
      <c r="X1536" s="14">
        <f>_xlfn.DAYS(Table1[[#This Row],[Date Ended Conversion]],Table1[[#This Row],[Date Created Conversion]])</f>
        <v>30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8287</v>
      </c>
      <c r="O1537" t="s">
        <v>8292</v>
      </c>
      <c r="P1537" s="16">
        <f>ROUND(Table1[[#This Row],[pledged]]/Table1[[#This Row],[goal]]*100,0)</f>
        <v>132</v>
      </c>
      <c r="Q1537">
        <f>IFERROR(ROUND(E1537/L1537,2),0)</f>
        <v>48.15</v>
      </c>
      <c r="R1537" s="18">
        <f>(((J1537/60)/60)/24)+DATE(1970,1,1)</f>
        <v>42484.829062500001</v>
      </c>
      <c r="S1537" s="18">
        <f>(((I1537/60)/60)/24)+DATE(1970,1,1)</f>
        <v>42513.916666666672</v>
      </c>
      <c r="T1537" s="14">
        <f>MONTH(R1537)</f>
        <v>4</v>
      </c>
      <c r="U1537" s="14">
        <f>MONTH(S1537)</f>
        <v>5</v>
      </c>
      <c r="V1537">
        <f>YEAR(R1537)</f>
        <v>2016</v>
      </c>
      <c r="W1537">
        <f>YEAR(S1537)</f>
        <v>2016</v>
      </c>
      <c r="X1537" s="14">
        <f>_xlfn.DAYS(Table1[[#This Row],[Date Ended Conversion]],Table1[[#This Row],[Date Created Conversion]])</f>
        <v>29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8287</v>
      </c>
      <c r="O1538" t="s">
        <v>8292</v>
      </c>
      <c r="P1538" s="16">
        <f>ROUND(Table1[[#This Row],[pledged]]/Table1[[#This Row],[goal]]*100,0)</f>
        <v>250</v>
      </c>
      <c r="Q1538">
        <f>IFERROR(ROUND(E1538/L1538,2),0)</f>
        <v>66.02</v>
      </c>
      <c r="R1538" s="18">
        <f>(((J1538/60)/60)/24)+DATE(1970,1,1)</f>
        <v>42213.802199074074</v>
      </c>
      <c r="S1538" s="18">
        <f>(((I1538/60)/60)/24)+DATE(1970,1,1)</f>
        <v>42243.802199074074</v>
      </c>
      <c r="T1538" s="14">
        <f>MONTH(R1538)</f>
        <v>7</v>
      </c>
      <c r="U1538" s="14">
        <f>MONTH(S1538)</f>
        <v>8</v>
      </c>
      <c r="V1538">
        <f>YEAR(R1538)</f>
        <v>2015</v>
      </c>
      <c r="W1538">
        <f>YEAR(S1538)</f>
        <v>2015</v>
      </c>
      <c r="X1538" s="14">
        <f>_xlfn.DAYS(Table1[[#This Row],[Date Ended Conversion]],Table1[[#This Row],[Date Created Conversion]])</f>
        <v>30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8287</v>
      </c>
      <c r="O1539" t="s">
        <v>8292</v>
      </c>
      <c r="P1539" s="16">
        <f>ROUND(Table1[[#This Row],[pledged]]/Table1[[#This Row],[goal]]*100,0)</f>
        <v>180</v>
      </c>
      <c r="Q1539">
        <f>IFERROR(ROUND(E1539/L1539,2),0)</f>
        <v>96.38</v>
      </c>
      <c r="R1539" s="18">
        <f>(((J1539/60)/60)/24)+DATE(1970,1,1)</f>
        <v>42552.315127314811</v>
      </c>
      <c r="S1539" s="18">
        <f>(((I1539/60)/60)/24)+DATE(1970,1,1)</f>
        <v>42588.75</v>
      </c>
      <c r="T1539" s="14">
        <f>MONTH(R1539)</f>
        <v>7</v>
      </c>
      <c r="U1539" s="14">
        <f>MONTH(S1539)</f>
        <v>8</v>
      </c>
      <c r="V1539">
        <f>YEAR(R1539)</f>
        <v>2016</v>
      </c>
      <c r="W1539">
        <f>YEAR(S1539)</f>
        <v>2016</v>
      </c>
      <c r="X1539" s="14">
        <f>_xlfn.DAYS(Table1[[#This Row],[Date Ended Conversion]],Table1[[#This Row],[Date Created Conversion]])</f>
        <v>36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8287</v>
      </c>
      <c r="O1540" t="s">
        <v>8292</v>
      </c>
      <c r="P1540" s="16">
        <f>ROUND(Table1[[#This Row],[pledged]]/Table1[[#This Row],[goal]]*100,0)</f>
        <v>103</v>
      </c>
      <c r="Q1540">
        <f>IFERROR(ROUND(E1540/L1540,2),0)</f>
        <v>156.16999999999999</v>
      </c>
      <c r="R1540" s="18">
        <f>(((J1540/60)/60)/24)+DATE(1970,1,1)</f>
        <v>41981.782060185185</v>
      </c>
      <c r="S1540" s="18">
        <f>(((I1540/60)/60)/24)+DATE(1970,1,1)</f>
        <v>42026.782060185185</v>
      </c>
      <c r="T1540" s="14">
        <f>MONTH(R1540)</f>
        <v>12</v>
      </c>
      <c r="U1540" s="14">
        <f>MONTH(S1540)</f>
        <v>1</v>
      </c>
      <c r="V1540">
        <f>YEAR(R1540)</f>
        <v>2014</v>
      </c>
      <c r="W1540">
        <f>YEAR(S1540)</f>
        <v>2015</v>
      </c>
      <c r="X1540" s="14">
        <f>_xlfn.DAYS(Table1[[#This Row],[Date Ended Conversion]],Table1[[#This Row],[Date Created Conversion]])</f>
        <v>45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8287</v>
      </c>
      <c r="O1541" t="s">
        <v>8292</v>
      </c>
      <c r="P1541" s="16">
        <f>ROUND(Table1[[#This Row],[pledged]]/Table1[[#This Row],[goal]]*100,0)</f>
        <v>136</v>
      </c>
      <c r="Q1541">
        <f>IFERROR(ROUND(E1541/L1541,2),0)</f>
        <v>95.76</v>
      </c>
      <c r="R1541" s="18">
        <f>(((J1541/60)/60)/24)+DATE(1970,1,1)</f>
        <v>42705.919201388882</v>
      </c>
      <c r="S1541" s="18">
        <f>(((I1541/60)/60)/24)+DATE(1970,1,1)</f>
        <v>42738.919201388882</v>
      </c>
      <c r="T1541" s="14">
        <f>MONTH(R1541)</f>
        <v>12</v>
      </c>
      <c r="U1541" s="14">
        <f>MONTH(S1541)</f>
        <v>1</v>
      </c>
      <c r="V1541">
        <f>YEAR(R1541)</f>
        <v>2016</v>
      </c>
      <c r="W1541">
        <f>YEAR(S1541)</f>
        <v>2017</v>
      </c>
      <c r="X1541" s="14">
        <f>_xlfn.DAYS(Table1[[#This Row],[Date Ended Conversion]],Table1[[#This Row],[Date Created Conversion]])</f>
        <v>33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8287</v>
      </c>
      <c r="O1542" t="s">
        <v>8292</v>
      </c>
      <c r="P1542" s="16">
        <f>ROUND(Table1[[#This Row],[pledged]]/Table1[[#This Row],[goal]]*100,0)</f>
        <v>118</v>
      </c>
      <c r="Q1542">
        <f>IFERROR(ROUND(E1542/L1542,2),0)</f>
        <v>180.41</v>
      </c>
      <c r="R1542" s="18">
        <f>(((J1542/60)/60)/24)+DATE(1970,1,1)</f>
        <v>41939.00712962963</v>
      </c>
      <c r="S1542" s="18">
        <f>(((I1542/60)/60)/24)+DATE(1970,1,1)</f>
        <v>41969.052083333328</v>
      </c>
      <c r="T1542" s="14">
        <f>MONTH(R1542)</f>
        <v>10</v>
      </c>
      <c r="U1542" s="14">
        <f>MONTH(S1542)</f>
        <v>11</v>
      </c>
      <c r="V1542">
        <f>YEAR(R1542)</f>
        <v>2014</v>
      </c>
      <c r="W1542">
        <f>YEAR(S1542)</f>
        <v>2014</v>
      </c>
      <c r="X1542" s="14">
        <f>_xlfn.DAYS(Table1[[#This Row],[Date Ended Conversion]],Table1[[#This Row],[Date Created Conversion]])</f>
        <v>30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8287</v>
      </c>
      <c r="O1543" t="s">
        <v>8288</v>
      </c>
      <c r="P1543" s="16">
        <f>ROUND(Table1[[#This Row],[pledged]]/Table1[[#This Row],[goal]]*100,0)</f>
        <v>0</v>
      </c>
      <c r="Q1543">
        <f>IFERROR(ROUND(E1543/L1543,2),0)</f>
        <v>3</v>
      </c>
      <c r="R1543" s="18">
        <f>(((J1543/60)/60)/24)+DATE(1970,1,1)</f>
        <v>41974.712245370371</v>
      </c>
      <c r="S1543" s="18">
        <f>(((I1543/60)/60)/24)+DATE(1970,1,1)</f>
        <v>42004.712245370371</v>
      </c>
      <c r="T1543" s="14">
        <f>MONTH(R1543)</f>
        <v>12</v>
      </c>
      <c r="U1543" s="14">
        <f>MONTH(S1543)</f>
        <v>12</v>
      </c>
      <c r="V1543">
        <f>YEAR(R1543)</f>
        <v>2014</v>
      </c>
      <c r="W1543">
        <f>YEAR(S1543)</f>
        <v>2014</v>
      </c>
      <c r="X1543" s="14">
        <f>_xlfn.DAYS(Table1[[#This Row],[Date Ended Conversion]],Table1[[#This Row],[Date Created Conversion]])</f>
        <v>30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8287</v>
      </c>
      <c r="O1544" t="s">
        <v>8288</v>
      </c>
      <c r="P1544" s="16">
        <f>ROUND(Table1[[#This Row],[pledged]]/Table1[[#This Row],[goal]]*100,0)</f>
        <v>4</v>
      </c>
      <c r="Q1544">
        <f>IFERROR(ROUND(E1544/L1544,2),0)</f>
        <v>20</v>
      </c>
      <c r="R1544" s="18">
        <f>(((J1544/60)/60)/24)+DATE(1970,1,1)</f>
        <v>42170.996527777781</v>
      </c>
      <c r="S1544" s="18">
        <f>(((I1544/60)/60)/24)+DATE(1970,1,1)</f>
        <v>42185.996527777781</v>
      </c>
      <c r="T1544" s="14">
        <f>MONTH(R1544)</f>
        <v>6</v>
      </c>
      <c r="U1544" s="14">
        <f>MONTH(S1544)</f>
        <v>6</v>
      </c>
      <c r="V1544">
        <f>YEAR(R1544)</f>
        <v>2015</v>
      </c>
      <c r="W1544">
        <f>YEAR(S1544)</f>
        <v>2015</v>
      </c>
      <c r="X1544" s="14">
        <f>_xlfn.DAYS(Table1[[#This Row],[Date Ended Conversion]],Table1[[#This Row],[Date Created Conversion]])</f>
        <v>15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8287</v>
      </c>
      <c r="O1545" t="s">
        <v>8288</v>
      </c>
      <c r="P1545" s="16">
        <f>ROUND(Table1[[#This Row],[pledged]]/Table1[[#This Row],[goal]]*100,0)</f>
        <v>0</v>
      </c>
      <c r="Q1545">
        <f>IFERROR(ROUND(E1545/L1545,2),0)</f>
        <v>10</v>
      </c>
      <c r="R1545" s="18">
        <f>(((J1545/60)/60)/24)+DATE(1970,1,1)</f>
        <v>41935.509652777779</v>
      </c>
      <c r="S1545" s="18">
        <f>(((I1545/60)/60)/24)+DATE(1970,1,1)</f>
        <v>41965.551319444443</v>
      </c>
      <c r="T1545" s="14">
        <f>MONTH(R1545)</f>
        <v>10</v>
      </c>
      <c r="U1545" s="14">
        <f>MONTH(S1545)</f>
        <v>11</v>
      </c>
      <c r="V1545">
        <f>YEAR(R1545)</f>
        <v>2014</v>
      </c>
      <c r="W1545">
        <f>YEAR(S1545)</f>
        <v>2014</v>
      </c>
      <c r="X1545" s="14">
        <f>_xlfn.DAYS(Table1[[#This Row],[Date Ended Conversion]],Table1[[#This Row],[Date Created Conversion]])</f>
        <v>30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8287</v>
      </c>
      <c r="O1546" t="s">
        <v>8288</v>
      </c>
      <c r="P1546" s="16">
        <f>ROUND(Table1[[#This Row],[pledged]]/Table1[[#This Row],[goal]]*100,0)</f>
        <v>0</v>
      </c>
      <c r="Q1546">
        <f>IFERROR(ROUND(E1546/L1546,2),0)</f>
        <v>0</v>
      </c>
      <c r="R1546" s="18">
        <f>(((J1546/60)/60)/24)+DATE(1970,1,1)</f>
        <v>42053.051203703704</v>
      </c>
      <c r="S1546" s="18">
        <f>(((I1546/60)/60)/24)+DATE(1970,1,1)</f>
        <v>42095.012499999997</v>
      </c>
      <c r="T1546" s="14">
        <f>MONTH(R1546)</f>
        <v>2</v>
      </c>
      <c r="U1546" s="14">
        <f>MONTH(S1546)</f>
        <v>4</v>
      </c>
      <c r="V1546">
        <f>YEAR(R1546)</f>
        <v>2015</v>
      </c>
      <c r="W1546">
        <f>YEAR(S1546)</f>
        <v>2015</v>
      </c>
      <c r="X1546" s="14">
        <f>_xlfn.DAYS(Table1[[#This Row],[Date Ended Conversion]],Table1[[#This Row],[Date Created Conversion]])</f>
        <v>42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8287</v>
      </c>
      <c r="O1547" t="s">
        <v>8288</v>
      </c>
      <c r="P1547" s="16">
        <f>ROUND(Table1[[#This Row],[pledged]]/Table1[[#This Row],[goal]]*100,0)</f>
        <v>0</v>
      </c>
      <c r="Q1547">
        <f>IFERROR(ROUND(E1547/L1547,2),0)</f>
        <v>1</v>
      </c>
      <c r="R1547" s="18">
        <f>(((J1547/60)/60)/24)+DATE(1970,1,1)</f>
        <v>42031.884652777779</v>
      </c>
      <c r="S1547" s="18">
        <f>(((I1547/60)/60)/24)+DATE(1970,1,1)</f>
        <v>42065.886111111111</v>
      </c>
      <c r="T1547" s="14">
        <f>MONTH(R1547)</f>
        <v>1</v>
      </c>
      <c r="U1547" s="14">
        <f>MONTH(S1547)</f>
        <v>3</v>
      </c>
      <c r="V1547">
        <f>YEAR(R1547)</f>
        <v>2015</v>
      </c>
      <c r="W1547">
        <f>YEAR(S1547)</f>
        <v>2015</v>
      </c>
      <c r="X1547" s="14">
        <f>_xlfn.DAYS(Table1[[#This Row],[Date Ended Conversion]],Table1[[#This Row],[Date Created Conversion]])</f>
        <v>34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8287</v>
      </c>
      <c r="O1548" t="s">
        <v>8288</v>
      </c>
      <c r="P1548" s="16">
        <f>ROUND(Table1[[#This Row],[pledged]]/Table1[[#This Row],[goal]]*100,0)</f>
        <v>29</v>
      </c>
      <c r="Q1548">
        <f>IFERROR(ROUND(E1548/L1548,2),0)</f>
        <v>26.27</v>
      </c>
      <c r="R1548" s="18">
        <f>(((J1548/60)/60)/24)+DATE(1970,1,1)</f>
        <v>41839.212951388887</v>
      </c>
      <c r="S1548" s="18">
        <f>(((I1548/60)/60)/24)+DATE(1970,1,1)</f>
        <v>41899.212951388887</v>
      </c>
      <c r="T1548" s="14">
        <f>MONTH(R1548)</f>
        <v>7</v>
      </c>
      <c r="U1548" s="14">
        <f>MONTH(S1548)</f>
        <v>9</v>
      </c>
      <c r="V1548">
        <f>YEAR(R1548)</f>
        <v>2014</v>
      </c>
      <c r="W1548">
        <f>YEAR(S1548)</f>
        <v>2014</v>
      </c>
      <c r="X1548" s="14">
        <f>_xlfn.DAYS(Table1[[#This Row],[Date Ended Conversion]],Table1[[#This Row],[Date Created Conversion]])</f>
        <v>60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8287</v>
      </c>
      <c r="O1549" t="s">
        <v>8288</v>
      </c>
      <c r="P1549" s="16">
        <f>ROUND(Table1[[#This Row],[pledged]]/Table1[[#This Row],[goal]]*100,0)</f>
        <v>0</v>
      </c>
      <c r="Q1549">
        <f>IFERROR(ROUND(E1549/L1549,2),0)</f>
        <v>0</v>
      </c>
      <c r="R1549" s="18">
        <f>(((J1549/60)/60)/24)+DATE(1970,1,1)</f>
        <v>42782.426875000005</v>
      </c>
      <c r="S1549" s="18">
        <f>(((I1549/60)/60)/24)+DATE(1970,1,1)</f>
        <v>42789.426875000005</v>
      </c>
      <c r="T1549" s="14">
        <f>MONTH(R1549)</f>
        <v>2</v>
      </c>
      <c r="U1549" s="14">
        <f>MONTH(S1549)</f>
        <v>2</v>
      </c>
      <c r="V1549">
        <f>YEAR(R1549)</f>
        <v>2017</v>
      </c>
      <c r="W1549">
        <f>YEAR(S1549)</f>
        <v>2017</v>
      </c>
      <c r="X1549" s="14">
        <f>_xlfn.DAYS(Table1[[#This Row],[Date Ended Conversion]],Table1[[#This Row],[Date Created Conversion]])</f>
        <v>7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8287</v>
      </c>
      <c r="O1550" t="s">
        <v>8288</v>
      </c>
      <c r="P1550" s="16">
        <f>ROUND(Table1[[#This Row],[pledged]]/Table1[[#This Row],[goal]]*100,0)</f>
        <v>9</v>
      </c>
      <c r="Q1550">
        <f>IFERROR(ROUND(E1550/L1550,2),0)</f>
        <v>60</v>
      </c>
      <c r="R1550" s="18">
        <f>(((J1550/60)/60)/24)+DATE(1970,1,1)</f>
        <v>42286.88217592593</v>
      </c>
      <c r="S1550" s="18">
        <f>(((I1550/60)/60)/24)+DATE(1970,1,1)</f>
        <v>42316.923842592587</v>
      </c>
      <c r="T1550" s="14">
        <f>MONTH(R1550)</f>
        <v>10</v>
      </c>
      <c r="U1550" s="14">
        <f>MONTH(S1550)</f>
        <v>11</v>
      </c>
      <c r="V1550">
        <f>YEAR(R1550)</f>
        <v>2015</v>
      </c>
      <c r="W1550">
        <f>YEAR(S1550)</f>
        <v>2015</v>
      </c>
      <c r="X1550" s="14">
        <f>_xlfn.DAYS(Table1[[#This Row],[Date Ended Conversion]],Table1[[#This Row],[Date Created Conversion]])</f>
        <v>30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8287</v>
      </c>
      <c r="O1551" t="s">
        <v>8288</v>
      </c>
      <c r="P1551" s="16">
        <f>ROUND(Table1[[#This Row],[pledged]]/Table1[[#This Row],[goal]]*100,0)</f>
        <v>34</v>
      </c>
      <c r="Q1551">
        <f>IFERROR(ROUND(E1551/L1551,2),0)</f>
        <v>28.33</v>
      </c>
      <c r="R1551" s="18">
        <f>(((J1551/60)/60)/24)+DATE(1970,1,1)</f>
        <v>42281.136099537034</v>
      </c>
      <c r="S1551" s="18">
        <f>(((I1551/60)/60)/24)+DATE(1970,1,1)</f>
        <v>42311.177766203706</v>
      </c>
      <c r="T1551" s="14">
        <f>MONTH(R1551)</f>
        <v>10</v>
      </c>
      <c r="U1551" s="14">
        <f>MONTH(S1551)</f>
        <v>11</v>
      </c>
      <c r="V1551">
        <f>YEAR(R1551)</f>
        <v>2015</v>
      </c>
      <c r="W1551">
        <f>YEAR(S1551)</f>
        <v>2015</v>
      </c>
      <c r="X1551" s="14">
        <f>_xlfn.DAYS(Table1[[#This Row],[Date Ended Conversion]],Table1[[#This Row],[Date Created Conversion]])</f>
        <v>30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8287</v>
      </c>
      <c r="O1552" t="s">
        <v>8288</v>
      </c>
      <c r="P1552" s="16">
        <f>ROUND(Table1[[#This Row],[pledged]]/Table1[[#This Row],[goal]]*100,0)</f>
        <v>13</v>
      </c>
      <c r="Q1552">
        <f>IFERROR(ROUND(E1552/L1552,2),0)</f>
        <v>14.43</v>
      </c>
      <c r="R1552" s="18">
        <f>(((J1552/60)/60)/24)+DATE(1970,1,1)</f>
        <v>42472.449467592596</v>
      </c>
      <c r="S1552" s="18">
        <f>(((I1552/60)/60)/24)+DATE(1970,1,1)</f>
        <v>42502.449467592596</v>
      </c>
      <c r="T1552" s="14">
        <f>MONTH(R1552)</f>
        <v>4</v>
      </c>
      <c r="U1552" s="14">
        <f>MONTH(S1552)</f>
        <v>5</v>
      </c>
      <c r="V1552">
        <f>YEAR(R1552)</f>
        <v>2016</v>
      </c>
      <c r="W1552">
        <f>YEAR(S1552)</f>
        <v>2016</v>
      </c>
      <c r="X1552" s="14">
        <f>_xlfn.DAYS(Table1[[#This Row],[Date Ended Conversion]],Table1[[#This Row],[Date Created Conversion]])</f>
        <v>30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8287</v>
      </c>
      <c r="O1553" t="s">
        <v>8288</v>
      </c>
      <c r="P1553" s="16">
        <f>ROUND(Table1[[#This Row],[pledged]]/Table1[[#This Row],[goal]]*100,0)</f>
        <v>0</v>
      </c>
      <c r="Q1553">
        <f>IFERROR(ROUND(E1553/L1553,2),0)</f>
        <v>0</v>
      </c>
      <c r="R1553" s="18">
        <f>(((J1553/60)/60)/24)+DATE(1970,1,1)</f>
        <v>42121.824525462958</v>
      </c>
      <c r="S1553" s="18">
        <f>(((I1553/60)/60)/24)+DATE(1970,1,1)</f>
        <v>42151.824525462958</v>
      </c>
      <c r="T1553" s="14">
        <f>MONTH(R1553)</f>
        <v>4</v>
      </c>
      <c r="U1553" s="14">
        <f>MONTH(S1553)</f>
        <v>5</v>
      </c>
      <c r="V1553">
        <f>YEAR(R1553)</f>
        <v>2015</v>
      </c>
      <c r="W1553">
        <f>YEAR(S1553)</f>
        <v>2015</v>
      </c>
      <c r="X1553" s="14">
        <f>_xlfn.DAYS(Table1[[#This Row],[Date Ended Conversion]],Table1[[#This Row],[Date Created Conversion]])</f>
        <v>30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8287</v>
      </c>
      <c r="O1554" t="s">
        <v>8288</v>
      </c>
      <c r="P1554" s="16">
        <f>ROUND(Table1[[#This Row],[pledged]]/Table1[[#This Row],[goal]]*100,0)</f>
        <v>49</v>
      </c>
      <c r="Q1554">
        <f>IFERROR(ROUND(E1554/L1554,2),0)</f>
        <v>132.19</v>
      </c>
      <c r="R1554" s="18">
        <f>(((J1554/60)/60)/24)+DATE(1970,1,1)</f>
        <v>41892.688750000001</v>
      </c>
      <c r="S1554" s="18">
        <f>(((I1554/60)/60)/24)+DATE(1970,1,1)</f>
        <v>41913.165972222225</v>
      </c>
      <c r="T1554" s="14">
        <f>MONTH(R1554)</f>
        <v>9</v>
      </c>
      <c r="U1554" s="14">
        <f>MONTH(S1554)</f>
        <v>10</v>
      </c>
      <c r="V1554">
        <f>YEAR(R1554)</f>
        <v>2014</v>
      </c>
      <c r="W1554">
        <f>YEAR(S1554)</f>
        <v>2014</v>
      </c>
      <c r="X1554" s="14">
        <f>_xlfn.DAYS(Table1[[#This Row],[Date Ended Conversion]],Table1[[#This Row],[Date Created Conversion]])</f>
        <v>21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8287</v>
      </c>
      <c r="O1555" t="s">
        <v>8288</v>
      </c>
      <c r="P1555" s="16">
        <f>ROUND(Table1[[#This Row],[pledged]]/Table1[[#This Row],[goal]]*100,0)</f>
        <v>0</v>
      </c>
      <c r="Q1555">
        <f>IFERROR(ROUND(E1555/L1555,2),0)</f>
        <v>0</v>
      </c>
      <c r="R1555" s="18">
        <f>(((J1555/60)/60)/24)+DATE(1970,1,1)</f>
        <v>42219.282951388886</v>
      </c>
      <c r="S1555" s="18">
        <f>(((I1555/60)/60)/24)+DATE(1970,1,1)</f>
        <v>42249.282951388886</v>
      </c>
      <c r="T1555" s="14">
        <f>MONTH(R1555)</f>
        <v>8</v>
      </c>
      <c r="U1555" s="14">
        <f>MONTH(S1555)</f>
        <v>9</v>
      </c>
      <c r="V1555">
        <f>YEAR(R1555)</f>
        <v>2015</v>
      </c>
      <c r="W1555">
        <f>YEAR(S1555)</f>
        <v>2015</v>
      </c>
      <c r="X1555" s="14">
        <f>_xlfn.DAYS(Table1[[#This Row],[Date Ended Conversion]],Table1[[#This Row],[Date Created Conversion]])</f>
        <v>30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8287</v>
      </c>
      <c r="O1556" t="s">
        <v>8288</v>
      </c>
      <c r="P1556" s="16">
        <f>ROUND(Table1[[#This Row],[pledged]]/Table1[[#This Row],[goal]]*100,0)</f>
        <v>0</v>
      </c>
      <c r="Q1556">
        <f>IFERROR(ROUND(E1556/L1556,2),0)</f>
        <v>0</v>
      </c>
      <c r="R1556" s="18">
        <f>(((J1556/60)/60)/24)+DATE(1970,1,1)</f>
        <v>42188.252199074079</v>
      </c>
      <c r="S1556" s="18">
        <f>(((I1556/60)/60)/24)+DATE(1970,1,1)</f>
        <v>42218.252199074079</v>
      </c>
      <c r="T1556" s="14">
        <f>MONTH(R1556)</f>
        <v>7</v>
      </c>
      <c r="U1556" s="14">
        <f>MONTH(S1556)</f>
        <v>8</v>
      </c>
      <c r="V1556">
        <f>YEAR(R1556)</f>
        <v>2015</v>
      </c>
      <c r="W1556">
        <f>YEAR(S1556)</f>
        <v>2015</v>
      </c>
      <c r="X1556" s="14">
        <f>_xlfn.DAYS(Table1[[#This Row],[Date Ended Conversion]],Table1[[#This Row],[Date Created Conversion]])</f>
        <v>30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8287</v>
      </c>
      <c r="O1557" t="s">
        <v>8288</v>
      </c>
      <c r="P1557" s="16">
        <f>ROUND(Table1[[#This Row],[pledged]]/Table1[[#This Row],[goal]]*100,0)</f>
        <v>0</v>
      </c>
      <c r="Q1557">
        <f>IFERROR(ROUND(E1557/L1557,2),0)</f>
        <v>0</v>
      </c>
      <c r="R1557" s="18">
        <f>(((J1557/60)/60)/24)+DATE(1970,1,1)</f>
        <v>42241.613796296297</v>
      </c>
      <c r="S1557" s="18">
        <f>(((I1557/60)/60)/24)+DATE(1970,1,1)</f>
        <v>42264.708333333328</v>
      </c>
      <c r="T1557" s="14">
        <f>MONTH(R1557)</f>
        <v>8</v>
      </c>
      <c r="U1557" s="14">
        <f>MONTH(S1557)</f>
        <v>9</v>
      </c>
      <c r="V1557">
        <f>YEAR(R1557)</f>
        <v>2015</v>
      </c>
      <c r="W1557">
        <f>YEAR(S1557)</f>
        <v>2015</v>
      </c>
      <c r="X1557" s="14">
        <f>_xlfn.DAYS(Table1[[#This Row],[Date Ended Conversion]],Table1[[#This Row],[Date Created Conversion]])</f>
        <v>23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8287</v>
      </c>
      <c r="O1558" t="s">
        <v>8288</v>
      </c>
      <c r="P1558" s="16">
        <f>ROUND(Table1[[#This Row],[pledged]]/Table1[[#This Row],[goal]]*100,0)</f>
        <v>45</v>
      </c>
      <c r="Q1558">
        <f>IFERROR(ROUND(E1558/L1558,2),0)</f>
        <v>56.42</v>
      </c>
      <c r="R1558" s="18">
        <f>(((J1558/60)/60)/24)+DATE(1970,1,1)</f>
        <v>42525.153055555551</v>
      </c>
      <c r="S1558" s="18">
        <f>(((I1558/60)/60)/24)+DATE(1970,1,1)</f>
        <v>42555.153055555551</v>
      </c>
      <c r="T1558" s="14">
        <f>MONTH(R1558)</f>
        <v>6</v>
      </c>
      <c r="U1558" s="14">
        <f>MONTH(S1558)</f>
        <v>7</v>
      </c>
      <c r="V1558">
        <f>YEAR(R1558)</f>
        <v>2016</v>
      </c>
      <c r="W1558">
        <f>YEAR(S1558)</f>
        <v>2016</v>
      </c>
      <c r="X1558" s="14">
        <f>_xlfn.DAYS(Table1[[#This Row],[Date Ended Conversion]],Table1[[#This Row],[Date Created Conversion]])</f>
        <v>30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8287</v>
      </c>
      <c r="O1559" t="s">
        <v>8288</v>
      </c>
      <c r="P1559" s="16">
        <f>ROUND(Table1[[#This Row],[pledged]]/Table1[[#This Row],[goal]]*100,0)</f>
        <v>4</v>
      </c>
      <c r="Q1559">
        <f>IFERROR(ROUND(E1559/L1559,2),0)</f>
        <v>100</v>
      </c>
      <c r="R1559" s="18">
        <f>(((J1559/60)/60)/24)+DATE(1970,1,1)</f>
        <v>41871.65315972222</v>
      </c>
      <c r="S1559" s="18">
        <f>(((I1559/60)/60)/24)+DATE(1970,1,1)</f>
        <v>41902.65315972222</v>
      </c>
      <c r="T1559" s="14">
        <f>MONTH(R1559)</f>
        <v>8</v>
      </c>
      <c r="U1559" s="14">
        <f>MONTH(S1559)</f>
        <v>9</v>
      </c>
      <c r="V1559">
        <f>YEAR(R1559)</f>
        <v>2014</v>
      </c>
      <c r="W1559">
        <f>YEAR(S1559)</f>
        <v>2014</v>
      </c>
      <c r="X1559" s="14">
        <f>_xlfn.DAYS(Table1[[#This Row],[Date Ended Conversion]],Table1[[#This Row],[Date Created Conversion]])</f>
        <v>31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8287</v>
      </c>
      <c r="O1560" t="s">
        <v>8288</v>
      </c>
      <c r="P1560" s="16">
        <f>ROUND(Table1[[#This Row],[pledged]]/Table1[[#This Row],[goal]]*100,0)</f>
        <v>5</v>
      </c>
      <c r="Q1560">
        <f>IFERROR(ROUND(E1560/L1560,2),0)</f>
        <v>11.67</v>
      </c>
      <c r="R1560" s="18">
        <f>(((J1560/60)/60)/24)+DATE(1970,1,1)</f>
        <v>42185.397673611107</v>
      </c>
      <c r="S1560" s="18">
        <f>(((I1560/60)/60)/24)+DATE(1970,1,1)</f>
        <v>42244.508333333331</v>
      </c>
      <c r="T1560" s="14">
        <f>MONTH(R1560)</f>
        <v>6</v>
      </c>
      <c r="U1560" s="14">
        <f>MONTH(S1560)</f>
        <v>8</v>
      </c>
      <c r="V1560">
        <f>YEAR(R1560)</f>
        <v>2015</v>
      </c>
      <c r="W1560">
        <f>YEAR(S1560)</f>
        <v>2015</v>
      </c>
      <c r="X1560" s="14">
        <f>_xlfn.DAYS(Table1[[#This Row],[Date Ended Conversion]],Table1[[#This Row],[Date Created Conversion]])</f>
        <v>59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8287</v>
      </c>
      <c r="O1561" t="s">
        <v>8288</v>
      </c>
      <c r="P1561" s="16">
        <f>ROUND(Table1[[#This Row],[pledged]]/Table1[[#This Row],[goal]]*100,0)</f>
        <v>0</v>
      </c>
      <c r="Q1561">
        <f>IFERROR(ROUND(E1561/L1561,2),0)</f>
        <v>50</v>
      </c>
      <c r="R1561" s="18">
        <f>(((J1561/60)/60)/24)+DATE(1970,1,1)</f>
        <v>42108.05322916666</v>
      </c>
      <c r="S1561" s="18">
        <f>(((I1561/60)/60)/24)+DATE(1970,1,1)</f>
        <v>42123.05322916666</v>
      </c>
      <c r="T1561" s="14">
        <f>MONTH(R1561)</f>
        <v>4</v>
      </c>
      <c r="U1561" s="14">
        <f>MONTH(S1561)</f>
        <v>4</v>
      </c>
      <c r="V1561">
        <f>YEAR(R1561)</f>
        <v>2015</v>
      </c>
      <c r="W1561">
        <f>YEAR(S1561)</f>
        <v>2015</v>
      </c>
      <c r="X1561" s="14">
        <f>_xlfn.DAYS(Table1[[#This Row],[Date Ended Conversion]],Table1[[#This Row],[Date Created Conversion]])</f>
        <v>15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8287</v>
      </c>
      <c r="O1562" t="s">
        <v>8288</v>
      </c>
      <c r="P1562" s="16">
        <f>ROUND(Table1[[#This Row],[pledged]]/Table1[[#This Row],[goal]]*100,0)</f>
        <v>4</v>
      </c>
      <c r="Q1562">
        <f>IFERROR(ROUND(E1562/L1562,2),0)</f>
        <v>23.5</v>
      </c>
      <c r="R1562" s="18">
        <f>(((J1562/60)/60)/24)+DATE(1970,1,1)</f>
        <v>41936.020752314813</v>
      </c>
      <c r="S1562" s="18">
        <f>(((I1562/60)/60)/24)+DATE(1970,1,1)</f>
        <v>41956.062418981484</v>
      </c>
      <c r="T1562" s="14">
        <f>MONTH(R1562)</f>
        <v>10</v>
      </c>
      <c r="U1562" s="14">
        <f>MONTH(S1562)</f>
        <v>11</v>
      </c>
      <c r="V1562">
        <f>YEAR(R1562)</f>
        <v>2014</v>
      </c>
      <c r="W1562">
        <f>YEAR(S1562)</f>
        <v>2014</v>
      </c>
      <c r="X1562" s="14">
        <f>_xlfn.DAYS(Table1[[#This Row],[Date Ended Conversion]],Table1[[#This Row],[Date Created Conversion]])</f>
        <v>20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8273</v>
      </c>
      <c r="O1563" t="s">
        <v>8289</v>
      </c>
      <c r="P1563" s="16">
        <f>ROUND(Table1[[#This Row],[pledged]]/Table1[[#This Row],[goal]]*100,0)</f>
        <v>1</v>
      </c>
      <c r="Q1563">
        <f>IFERROR(ROUND(E1563/L1563,2),0)</f>
        <v>67</v>
      </c>
      <c r="R1563" s="18">
        <f>(((J1563/60)/60)/24)+DATE(1970,1,1)</f>
        <v>41555.041701388887</v>
      </c>
      <c r="S1563" s="18">
        <f>(((I1563/60)/60)/24)+DATE(1970,1,1)</f>
        <v>41585.083368055559</v>
      </c>
      <c r="T1563" s="14">
        <f>MONTH(R1563)</f>
        <v>10</v>
      </c>
      <c r="U1563" s="14">
        <f>MONTH(S1563)</f>
        <v>11</v>
      </c>
      <c r="V1563">
        <f>YEAR(R1563)</f>
        <v>2013</v>
      </c>
      <c r="W1563">
        <f>YEAR(S1563)</f>
        <v>2013</v>
      </c>
      <c r="X1563" s="14">
        <f>_xlfn.DAYS(Table1[[#This Row],[Date Ended Conversion]],Table1[[#This Row],[Date Created Conversion]])</f>
        <v>30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8273</v>
      </c>
      <c r="O1564" t="s">
        <v>8289</v>
      </c>
      <c r="P1564" s="16">
        <f>ROUND(Table1[[#This Row],[pledged]]/Table1[[#This Row],[goal]]*100,0)</f>
        <v>0</v>
      </c>
      <c r="Q1564">
        <f>IFERROR(ROUND(E1564/L1564,2),0)</f>
        <v>0</v>
      </c>
      <c r="R1564" s="18">
        <f>(((J1564/60)/60)/24)+DATE(1970,1,1)</f>
        <v>40079.566157407404</v>
      </c>
      <c r="S1564" s="18">
        <f>(((I1564/60)/60)/24)+DATE(1970,1,1)</f>
        <v>40149.034722222219</v>
      </c>
      <c r="T1564" s="14">
        <f>MONTH(R1564)</f>
        <v>9</v>
      </c>
      <c r="U1564" s="14">
        <f>MONTH(S1564)</f>
        <v>12</v>
      </c>
      <c r="V1564">
        <f>YEAR(R1564)</f>
        <v>2009</v>
      </c>
      <c r="W1564">
        <f>YEAR(S1564)</f>
        <v>2009</v>
      </c>
      <c r="X1564" s="14">
        <f>_xlfn.DAYS(Table1[[#This Row],[Date Ended Conversion]],Table1[[#This Row],[Date Created Conversion]])</f>
        <v>70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8273</v>
      </c>
      <c r="O1565" t="s">
        <v>8289</v>
      </c>
      <c r="P1565" s="16">
        <f>ROUND(Table1[[#This Row],[pledged]]/Table1[[#This Row],[goal]]*100,0)</f>
        <v>1</v>
      </c>
      <c r="Q1565">
        <f>IFERROR(ROUND(E1565/L1565,2),0)</f>
        <v>42.5</v>
      </c>
      <c r="R1565" s="18">
        <f>(((J1565/60)/60)/24)+DATE(1970,1,1)</f>
        <v>41652.742488425924</v>
      </c>
      <c r="S1565" s="18">
        <f>(((I1565/60)/60)/24)+DATE(1970,1,1)</f>
        <v>41712.700821759259</v>
      </c>
      <c r="T1565" s="14">
        <f>MONTH(R1565)</f>
        <v>1</v>
      </c>
      <c r="U1565" s="14">
        <f>MONTH(S1565)</f>
        <v>3</v>
      </c>
      <c r="V1565">
        <f>YEAR(R1565)</f>
        <v>2014</v>
      </c>
      <c r="W1565">
        <f>YEAR(S1565)</f>
        <v>2014</v>
      </c>
      <c r="X1565" s="14">
        <f>_xlfn.DAYS(Table1[[#This Row],[Date Ended Conversion]],Table1[[#This Row],[Date Created Conversion]])</f>
        <v>60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8273</v>
      </c>
      <c r="O1566" t="s">
        <v>8289</v>
      </c>
      <c r="P1566" s="16">
        <f>ROUND(Table1[[#This Row],[pledged]]/Table1[[#This Row],[goal]]*100,0)</f>
        <v>0</v>
      </c>
      <c r="Q1566">
        <f>IFERROR(ROUND(E1566/L1566,2),0)</f>
        <v>10</v>
      </c>
      <c r="R1566" s="18">
        <f>(((J1566/60)/60)/24)+DATE(1970,1,1)</f>
        <v>42121.367002314815</v>
      </c>
      <c r="S1566" s="18">
        <f>(((I1566/60)/60)/24)+DATE(1970,1,1)</f>
        <v>42152.836805555555</v>
      </c>
      <c r="T1566" s="14">
        <f>MONTH(R1566)</f>
        <v>4</v>
      </c>
      <c r="U1566" s="14">
        <f>MONTH(S1566)</f>
        <v>5</v>
      </c>
      <c r="V1566">
        <f>YEAR(R1566)</f>
        <v>2015</v>
      </c>
      <c r="W1566">
        <f>YEAR(S1566)</f>
        <v>2015</v>
      </c>
      <c r="X1566" s="14">
        <f>_xlfn.DAYS(Table1[[#This Row],[Date Ended Conversion]],Table1[[#This Row],[Date Created Conversion]])</f>
        <v>31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8273</v>
      </c>
      <c r="O1567" t="s">
        <v>8289</v>
      </c>
      <c r="P1567" s="16">
        <f>ROUND(Table1[[#This Row],[pledged]]/Table1[[#This Row],[goal]]*100,0)</f>
        <v>3</v>
      </c>
      <c r="Q1567">
        <f>IFERROR(ROUND(E1567/L1567,2),0)</f>
        <v>100</v>
      </c>
      <c r="R1567" s="18">
        <f>(((J1567/60)/60)/24)+DATE(1970,1,1)</f>
        <v>40672.729872685188</v>
      </c>
      <c r="S1567" s="18">
        <f>(((I1567/60)/60)/24)+DATE(1970,1,1)</f>
        <v>40702.729872685188</v>
      </c>
      <c r="T1567" s="14">
        <f>MONTH(R1567)</f>
        <v>5</v>
      </c>
      <c r="U1567" s="14">
        <f>MONTH(S1567)</f>
        <v>6</v>
      </c>
      <c r="V1567">
        <f>YEAR(R1567)</f>
        <v>2011</v>
      </c>
      <c r="W1567">
        <f>YEAR(S1567)</f>
        <v>2011</v>
      </c>
      <c r="X1567" s="14">
        <f>_xlfn.DAYS(Table1[[#This Row],[Date Ended Conversion]],Table1[[#This Row],[Date Created Conversion]])</f>
        <v>30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8273</v>
      </c>
      <c r="O1568" t="s">
        <v>8289</v>
      </c>
      <c r="P1568" s="16">
        <f>ROUND(Table1[[#This Row],[pledged]]/Table1[[#This Row],[goal]]*100,0)</f>
        <v>21</v>
      </c>
      <c r="Q1568">
        <f>IFERROR(ROUND(E1568/L1568,2),0)</f>
        <v>108.05</v>
      </c>
      <c r="R1568" s="18">
        <f>(((J1568/60)/60)/24)+DATE(1970,1,1)</f>
        <v>42549.916712962964</v>
      </c>
      <c r="S1568" s="18">
        <f>(((I1568/60)/60)/24)+DATE(1970,1,1)</f>
        <v>42578.916666666672</v>
      </c>
      <c r="T1568" s="14">
        <f>MONTH(R1568)</f>
        <v>6</v>
      </c>
      <c r="U1568" s="14">
        <f>MONTH(S1568)</f>
        <v>7</v>
      </c>
      <c r="V1568">
        <f>YEAR(R1568)</f>
        <v>2016</v>
      </c>
      <c r="W1568">
        <f>YEAR(S1568)</f>
        <v>2016</v>
      </c>
      <c r="X1568" s="14">
        <f>_xlfn.DAYS(Table1[[#This Row],[Date Ended Conversion]],Table1[[#This Row],[Date Created Conversion]])</f>
        <v>29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8273</v>
      </c>
      <c r="O1569" t="s">
        <v>8289</v>
      </c>
      <c r="P1569" s="16">
        <f>ROUND(Table1[[#This Row],[pledged]]/Table1[[#This Row],[goal]]*100,0)</f>
        <v>4</v>
      </c>
      <c r="Q1569">
        <f>IFERROR(ROUND(E1569/L1569,2),0)</f>
        <v>26.92</v>
      </c>
      <c r="R1569" s="18">
        <f>(((J1569/60)/60)/24)+DATE(1970,1,1)</f>
        <v>41671.936863425923</v>
      </c>
      <c r="S1569" s="18">
        <f>(((I1569/60)/60)/24)+DATE(1970,1,1)</f>
        <v>41687</v>
      </c>
      <c r="T1569" s="14">
        <f>MONTH(R1569)</f>
        <v>2</v>
      </c>
      <c r="U1569" s="14">
        <f>MONTH(S1569)</f>
        <v>2</v>
      </c>
      <c r="V1569">
        <f>YEAR(R1569)</f>
        <v>2014</v>
      </c>
      <c r="W1569">
        <f>YEAR(S1569)</f>
        <v>2014</v>
      </c>
      <c r="X1569" s="14">
        <f>_xlfn.DAYS(Table1[[#This Row],[Date Ended Conversion]],Table1[[#This Row],[Date Created Conversion]])</f>
        <v>16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8273</v>
      </c>
      <c r="O1570" t="s">
        <v>8289</v>
      </c>
      <c r="P1570" s="16">
        <f>ROUND(Table1[[#This Row],[pledged]]/Table1[[#This Row],[goal]]*100,0)</f>
        <v>14</v>
      </c>
      <c r="Q1570">
        <f>IFERROR(ROUND(E1570/L1570,2),0)</f>
        <v>155</v>
      </c>
      <c r="R1570" s="18">
        <f>(((J1570/60)/60)/24)+DATE(1970,1,1)</f>
        <v>41962.062326388885</v>
      </c>
      <c r="S1570" s="18">
        <f>(((I1570/60)/60)/24)+DATE(1970,1,1)</f>
        <v>41997.062326388885</v>
      </c>
      <c r="T1570" s="14">
        <f>MONTH(R1570)</f>
        <v>11</v>
      </c>
      <c r="U1570" s="14">
        <f>MONTH(S1570)</f>
        <v>12</v>
      </c>
      <c r="V1570">
        <f>YEAR(R1570)</f>
        <v>2014</v>
      </c>
      <c r="W1570">
        <f>YEAR(S1570)</f>
        <v>2014</v>
      </c>
      <c r="X1570" s="14">
        <f>_xlfn.DAYS(Table1[[#This Row],[Date Ended Conversion]],Table1[[#This Row],[Date Created Conversion]])</f>
        <v>35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8273</v>
      </c>
      <c r="O1571" t="s">
        <v>8289</v>
      </c>
      <c r="P1571" s="16">
        <f>ROUND(Table1[[#This Row],[pledged]]/Table1[[#This Row],[goal]]*100,0)</f>
        <v>0</v>
      </c>
      <c r="Q1571">
        <f>IFERROR(ROUND(E1571/L1571,2),0)</f>
        <v>0</v>
      </c>
      <c r="R1571" s="18">
        <f>(((J1571/60)/60)/24)+DATE(1970,1,1)</f>
        <v>41389.679560185185</v>
      </c>
      <c r="S1571" s="18">
        <f>(((I1571/60)/60)/24)+DATE(1970,1,1)</f>
        <v>41419.679560185185</v>
      </c>
      <c r="T1571" s="14">
        <f>MONTH(R1571)</f>
        <v>4</v>
      </c>
      <c r="U1571" s="14">
        <f>MONTH(S1571)</f>
        <v>5</v>
      </c>
      <c r="V1571">
        <f>YEAR(R1571)</f>
        <v>2013</v>
      </c>
      <c r="W1571">
        <f>YEAR(S1571)</f>
        <v>2013</v>
      </c>
      <c r="X1571" s="14">
        <f>_xlfn.DAYS(Table1[[#This Row],[Date Ended Conversion]],Table1[[#This Row],[Date Created Conversion]])</f>
        <v>30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8273</v>
      </c>
      <c r="O1572" t="s">
        <v>8289</v>
      </c>
      <c r="P1572" s="16">
        <f>ROUND(Table1[[#This Row],[pledged]]/Table1[[#This Row],[goal]]*100,0)</f>
        <v>41</v>
      </c>
      <c r="Q1572">
        <f>IFERROR(ROUND(E1572/L1572,2),0)</f>
        <v>47.77</v>
      </c>
      <c r="R1572" s="18">
        <f>(((J1572/60)/60)/24)+DATE(1970,1,1)</f>
        <v>42438.813449074078</v>
      </c>
      <c r="S1572" s="18">
        <f>(((I1572/60)/60)/24)+DATE(1970,1,1)</f>
        <v>42468.771782407406</v>
      </c>
      <c r="T1572" s="14">
        <f>MONTH(R1572)</f>
        <v>3</v>
      </c>
      <c r="U1572" s="14">
        <f>MONTH(S1572)</f>
        <v>4</v>
      </c>
      <c r="V1572">
        <f>YEAR(R1572)</f>
        <v>2016</v>
      </c>
      <c r="W1572">
        <f>YEAR(S1572)</f>
        <v>2016</v>
      </c>
      <c r="X1572" s="14">
        <f>_xlfn.DAYS(Table1[[#This Row],[Date Ended Conversion]],Table1[[#This Row],[Date Created Conversion]])</f>
        <v>30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8273</v>
      </c>
      <c r="O1573" t="s">
        <v>8289</v>
      </c>
      <c r="P1573" s="16">
        <f>ROUND(Table1[[#This Row],[pledged]]/Table1[[#This Row],[goal]]*100,0)</f>
        <v>1</v>
      </c>
      <c r="Q1573">
        <f>IFERROR(ROUND(E1573/L1573,2),0)</f>
        <v>20</v>
      </c>
      <c r="R1573" s="18">
        <f>(((J1573/60)/60)/24)+DATE(1970,1,1)</f>
        <v>42144.769479166673</v>
      </c>
      <c r="S1573" s="18">
        <f>(((I1573/60)/60)/24)+DATE(1970,1,1)</f>
        <v>42174.769479166673</v>
      </c>
      <c r="T1573" s="14">
        <f>MONTH(R1573)</f>
        <v>5</v>
      </c>
      <c r="U1573" s="14">
        <f>MONTH(S1573)</f>
        <v>6</v>
      </c>
      <c r="V1573">
        <f>YEAR(R1573)</f>
        <v>2015</v>
      </c>
      <c r="W1573">
        <f>YEAR(S1573)</f>
        <v>2015</v>
      </c>
      <c r="X1573" s="14">
        <f>_xlfn.DAYS(Table1[[#This Row],[Date Ended Conversion]],Table1[[#This Row],[Date Created Conversion]])</f>
        <v>30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8273</v>
      </c>
      <c r="O1574" t="s">
        <v>8289</v>
      </c>
      <c r="P1574" s="16">
        <f>ROUND(Table1[[#This Row],[pledged]]/Table1[[#This Row],[goal]]*100,0)</f>
        <v>5</v>
      </c>
      <c r="Q1574">
        <f>IFERROR(ROUND(E1574/L1574,2),0)</f>
        <v>41.67</v>
      </c>
      <c r="R1574" s="18">
        <f>(((J1574/60)/60)/24)+DATE(1970,1,1)</f>
        <v>42404.033090277779</v>
      </c>
      <c r="S1574" s="18">
        <f>(((I1574/60)/60)/24)+DATE(1970,1,1)</f>
        <v>42428.999305555553</v>
      </c>
      <c r="T1574" s="14">
        <f>MONTH(R1574)</f>
        <v>2</v>
      </c>
      <c r="U1574" s="14">
        <f>MONTH(S1574)</f>
        <v>2</v>
      </c>
      <c r="V1574">
        <f>YEAR(R1574)</f>
        <v>2016</v>
      </c>
      <c r="W1574">
        <f>YEAR(S1574)</f>
        <v>2016</v>
      </c>
      <c r="X1574" s="14">
        <f>_xlfn.DAYS(Table1[[#This Row],[Date Ended Conversion]],Table1[[#This Row],[Date Created Conversion]])</f>
        <v>24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8273</v>
      </c>
      <c r="O1575" t="s">
        <v>8289</v>
      </c>
      <c r="P1575" s="16">
        <f>ROUND(Table1[[#This Row],[pledged]]/Table1[[#This Row],[goal]]*100,0)</f>
        <v>2</v>
      </c>
      <c r="Q1575">
        <f>IFERROR(ROUND(E1575/L1575,2),0)</f>
        <v>74.33</v>
      </c>
      <c r="R1575" s="18">
        <f>(((J1575/60)/60)/24)+DATE(1970,1,1)</f>
        <v>42786.000023148154</v>
      </c>
      <c r="S1575" s="18">
        <f>(((I1575/60)/60)/24)+DATE(1970,1,1)</f>
        <v>42826.165972222225</v>
      </c>
      <c r="T1575" s="14">
        <f>MONTH(R1575)</f>
        <v>2</v>
      </c>
      <c r="U1575" s="14">
        <f>MONTH(S1575)</f>
        <v>4</v>
      </c>
      <c r="V1575">
        <f>YEAR(R1575)</f>
        <v>2017</v>
      </c>
      <c r="W1575">
        <f>YEAR(S1575)</f>
        <v>2017</v>
      </c>
      <c r="X1575" s="14">
        <f>_xlfn.DAYS(Table1[[#This Row],[Date Ended Conversion]],Table1[[#This Row],[Date Created Conversion]])</f>
        <v>40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8273</v>
      </c>
      <c r="O1576" t="s">
        <v>8289</v>
      </c>
      <c r="P1576" s="16">
        <f>ROUND(Table1[[#This Row],[pledged]]/Table1[[#This Row],[goal]]*100,0)</f>
        <v>5</v>
      </c>
      <c r="Q1576">
        <f>IFERROR(ROUND(E1576/L1576,2),0)</f>
        <v>84.33</v>
      </c>
      <c r="R1576" s="18">
        <f>(((J1576/60)/60)/24)+DATE(1970,1,1)</f>
        <v>42017.927418981482</v>
      </c>
      <c r="S1576" s="18">
        <f>(((I1576/60)/60)/24)+DATE(1970,1,1)</f>
        <v>42052.927418981482</v>
      </c>
      <c r="T1576" s="14">
        <f>MONTH(R1576)</f>
        <v>1</v>
      </c>
      <c r="U1576" s="14">
        <f>MONTH(S1576)</f>
        <v>2</v>
      </c>
      <c r="V1576">
        <f>YEAR(R1576)</f>
        <v>2015</v>
      </c>
      <c r="W1576">
        <f>YEAR(S1576)</f>
        <v>2015</v>
      </c>
      <c r="X1576" s="14">
        <f>_xlfn.DAYS(Table1[[#This Row],[Date Ended Conversion]],Table1[[#This Row],[Date Created Conversion]])</f>
        <v>35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8273</v>
      </c>
      <c r="O1577" t="s">
        <v>8289</v>
      </c>
      <c r="P1577" s="16">
        <f>ROUND(Table1[[#This Row],[pledged]]/Table1[[#This Row],[goal]]*100,0)</f>
        <v>23</v>
      </c>
      <c r="Q1577">
        <f>IFERROR(ROUND(E1577/L1577,2),0)</f>
        <v>65.459999999999994</v>
      </c>
      <c r="R1577" s="18">
        <f>(((J1577/60)/60)/24)+DATE(1970,1,1)</f>
        <v>41799.524259259262</v>
      </c>
      <c r="S1577" s="18">
        <f>(((I1577/60)/60)/24)+DATE(1970,1,1)</f>
        <v>41829.524259259262</v>
      </c>
      <c r="T1577" s="14">
        <f>MONTH(R1577)</f>
        <v>6</v>
      </c>
      <c r="U1577" s="14">
        <f>MONTH(S1577)</f>
        <v>7</v>
      </c>
      <c r="V1577">
        <f>YEAR(R1577)</f>
        <v>2014</v>
      </c>
      <c r="W1577">
        <f>YEAR(S1577)</f>
        <v>2014</v>
      </c>
      <c r="X1577" s="14">
        <f>_xlfn.DAYS(Table1[[#This Row],[Date Ended Conversion]],Table1[[#This Row],[Date Created Conversion]])</f>
        <v>30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8273</v>
      </c>
      <c r="O1578" t="s">
        <v>8289</v>
      </c>
      <c r="P1578" s="16">
        <f>ROUND(Table1[[#This Row],[pledged]]/Table1[[#This Row],[goal]]*100,0)</f>
        <v>13</v>
      </c>
      <c r="Q1578">
        <f>IFERROR(ROUND(E1578/L1578,2),0)</f>
        <v>65</v>
      </c>
      <c r="R1578" s="18">
        <f>(((J1578/60)/60)/24)+DATE(1970,1,1)</f>
        <v>42140.879259259258</v>
      </c>
      <c r="S1578" s="18">
        <f>(((I1578/60)/60)/24)+DATE(1970,1,1)</f>
        <v>42185.879259259258</v>
      </c>
      <c r="T1578" s="14">
        <f>MONTH(R1578)</f>
        <v>5</v>
      </c>
      <c r="U1578" s="14">
        <f>MONTH(S1578)</f>
        <v>6</v>
      </c>
      <c r="V1578">
        <f>YEAR(R1578)</f>
        <v>2015</v>
      </c>
      <c r="W1578">
        <f>YEAR(S1578)</f>
        <v>2015</v>
      </c>
      <c r="X1578" s="14">
        <f>_xlfn.DAYS(Table1[[#This Row],[Date Ended Conversion]],Table1[[#This Row],[Date Created Conversion]])</f>
        <v>45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8273</v>
      </c>
      <c r="O1579" t="s">
        <v>8289</v>
      </c>
      <c r="P1579" s="16">
        <f>ROUND(Table1[[#This Row],[pledged]]/Table1[[#This Row],[goal]]*100,0)</f>
        <v>1</v>
      </c>
      <c r="Q1579">
        <f>IFERROR(ROUND(E1579/L1579,2),0)</f>
        <v>27.5</v>
      </c>
      <c r="R1579" s="18">
        <f>(((J1579/60)/60)/24)+DATE(1970,1,1)</f>
        <v>41054.847777777781</v>
      </c>
      <c r="S1579" s="18">
        <f>(((I1579/60)/60)/24)+DATE(1970,1,1)</f>
        <v>41114.847777777781</v>
      </c>
      <c r="T1579" s="14">
        <f>MONTH(R1579)</f>
        <v>5</v>
      </c>
      <c r="U1579" s="14">
        <f>MONTH(S1579)</f>
        <v>7</v>
      </c>
      <c r="V1579">
        <f>YEAR(R1579)</f>
        <v>2012</v>
      </c>
      <c r="W1579">
        <f>YEAR(S1579)</f>
        <v>2012</v>
      </c>
      <c r="X1579" s="14">
        <f>_xlfn.DAYS(Table1[[#This Row],[Date Ended Conversion]],Table1[[#This Row],[Date Created Conversion]])</f>
        <v>60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8273</v>
      </c>
      <c r="O1580" t="s">
        <v>8289</v>
      </c>
      <c r="P1580" s="16">
        <f>ROUND(Table1[[#This Row],[pledged]]/Table1[[#This Row],[goal]]*100,0)</f>
        <v>11</v>
      </c>
      <c r="Q1580">
        <f>IFERROR(ROUND(E1580/L1580,2),0)</f>
        <v>51.25</v>
      </c>
      <c r="R1580" s="18">
        <f>(((J1580/60)/60)/24)+DATE(1970,1,1)</f>
        <v>40399.065868055557</v>
      </c>
      <c r="S1580" s="18">
        <f>(((I1580/60)/60)/24)+DATE(1970,1,1)</f>
        <v>40423.083333333336</v>
      </c>
      <c r="T1580" s="14">
        <f>MONTH(R1580)</f>
        <v>8</v>
      </c>
      <c r="U1580" s="14">
        <f>MONTH(S1580)</f>
        <v>9</v>
      </c>
      <c r="V1580">
        <f>YEAR(R1580)</f>
        <v>2010</v>
      </c>
      <c r="W1580">
        <f>YEAR(S1580)</f>
        <v>2010</v>
      </c>
      <c r="X1580" s="14">
        <f>_xlfn.DAYS(Table1[[#This Row],[Date Ended Conversion]],Table1[[#This Row],[Date Created Conversion]])</f>
        <v>24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8273</v>
      </c>
      <c r="O1581" t="s">
        <v>8289</v>
      </c>
      <c r="P1581" s="16">
        <f>ROUND(Table1[[#This Row],[pledged]]/Table1[[#This Row],[goal]]*100,0)</f>
        <v>1</v>
      </c>
      <c r="Q1581">
        <f>IFERROR(ROUND(E1581/L1581,2),0)</f>
        <v>14</v>
      </c>
      <c r="R1581" s="18">
        <f>(((J1581/60)/60)/24)+DATE(1970,1,1)</f>
        <v>41481.996423611112</v>
      </c>
      <c r="S1581" s="18">
        <f>(((I1581/60)/60)/24)+DATE(1970,1,1)</f>
        <v>41514.996423611112</v>
      </c>
      <c r="T1581" s="14">
        <f>MONTH(R1581)</f>
        <v>7</v>
      </c>
      <c r="U1581" s="14">
        <f>MONTH(S1581)</f>
        <v>8</v>
      </c>
      <c r="V1581">
        <f>YEAR(R1581)</f>
        <v>2013</v>
      </c>
      <c r="W1581">
        <f>YEAR(S1581)</f>
        <v>2013</v>
      </c>
      <c r="X1581" s="14">
        <f>_xlfn.DAYS(Table1[[#This Row],[Date Ended Conversion]],Table1[[#This Row],[Date Created Conversion]])</f>
        <v>33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8273</v>
      </c>
      <c r="O1582" t="s">
        <v>8289</v>
      </c>
      <c r="P1582" s="16">
        <f>ROUND(Table1[[#This Row],[pledged]]/Table1[[#This Row],[goal]]*100,0)</f>
        <v>0</v>
      </c>
      <c r="Q1582">
        <f>IFERROR(ROUND(E1582/L1582,2),0)</f>
        <v>0</v>
      </c>
      <c r="R1582" s="18">
        <f>(((J1582/60)/60)/24)+DATE(1970,1,1)</f>
        <v>40990.050069444449</v>
      </c>
      <c r="S1582" s="18">
        <f>(((I1582/60)/60)/24)+DATE(1970,1,1)</f>
        <v>41050.050069444449</v>
      </c>
      <c r="T1582" s="14">
        <f>MONTH(R1582)</f>
        <v>3</v>
      </c>
      <c r="U1582" s="14">
        <f>MONTH(S1582)</f>
        <v>5</v>
      </c>
      <c r="V1582">
        <f>YEAR(R1582)</f>
        <v>2012</v>
      </c>
      <c r="W1582">
        <f>YEAR(S1582)</f>
        <v>2012</v>
      </c>
      <c r="X1582" s="14">
        <f>_xlfn.DAYS(Table1[[#This Row],[Date Ended Conversion]],Table1[[#This Row],[Date Created Conversion]])</f>
        <v>60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8287</v>
      </c>
      <c r="O1583" t="s">
        <v>8290</v>
      </c>
      <c r="P1583" s="16">
        <f>ROUND(Table1[[#This Row],[pledged]]/Table1[[#This Row],[goal]]*100,0)</f>
        <v>1</v>
      </c>
      <c r="Q1583">
        <f>IFERROR(ROUND(E1583/L1583,2),0)</f>
        <v>5</v>
      </c>
      <c r="R1583" s="18">
        <f>(((J1583/60)/60)/24)+DATE(1970,1,1)</f>
        <v>42325.448958333334</v>
      </c>
      <c r="S1583" s="18">
        <f>(((I1583/60)/60)/24)+DATE(1970,1,1)</f>
        <v>42357.448958333334</v>
      </c>
      <c r="T1583" s="14">
        <f>MONTH(R1583)</f>
        <v>11</v>
      </c>
      <c r="U1583" s="14">
        <f>MONTH(S1583)</f>
        <v>12</v>
      </c>
      <c r="V1583">
        <f>YEAR(R1583)</f>
        <v>2015</v>
      </c>
      <c r="W1583">
        <f>YEAR(S1583)</f>
        <v>2015</v>
      </c>
      <c r="X1583" s="14">
        <f>_xlfn.DAYS(Table1[[#This Row],[Date Ended Conversion]],Table1[[#This Row],[Date Created Conversion]])</f>
        <v>32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8287</v>
      </c>
      <c r="O1584" t="s">
        <v>8290</v>
      </c>
      <c r="P1584" s="16">
        <f>ROUND(Table1[[#This Row],[pledged]]/Table1[[#This Row],[goal]]*100,0)</f>
        <v>9</v>
      </c>
      <c r="Q1584">
        <f>IFERROR(ROUND(E1584/L1584,2),0)</f>
        <v>31</v>
      </c>
      <c r="R1584" s="18">
        <f>(((J1584/60)/60)/24)+DATE(1970,1,1)</f>
        <v>42246.789965277778</v>
      </c>
      <c r="S1584" s="18">
        <f>(((I1584/60)/60)/24)+DATE(1970,1,1)</f>
        <v>42303.888888888891</v>
      </c>
      <c r="T1584" s="14">
        <f>MONTH(R1584)</f>
        <v>8</v>
      </c>
      <c r="U1584" s="14">
        <f>MONTH(S1584)</f>
        <v>10</v>
      </c>
      <c r="V1584">
        <f>YEAR(R1584)</f>
        <v>2015</v>
      </c>
      <c r="W1584">
        <f>YEAR(S1584)</f>
        <v>2015</v>
      </c>
      <c r="X1584" s="14">
        <f>_xlfn.DAYS(Table1[[#This Row],[Date Ended Conversion]],Table1[[#This Row],[Date Created Conversion]])</f>
        <v>57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8287</v>
      </c>
      <c r="O1585" t="s">
        <v>8290</v>
      </c>
      <c r="P1585" s="16">
        <f>ROUND(Table1[[#This Row],[pledged]]/Table1[[#This Row],[goal]]*100,0)</f>
        <v>0</v>
      </c>
      <c r="Q1585">
        <f>IFERROR(ROUND(E1585/L1585,2),0)</f>
        <v>15</v>
      </c>
      <c r="R1585" s="18">
        <f>(((J1585/60)/60)/24)+DATE(1970,1,1)</f>
        <v>41877.904988425929</v>
      </c>
      <c r="S1585" s="18">
        <f>(((I1585/60)/60)/24)+DATE(1970,1,1)</f>
        <v>41907.904988425929</v>
      </c>
      <c r="T1585" s="14">
        <f>MONTH(R1585)</f>
        <v>8</v>
      </c>
      <c r="U1585" s="14">
        <f>MONTH(S1585)</f>
        <v>9</v>
      </c>
      <c r="V1585">
        <f>YEAR(R1585)</f>
        <v>2014</v>
      </c>
      <c r="W1585">
        <f>YEAR(S1585)</f>
        <v>2014</v>
      </c>
      <c r="X1585" s="14">
        <f>_xlfn.DAYS(Table1[[#This Row],[Date Ended Conversion]],Table1[[#This Row],[Date Created Conversion]])</f>
        <v>30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8287</v>
      </c>
      <c r="O1586" t="s">
        <v>8290</v>
      </c>
      <c r="P1586" s="16">
        <f>ROUND(Table1[[#This Row],[pledged]]/Table1[[#This Row],[goal]]*100,0)</f>
        <v>0</v>
      </c>
      <c r="Q1586">
        <f>IFERROR(ROUND(E1586/L1586,2),0)</f>
        <v>0</v>
      </c>
      <c r="R1586" s="18">
        <f>(((J1586/60)/60)/24)+DATE(1970,1,1)</f>
        <v>41779.649317129632</v>
      </c>
      <c r="S1586" s="18">
        <f>(((I1586/60)/60)/24)+DATE(1970,1,1)</f>
        <v>41789.649317129632</v>
      </c>
      <c r="T1586" s="14">
        <f>MONTH(R1586)</f>
        <v>5</v>
      </c>
      <c r="U1586" s="14">
        <f>MONTH(S1586)</f>
        <v>5</v>
      </c>
      <c r="V1586">
        <f>YEAR(R1586)</f>
        <v>2014</v>
      </c>
      <c r="W1586">
        <f>YEAR(S1586)</f>
        <v>2014</v>
      </c>
      <c r="X1586" s="14">
        <f>_xlfn.DAYS(Table1[[#This Row],[Date Ended Conversion]],Table1[[#This Row],[Date Created Conversion]])</f>
        <v>10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8287</v>
      </c>
      <c r="O1587" t="s">
        <v>8290</v>
      </c>
      <c r="P1587" s="16">
        <f>ROUND(Table1[[#This Row],[pledged]]/Table1[[#This Row],[goal]]*100,0)</f>
        <v>79</v>
      </c>
      <c r="Q1587">
        <f>IFERROR(ROUND(E1587/L1587,2),0)</f>
        <v>131.66999999999999</v>
      </c>
      <c r="R1587" s="18">
        <f>(((J1587/60)/60)/24)+DATE(1970,1,1)</f>
        <v>42707.895462962959</v>
      </c>
      <c r="S1587" s="18">
        <f>(((I1587/60)/60)/24)+DATE(1970,1,1)</f>
        <v>42729.458333333328</v>
      </c>
      <c r="T1587" s="14">
        <f>MONTH(R1587)</f>
        <v>12</v>
      </c>
      <c r="U1587" s="14">
        <f>MONTH(S1587)</f>
        <v>12</v>
      </c>
      <c r="V1587">
        <f>YEAR(R1587)</f>
        <v>2016</v>
      </c>
      <c r="W1587">
        <f>YEAR(S1587)</f>
        <v>2016</v>
      </c>
      <c r="X1587" s="14">
        <f>_xlfn.DAYS(Table1[[#This Row],[Date Ended Conversion]],Table1[[#This Row],[Date Created Conversion]])</f>
        <v>22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8287</v>
      </c>
      <c r="O1588" t="s">
        <v>8290</v>
      </c>
      <c r="P1588" s="16">
        <f>ROUND(Table1[[#This Row],[pledged]]/Table1[[#This Row],[goal]]*100,0)</f>
        <v>0</v>
      </c>
      <c r="Q1588">
        <f>IFERROR(ROUND(E1588/L1588,2),0)</f>
        <v>0</v>
      </c>
      <c r="R1588" s="18">
        <f>(((J1588/60)/60)/24)+DATE(1970,1,1)</f>
        <v>42069.104421296302</v>
      </c>
      <c r="S1588" s="18">
        <f>(((I1588/60)/60)/24)+DATE(1970,1,1)</f>
        <v>42099.062754629631</v>
      </c>
      <c r="T1588" s="14">
        <f>MONTH(R1588)</f>
        <v>3</v>
      </c>
      <c r="U1588" s="14">
        <f>MONTH(S1588)</f>
        <v>4</v>
      </c>
      <c r="V1588">
        <f>YEAR(R1588)</f>
        <v>2015</v>
      </c>
      <c r="W1588">
        <f>YEAR(S1588)</f>
        <v>2015</v>
      </c>
      <c r="X1588" s="14">
        <f>_xlfn.DAYS(Table1[[#This Row],[Date Ended Conversion]],Table1[[#This Row],[Date Created Conversion]])</f>
        <v>30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8287</v>
      </c>
      <c r="O1589" t="s">
        <v>8290</v>
      </c>
      <c r="P1589" s="16">
        <f>ROUND(Table1[[#This Row],[pledged]]/Table1[[#This Row],[goal]]*100,0)</f>
        <v>0</v>
      </c>
      <c r="Q1589">
        <f>IFERROR(ROUND(E1589/L1589,2),0)</f>
        <v>1</v>
      </c>
      <c r="R1589" s="18">
        <f>(((J1589/60)/60)/24)+DATE(1970,1,1)</f>
        <v>41956.950983796298</v>
      </c>
      <c r="S1589" s="18">
        <f>(((I1589/60)/60)/24)+DATE(1970,1,1)</f>
        <v>41986.950983796298</v>
      </c>
      <c r="T1589" s="14">
        <f>MONTH(R1589)</f>
        <v>11</v>
      </c>
      <c r="U1589" s="14">
        <f>MONTH(S1589)</f>
        <v>12</v>
      </c>
      <c r="V1589">
        <f>YEAR(R1589)</f>
        <v>2014</v>
      </c>
      <c r="W1589">
        <f>YEAR(S1589)</f>
        <v>2014</v>
      </c>
      <c r="X1589" s="14">
        <f>_xlfn.DAYS(Table1[[#This Row],[Date Ended Conversion]],Table1[[#This Row],[Date Created Conversion]])</f>
        <v>30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8287</v>
      </c>
      <c r="O1590" t="s">
        <v>8290</v>
      </c>
      <c r="P1590" s="16">
        <f>ROUND(Table1[[#This Row],[pledged]]/Table1[[#This Row],[goal]]*100,0)</f>
        <v>0</v>
      </c>
      <c r="Q1590">
        <f>IFERROR(ROUND(E1590/L1590,2),0)</f>
        <v>0</v>
      </c>
      <c r="R1590" s="18">
        <f>(((J1590/60)/60)/24)+DATE(1970,1,1)</f>
        <v>42005.24998842593</v>
      </c>
      <c r="S1590" s="18">
        <f>(((I1590/60)/60)/24)+DATE(1970,1,1)</f>
        <v>42035.841666666667</v>
      </c>
      <c r="T1590" s="14">
        <f>MONTH(R1590)</f>
        <v>1</v>
      </c>
      <c r="U1590" s="14">
        <f>MONTH(S1590)</f>
        <v>1</v>
      </c>
      <c r="V1590">
        <f>YEAR(R1590)</f>
        <v>2015</v>
      </c>
      <c r="W1590">
        <f>YEAR(S1590)</f>
        <v>2015</v>
      </c>
      <c r="X1590" s="14">
        <f>_xlfn.DAYS(Table1[[#This Row],[Date Ended Conversion]],Table1[[#This Row],[Date Created Conversion]])</f>
        <v>30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8287</v>
      </c>
      <c r="O1591" t="s">
        <v>8290</v>
      </c>
      <c r="P1591" s="16">
        <f>ROUND(Table1[[#This Row],[pledged]]/Table1[[#This Row],[goal]]*100,0)</f>
        <v>0</v>
      </c>
      <c r="Q1591">
        <f>IFERROR(ROUND(E1591/L1591,2),0)</f>
        <v>0</v>
      </c>
      <c r="R1591" s="18">
        <f>(((J1591/60)/60)/24)+DATE(1970,1,1)</f>
        <v>42256.984791666662</v>
      </c>
      <c r="S1591" s="18">
        <f>(((I1591/60)/60)/24)+DATE(1970,1,1)</f>
        <v>42286.984791666662</v>
      </c>
      <c r="T1591" s="14">
        <f>MONTH(R1591)</f>
        <v>9</v>
      </c>
      <c r="U1591" s="14">
        <f>MONTH(S1591)</f>
        <v>10</v>
      </c>
      <c r="V1591">
        <f>YEAR(R1591)</f>
        <v>2015</v>
      </c>
      <c r="W1591">
        <f>YEAR(S1591)</f>
        <v>2015</v>
      </c>
      <c r="X1591" s="14">
        <f>_xlfn.DAYS(Table1[[#This Row],[Date Ended Conversion]],Table1[[#This Row],[Date Created Conversion]])</f>
        <v>30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8287</v>
      </c>
      <c r="O1592" t="s">
        <v>8290</v>
      </c>
      <c r="P1592" s="16">
        <f>ROUND(Table1[[#This Row],[pledged]]/Table1[[#This Row],[goal]]*100,0)</f>
        <v>2</v>
      </c>
      <c r="Q1592">
        <f>IFERROR(ROUND(E1592/L1592,2),0)</f>
        <v>510</v>
      </c>
      <c r="R1592" s="18">
        <f>(((J1592/60)/60)/24)+DATE(1970,1,1)</f>
        <v>42240.857222222221</v>
      </c>
      <c r="S1592" s="18">
        <f>(((I1592/60)/60)/24)+DATE(1970,1,1)</f>
        <v>42270.857222222221</v>
      </c>
      <c r="T1592" s="14">
        <f>MONTH(R1592)</f>
        <v>8</v>
      </c>
      <c r="U1592" s="14">
        <f>MONTH(S1592)</f>
        <v>9</v>
      </c>
      <c r="V1592">
        <f>YEAR(R1592)</f>
        <v>2015</v>
      </c>
      <c r="W1592">
        <f>YEAR(S1592)</f>
        <v>2015</v>
      </c>
      <c r="X1592" s="14">
        <f>_xlfn.DAYS(Table1[[#This Row],[Date Ended Conversion]],Table1[[#This Row],[Date Created Conversion]])</f>
        <v>30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8287</v>
      </c>
      <c r="O1593" t="s">
        <v>8290</v>
      </c>
      <c r="P1593" s="16">
        <f>ROUND(Table1[[#This Row],[pledged]]/Table1[[#This Row],[goal]]*100,0)</f>
        <v>29</v>
      </c>
      <c r="Q1593">
        <f>IFERROR(ROUND(E1593/L1593,2),0)</f>
        <v>44.48</v>
      </c>
      <c r="R1593" s="18">
        <f>(((J1593/60)/60)/24)+DATE(1970,1,1)</f>
        <v>42433.726168981477</v>
      </c>
      <c r="S1593" s="18">
        <f>(((I1593/60)/60)/24)+DATE(1970,1,1)</f>
        <v>42463.68450231482</v>
      </c>
      <c r="T1593" s="14">
        <f>MONTH(R1593)</f>
        <v>3</v>
      </c>
      <c r="U1593" s="14">
        <f>MONTH(S1593)</f>
        <v>4</v>
      </c>
      <c r="V1593">
        <f>YEAR(R1593)</f>
        <v>2016</v>
      </c>
      <c r="W1593">
        <f>YEAR(S1593)</f>
        <v>2016</v>
      </c>
      <c r="X1593" s="14">
        <f>_xlfn.DAYS(Table1[[#This Row],[Date Ended Conversion]],Table1[[#This Row],[Date Created Conversion]])</f>
        <v>30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8287</v>
      </c>
      <c r="O1594" t="s">
        <v>8290</v>
      </c>
      <c r="P1594" s="16">
        <f>ROUND(Table1[[#This Row],[pledged]]/Table1[[#This Row],[goal]]*100,0)</f>
        <v>0</v>
      </c>
      <c r="Q1594">
        <f>IFERROR(ROUND(E1594/L1594,2),0)</f>
        <v>0</v>
      </c>
      <c r="R1594" s="18">
        <f>(((J1594/60)/60)/24)+DATE(1970,1,1)</f>
        <v>42046.072743055556</v>
      </c>
      <c r="S1594" s="18">
        <f>(((I1594/60)/60)/24)+DATE(1970,1,1)</f>
        <v>42091.031076388885</v>
      </c>
      <c r="T1594" s="14">
        <f>MONTH(R1594)</f>
        <v>2</v>
      </c>
      <c r="U1594" s="14">
        <f>MONTH(S1594)</f>
        <v>3</v>
      </c>
      <c r="V1594">
        <f>YEAR(R1594)</f>
        <v>2015</v>
      </c>
      <c r="W1594">
        <f>YEAR(S1594)</f>
        <v>2015</v>
      </c>
      <c r="X1594" s="14">
        <f>_xlfn.DAYS(Table1[[#This Row],[Date Ended Conversion]],Table1[[#This Row],[Date Created Conversion]])</f>
        <v>45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8287</v>
      </c>
      <c r="O1595" t="s">
        <v>8290</v>
      </c>
      <c r="P1595" s="16">
        <f>ROUND(Table1[[#This Row],[pledged]]/Table1[[#This Row],[goal]]*100,0)</f>
        <v>0</v>
      </c>
      <c r="Q1595">
        <f>IFERROR(ROUND(E1595/L1595,2),0)</f>
        <v>1</v>
      </c>
      <c r="R1595" s="18">
        <f>(((J1595/60)/60)/24)+DATE(1970,1,1)</f>
        <v>42033.845543981486</v>
      </c>
      <c r="S1595" s="18">
        <f>(((I1595/60)/60)/24)+DATE(1970,1,1)</f>
        <v>42063.845543981486</v>
      </c>
      <c r="T1595" s="14">
        <f>MONTH(R1595)</f>
        <v>1</v>
      </c>
      <c r="U1595" s="14">
        <f>MONTH(S1595)</f>
        <v>2</v>
      </c>
      <c r="V1595">
        <f>YEAR(R1595)</f>
        <v>2015</v>
      </c>
      <c r="W1595">
        <f>YEAR(S1595)</f>
        <v>2015</v>
      </c>
      <c r="X1595" s="14">
        <f>_xlfn.DAYS(Table1[[#This Row],[Date Ended Conversion]],Table1[[#This Row],[Date Created Conversion]])</f>
        <v>30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8287</v>
      </c>
      <c r="O1596" t="s">
        <v>8290</v>
      </c>
      <c r="P1596" s="16">
        <f>ROUND(Table1[[#This Row],[pledged]]/Table1[[#This Row],[goal]]*100,0)</f>
        <v>21</v>
      </c>
      <c r="Q1596">
        <f>IFERROR(ROUND(E1596/L1596,2),0)</f>
        <v>20.5</v>
      </c>
      <c r="R1596" s="18">
        <f>(((J1596/60)/60)/24)+DATE(1970,1,1)</f>
        <v>42445.712754629625</v>
      </c>
      <c r="S1596" s="18">
        <f>(((I1596/60)/60)/24)+DATE(1970,1,1)</f>
        <v>42505.681249999994</v>
      </c>
      <c r="T1596" s="14">
        <f>MONTH(R1596)</f>
        <v>3</v>
      </c>
      <c r="U1596" s="14">
        <f>MONTH(S1596)</f>
        <v>5</v>
      </c>
      <c r="V1596">
        <f>YEAR(R1596)</f>
        <v>2016</v>
      </c>
      <c r="W1596">
        <f>YEAR(S1596)</f>
        <v>2016</v>
      </c>
      <c r="X1596" s="14">
        <f>_xlfn.DAYS(Table1[[#This Row],[Date Ended Conversion]],Table1[[#This Row],[Date Created Conversion]])</f>
        <v>60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8287</v>
      </c>
      <c r="O1597" t="s">
        <v>8290</v>
      </c>
      <c r="P1597" s="16">
        <f>ROUND(Table1[[#This Row],[pledged]]/Table1[[#This Row],[goal]]*100,0)</f>
        <v>0</v>
      </c>
      <c r="Q1597">
        <f>IFERROR(ROUND(E1597/L1597,2),0)</f>
        <v>40</v>
      </c>
      <c r="R1597" s="18">
        <f>(((J1597/60)/60)/24)+DATE(1970,1,1)</f>
        <v>41780.050092592595</v>
      </c>
      <c r="S1597" s="18">
        <f>(((I1597/60)/60)/24)+DATE(1970,1,1)</f>
        <v>41808.842361111114</v>
      </c>
      <c r="T1597" s="14">
        <f>MONTH(R1597)</f>
        <v>5</v>
      </c>
      <c r="U1597" s="14">
        <f>MONTH(S1597)</f>
        <v>6</v>
      </c>
      <c r="V1597">
        <f>YEAR(R1597)</f>
        <v>2014</v>
      </c>
      <c r="W1597">
        <f>YEAR(S1597)</f>
        <v>2014</v>
      </c>
      <c r="X1597" s="14">
        <f>_xlfn.DAYS(Table1[[#This Row],[Date Ended Conversion]],Table1[[#This Row],[Date Created Conversion]])</f>
        <v>28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8287</v>
      </c>
      <c r="O1598" t="s">
        <v>8290</v>
      </c>
      <c r="P1598" s="16">
        <f>ROUND(Table1[[#This Row],[pledged]]/Table1[[#This Row],[goal]]*100,0)</f>
        <v>2</v>
      </c>
      <c r="Q1598">
        <f>IFERROR(ROUND(E1598/L1598,2),0)</f>
        <v>25</v>
      </c>
      <c r="R1598" s="18">
        <f>(((J1598/60)/60)/24)+DATE(1970,1,1)</f>
        <v>41941.430196759262</v>
      </c>
      <c r="S1598" s="18">
        <f>(((I1598/60)/60)/24)+DATE(1970,1,1)</f>
        <v>41986.471863425926</v>
      </c>
      <c r="T1598" s="14">
        <f>MONTH(R1598)</f>
        <v>10</v>
      </c>
      <c r="U1598" s="14">
        <f>MONTH(S1598)</f>
        <v>12</v>
      </c>
      <c r="V1598">
        <f>YEAR(R1598)</f>
        <v>2014</v>
      </c>
      <c r="W1598">
        <f>YEAR(S1598)</f>
        <v>2014</v>
      </c>
      <c r="X1598" s="14">
        <f>_xlfn.DAYS(Table1[[#This Row],[Date Ended Conversion]],Table1[[#This Row],[Date Created Conversion]])</f>
        <v>45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8287</v>
      </c>
      <c r="O1599" t="s">
        <v>8290</v>
      </c>
      <c r="P1599" s="16">
        <f>ROUND(Table1[[#This Row],[pledged]]/Table1[[#This Row],[goal]]*100,0)</f>
        <v>0</v>
      </c>
      <c r="Q1599">
        <f>IFERROR(ROUND(E1599/L1599,2),0)</f>
        <v>0</v>
      </c>
      <c r="R1599" s="18">
        <f>(((J1599/60)/60)/24)+DATE(1970,1,1)</f>
        <v>42603.354131944448</v>
      </c>
      <c r="S1599" s="18">
        <f>(((I1599/60)/60)/24)+DATE(1970,1,1)</f>
        <v>42633.354131944448</v>
      </c>
      <c r="T1599" s="14">
        <f>MONTH(R1599)</f>
        <v>8</v>
      </c>
      <c r="U1599" s="14">
        <f>MONTH(S1599)</f>
        <v>9</v>
      </c>
      <c r="V1599">
        <f>YEAR(R1599)</f>
        <v>2016</v>
      </c>
      <c r="W1599">
        <f>YEAR(S1599)</f>
        <v>2016</v>
      </c>
      <c r="X1599" s="14">
        <f>_xlfn.DAYS(Table1[[#This Row],[Date Ended Conversion]],Table1[[#This Row],[Date Created Conversion]])</f>
        <v>30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8287</v>
      </c>
      <c r="O1600" t="s">
        <v>8290</v>
      </c>
      <c r="P1600" s="16">
        <f>ROUND(Table1[[#This Row],[pledged]]/Table1[[#This Row],[goal]]*100,0)</f>
        <v>0</v>
      </c>
      <c r="Q1600">
        <f>IFERROR(ROUND(E1600/L1600,2),0)</f>
        <v>1</v>
      </c>
      <c r="R1600" s="18">
        <f>(((J1600/60)/60)/24)+DATE(1970,1,1)</f>
        <v>42151.667337962965</v>
      </c>
      <c r="S1600" s="18">
        <f>(((I1600/60)/60)/24)+DATE(1970,1,1)</f>
        <v>42211.667337962965</v>
      </c>
      <c r="T1600" s="14">
        <f>MONTH(R1600)</f>
        <v>5</v>
      </c>
      <c r="U1600" s="14">
        <f>MONTH(S1600)</f>
        <v>7</v>
      </c>
      <c r="V1600">
        <f>YEAR(R1600)</f>
        <v>2015</v>
      </c>
      <c r="W1600">
        <f>YEAR(S1600)</f>
        <v>2015</v>
      </c>
      <c r="X1600" s="14">
        <f>_xlfn.DAYS(Table1[[#This Row],[Date Ended Conversion]],Table1[[#This Row],[Date Created Conversion]])</f>
        <v>60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8287</v>
      </c>
      <c r="O1601" t="s">
        <v>8290</v>
      </c>
      <c r="P1601" s="16">
        <f>ROUND(Table1[[#This Row],[pledged]]/Table1[[#This Row],[goal]]*100,0)</f>
        <v>0</v>
      </c>
      <c r="Q1601">
        <f>IFERROR(ROUND(E1601/L1601,2),0)</f>
        <v>0</v>
      </c>
      <c r="R1601" s="18">
        <f>(((J1601/60)/60)/24)+DATE(1970,1,1)</f>
        <v>42438.53907407407</v>
      </c>
      <c r="S1601" s="18">
        <f>(((I1601/60)/60)/24)+DATE(1970,1,1)</f>
        <v>42468.497407407413</v>
      </c>
      <c r="T1601" s="14">
        <f>MONTH(R1601)</f>
        <v>3</v>
      </c>
      <c r="U1601" s="14">
        <f>MONTH(S1601)</f>
        <v>4</v>
      </c>
      <c r="V1601">
        <f>YEAR(R1601)</f>
        <v>2016</v>
      </c>
      <c r="W1601">
        <f>YEAR(S1601)</f>
        <v>2016</v>
      </c>
      <c r="X1601" s="14">
        <f>_xlfn.DAYS(Table1[[#This Row],[Date Ended Conversion]],Table1[[#This Row],[Date Created Conversion]])</f>
        <v>30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8287</v>
      </c>
      <c r="O1602" t="s">
        <v>8290</v>
      </c>
      <c r="P1602" s="16">
        <f>ROUND(Table1[[#This Row],[pledged]]/Table1[[#This Row],[goal]]*100,0)</f>
        <v>7</v>
      </c>
      <c r="Q1602">
        <f>IFERROR(ROUND(E1602/L1602,2),0)</f>
        <v>40.78</v>
      </c>
      <c r="R1602" s="18">
        <f>(((J1602/60)/60)/24)+DATE(1970,1,1)</f>
        <v>41791.057314814818</v>
      </c>
      <c r="S1602" s="18">
        <f>(((I1602/60)/60)/24)+DATE(1970,1,1)</f>
        <v>41835.21597222222</v>
      </c>
      <c r="T1602" s="14">
        <f>MONTH(R1602)</f>
        <v>6</v>
      </c>
      <c r="U1602" s="14">
        <f>MONTH(S1602)</f>
        <v>7</v>
      </c>
      <c r="V1602">
        <f>YEAR(R1602)</f>
        <v>2014</v>
      </c>
      <c r="W1602">
        <f>YEAR(S1602)</f>
        <v>2014</v>
      </c>
      <c r="X1602" s="14">
        <f>_xlfn.DAYS(Table1[[#This Row],[Date Ended Conversion]],Table1[[#This Row],[Date Created Conversion]])</f>
        <v>44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8275</v>
      </c>
      <c r="O1603" t="s">
        <v>8307</v>
      </c>
      <c r="P1603" s="16">
        <f>ROUND(Table1[[#This Row],[pledged]]/Table1[[#This Row],[goal]]*100,0)</f>
        <v>108</v>
      </c>
      <c r="Q1603">
        <f>IFERROR(ROUND(E1603/L1603,2),0)</f>
        <v>48.33</v>
      </c>
      <c r="R1603" s="18">
        <f>(((J1603/60)/60)/24)+DATE(1970,1,1)</f>
        <v>40638.092974537038</v>
      </c>
      <c r="S1603" s="18">
        <f>(((I1603/60)/60)/24)+DATE(1970,1,1)</f>
        <v>40668.092974537038</v>
      </c>
      <c r="T1603" s="14">
        <f>MONTH(R1603)</f>
        <v>4</v>
      </c>
      <c r="U1603" s="14">
        <f>MONTH(S1603)</f>
        <v>5</v>
      </c>
      <c r="V1603">
        <f>YEAR(R1603)</f>
        <v>2011</v>
      </c>
      <c r="W1603">
        <f>YEAR(S1603)</f>
        <v>2011</v>
      </c>
      <c r="X1603" s="14">
        <f>_xlfn.DAYS(Table1[[#This Row],[Date Ended Conversion]],Table1[[#This Row],[Date Created Conversion]])</f>
        <v>30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8275</v>
      </c>
      <c r="O1604" t="s">
        <v>8307</v>
      </c>
      <c r="P1604" s="16">
        <f>ROUND(Table1[[#This Row],[pledged]]/Table1[[#This Row],[goal]]*100,0)</f>
        <v>100</v>
      </c>
      <c r="Q1604">
        <f>IFERROR(ROUND(E1604/L1604,2),0)</f>
        <v>46.95</v>
      </c>
      <c r="R1604" s="18">
        <f>(((J1604/60)/60)/24)+DATE(1970,1,1)</f>
        <v>40788.297650462962</v>
      </c>
      <c r="S1604" s="18">
        <f>(((I1604/60)/60)/24)+DATE(1970,1,1)</f>
        <v>40830.958333333336</v>
      </c>
      <c r="T1604" s="14">
        <f>MONTH(R1604)</f>
        <v>9</v>
      </c>
      <c r="U1604" s="14">
        <f>MONTH(S1604)</f>
        <v>10</v>
      </c>
      <c r="V1604">
        <f>YEAR(R1604)</f>
        <v>2011</v>
      </c>
      <c r="W1604">
        <f>YEAR(S1604)</f>
        <v>2011</v>
      </c>
      <c r="X1604" s="14">
        <f>_xlfn.DAYS(Table1[[#This Row],[Date Ended Conversion]],Table1[[#This Row],[Date Created Conversion]])</f>
        <v>42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8275</v>
      </c>
      <c r="O1605" t="s">
        <v>8307</v>
      </c>
      <c r="P1605" s="16">
        <f>ROUND(Table1[[#This Row],[pledged]]/Table1[[#This Row],[goal]]*100,0)</f>
        <v>100</v>
      </c>
      <c r="Q1605">
        <f>IFERROR(ROUND(E1605/L1605,2),0)</f>
        <v>66.69</v>
      </c>
      <c r="R1605" s="18">
        <f>(((J1605/60)/60)/24)+DATE(1970,1,1)</f>
        <v>40876.169664351852</v>
      </c>
      <c r="S1605" s="18">
        <f>(((I1605/60)/60)/24)+DATE(1970,1,1)</f>
        <v>40936.169664351852</v>
      </c>
      <c r="T1605" s="14">
        <f>MONTH(R1605)</f>
        <v>11</v>
      </c>
      <c r="U1605" s="14">
        <f>MONTH(S1605)</f>
        <v>1</v>
      </c>
      <c r="V1605">
        <f>YEAR(R1605)</f>
        <v>2011</v>
      </c>
      <c r="W1605">
        <f>YEAR(S1605)</f>
        <v>2012</v>
      </c>
      <c r="X1605" s="14">
        <f>_xlfn.DAYS(Table1[[#This Row],[Date Ended Conversion]],Table1[[#This Row],[Date Created Conversion]])</f>
        <v>60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8275</v>
      </c>
      <c r="O1606" t="s">
        <v>8307</v>
      </c>
      <c r="P1606" s="16">
        <f>ROUND(Table1[[#This Row],[pledged]]/Table1[[#This Row],[goal]]*100,0)</f>
        <v>122</v>
      </c>
      <c r="Q1606">
        <f>IFERROR(ROUND(E1606/L1606,2),0)</f>
        <v>48.84</v>
      </c>
      <c r="R1606" s="18">
        <f>(((J1606/60)/60)/24)+DATE(1970,1,1)</f>
        <v>40945.845312500001</v>
      </c>
      <c r="S1606" s="18">
        <f>(((I1606/60)/60)/24)+DATE(1970,1,1)</f>
        <v>40985.80364583333</v>
      </c>
      <c r="T1606" s="14">
        <f>MONTH(R1606)</f>
        <v>2</v>
      </c>
      <c r="U1606" s="14">
        <f>MONTH(S1606)</f>
        <v>3</v>
      </c>
      <c r="V1606">
        <f>YEAR(R1606)</f>
        <v>2012</v>
      </c>
      <c r="W1606">
        <f>YEAR(S1606)</f>
        <v>2012</v>
      </c>
      <c r="X1606" s="14">
        <f>_xlfn.DAYS(Table1[[#This Row],[Date Ended Conversion]],Table1[[#This Row],[Date Created Conversion]])</f>
        <v>40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8275</v>
      </c>
      <c r="O1607" t="s">
        <v>8307</v>
      </c>
      <c r="P1607" s="16">
        <f>ROUND(Table1[[#This Row],[pledged]]/Table1[[#This Row],[goal]]*100,0)</f>
        <v>101</v>
      </c>
      <c r="Q1607">
        <f>IFERROR(ROUND(E1607/L1607,2),0)</f>
        <v>137.31</v>
      </c>
      <c r="R1607" s="18">
        <f>(((J1607/60)/60)/24)+DATE(1970,1,1)</f>
        <v>40747.012881944444</v>
      </c>
      <c r="S1607" s="18">
        <f>(((I1607/60)/60)/24)+DATE(1970,1,1)</f>
        <v>40756.291666666664</v>
      </c>
      <c r="T1607" s="14">
        <f>MONTH(R1607)</f>
        <v>7</v>
      </c>
      <c r="U1607" s="14">
        <f>MONTH(S1607)</f>
        <v>8</v>
      </c>
      <c r="V1607">
        <f>YEAR(R1607)</f>
        <v>2011</v>
      </c>
      <c r="W1607">
        <f>YEAR(S1607)</f>
        <v>2011</v>
      </c>
      <c r="X1607" s="14">
        <f>_xlfn.DAYS(Table1[[#This Row],[Date Ended Conversion]],Table1[[#This Row],[Date Created Conversion]])</f>
        <v>9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8275</v>
      </c>
      <c r="O1608" t="s">
        <v>8307</v>
      </c>
      <c r="P1608" s="16">
        <f>ROUND(Table1[[#This Row],[pledged]]/Table1[[#This Row],[goal]]*100,0)</f>
        <v>101</v>
      </c>
      <c r="Q1608">
        <f>IFERROR(ROUND(E1608/L1608,2),0)</f>
        <v>87.83</v>
      </c>
      <c r="R1608" s="18">
        <f>(((J1608/60)/60)/24)+DATE(1970,1,1)</f>
        <v>40536.111550925925</v>
      </c>
      <c r="S1608" s="18">
        <f>(((I1608/60)/60)/24)+DATE(1970,1,1)</f>
        <v>40626.069884259261</v>
      </c>
      <c r="T1608" s="14">
        <f>MONTH(R1608)</f>
        <v>12</v>
      </c>
      <c r="U1608" s="14">
        <f>MONTH(S1608)</f>
        <v>3</v>
      </c>
      <c r="V1608">
        <f>YEAR(R1608)</f>
        <v>2010</v>
      </c>
      <c r="W1608">
        <f>YEAR(S1608)</f>
        <v>2011</v>
      </c>
      <c r="X1608" s="14">
        <f>_xlfn.DAYS(Table1[[#This Row],[Date Ended Conversion]],Table1[[#This Row],[Date Created Conversion]])</f>
        <v>90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8275</v>
      </c>
      <c r="O1609" t="s">
        <v>8307</v>
      </c>
      <c r="P1609" s="16">
        <f>ROUND(Table1[[#This Row],[pledged]]/Table1[[#This Row],[goal]]*100,0)</f>
        <v>145</v>
      </c>
      <c r="Q1609">
        <f>IFERROR(ROUND(E1609/L1609,2),0)</f>
        <v>70.790000000000006</v>
      </c>
      <c r="R1609" s="18">
        <f>(((J1609/60)/60)/24)+DATE(1970,1,1)</f>
        <v>41053.80846064815</v>
      </c>
      <c r="S1609" s="18">
        <f>(((I1609/60)/60)/24)+DATE(1970,1,1)</f>
        <v>41074.80846064815</v>
      </c>
      <c r="T1609" s="14">
        <f>MONTH(R1609)</f>
        <v>5</v>
      </c>
      <c r="U1609" s="14">
        <f>MONTH(S1609)</f>
        <v>6</v>
      </c>
      <c r="V1609">
        <f>YEAR(R1609)</f>
        <v>2012</v>
      </c>
      <c r="W1609">
        <f>YEAR(S1609)</f>
        <v>2012</v>
      </c>
      <c r="X1609" s="14">
        <f>_xlfn.DAYS(Table1[[#This Row],[Date Ended Conversion]],Table1[[#This Row],[Date Created Conversion]])</f>
        <v>21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8275</v>
      </c>
      <c r="O1610" t="s">
        <v>8307</v>
      </c>
      <c r="P1610" s="16">
        <f>ROUND(Table1[[#This Row],[pledged]]/Table1[[#This Row],[goal]]*100,0)</f>
        <v>101</v>
      </c>
      <c r="Q1610">
        <f>IFERROR(ROUND(E1610/L1610,2),0)</f>
        <v>52.83</v>
      </c>
      <c r="R1610" s="18">
        <f>(((J1610/60)/60)/24)+DATE(1970,1,1)</f>
        <v>41607.83085648148</v>
      </c>
      <c r="S1610" s="18">
        <f>(((I1610/60)/60)/24)+DATE(1970,1,1)</f>
        <v>41640.226388888892</v>
      </c>
      <c r="T1610" s="14">
        <f>MONTH(R1610)</f>
        <v>11</v>
      </c>
      <c r="U1610" s="14">
        <f>MONTH(S1610)</f>
        <v>1</v>
      </c>
      <c r="V1610">
        <f>YEAR(R1610)</f>
        <v>2013</v>
      </c>
      <c r="W1610">
        <f>YEAR(S1610)</f>
        <v>2014</v>
      </c>
      <c r="X1610" s="14">
        <f>_xlfn.DAYS(Table1[[#This Row],[Date Ended Conversion]],Table1[[#This Row],[Date Created Conversion]])</f>
        <v>33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8275</v>
      </c>
      <c r="O1611" t="s">
        <v>8307</v>
      </c>
      <c r="P1611" s="16">
        <f>ROUND(Table1[[#This Row],[pledged]]/Table1[[#This Row],[goal]]*100,0)</f>
        <v>118</v>
      </c>
      <c r="Q1611">
        <f>IFERROR(ROUND(E1611/L1611,2),0)</f>
        <v>443.75</v>
      </c>
      <c r="R1611" s="18">
        <f>(((J1611/60)/60)/24)+DATE(1970,1,1)</f>
        <v>40796.001261574071</v>
      </c>
      <c r="S1611" s="18">
        <f>(((I1611/60)/60)/24)+DATE(1970,1,1)</f>
        <v>40849.333333333336</v>
      </c>
      <c r="T1611" s="14">
        <f>MONTH(R1611)</f>
        <v>9</v>
      </c>
      <c r="U1611" s="14">
        <f>MONTH(S1611)</f>
        <v>11</v>
      </c>
      <c r="V1611">
        <f>YEAR(R1611)</f>
        <v>2011</v>
      </c>
      <c r="W1611">
        <f>YEAR(S1611)</f>
        <v>2011</v>
      </c>
      <c r="X1611" s="14">
        <f>_xlfn.DAYS(Table1[[#This Row],[Date Ended Conversion]],Table1[[#This Row],[Date Created Conversion]])</f>
        <v>53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8275</v>
      </c>
      <c r="O1612" t="s">
        <v>8307</v>
      </c>
      <c r="P1612" s="16">
        <f>ROUND(Table1[[#This Row],[pledged]]/Table1[[#This Row],[goal]]*100,0)</f>
        <v>272</v>
      </c>
      <c r="Q1612">
        <f>IFERROR(ROUND(E1612/L1612,2),0)</f>
        <v>48.54</v>
      </c>
      <c r="R1612" s="18">
        <f>(((J1612/60)/60)/24)+DATE(1970,1,1)</f>
        <v>41228.924884259257</v>
      </c>
      <c r="S1612" s="18">
        <f>(((I1612/60)/60)/24)+DATE(1970,1,1)</f>
        <v>41258.924884259257</v>
      </c>
      <c r="T1612" s="14">
        <f>MONTH(R1612)</f>
        <v>11</v>
      </c>
      <c r="U1612" s="14">
        <f>MONTH(S1612)</f>
        <v>12</v>
      </c>
      <c r="V1612">
        <f>YEAR(R1612)</f>
        <v>2012</v>
      </c>
      <c r="W1612">
        <f>YEAR(S1612)</f>
        <v>2012</v>
      </c>
      <c r="X1612" s="14">
        <f>_xlfn.DAYS(Table1[[#This Row],[Date Ended Conversion]],Table1[[#This Row],[Date Created Conversion]])</f>
        <v>30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8275</v>
      </c>
      <c r="O1613" t="s">
        <v>8307</v>
      </c>
      <c r="P1613" s="16">
        <f>ROUND(Table1[[#This Row],[pledged]]/Table1[[#This Row],[goal]]*100,0)</f>
        <v>125</v>
      </c>
      <c r="Q1613">
        <f>IFERROR(ROUND(E1613/L1613,2),0)</f>
        <v>37.07</v>
      </c>
      <c r="R1613" s="18">
        <f>(((J1613/60)/60)/24)+DATE(1970,1,1)</f>
        <v>41409.00037037037</v>
      </c>
      <c r="S1613" s="18">
        <f>(((I1613/60)/60)/24)+DATE(1970,1,1)</f>
        <v>41430.00037037037</v>
      </c>
      <c r="T1613" s="14">
        <f>MONTH(R1613)</f>
        <v>5</v>
      </c>
      <c r="U1613" s="14">
        <f>MONTH(S1613)</f>
        <v>6</v>
      </c>
      <c r="V1613">
        <f>YEAR(R1613)</f>
        <v>2013</v>
      </c>
      <c r="W1613">
        <f>YEAR(S1613)</f>
        <v>2013</v>
      </c>
      <c r="X1613" s="14">
        <f>_xlfn.DAYS(Table1[[#This Row],[Date Ended Conversion]],Table1[[#This Row],[Date Created Conversion]])</f>
        <v>21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8275</v>
      </c>
      <c r="O1614" t="s">
        <v>8307</v>
      </c>
      <c r="P1614" s="16">
        <f>ROUND(Table1[[#This Row],[pledged]]/Table1[[#This Row],[goal]]*100,0)</f>
        <v>110</v>
      </c>
      <c r="Q1614">
        <f>IFERROR(ROUND(E1614/L1614,2),0)</f>
        <v>50</v>
      </c>
      <c r="R1614" s="18">
        <f>(((J1614/60)/60)/24)+DATE(1970,1,1)</f>
        <v>41246.874814814815</v>
      </c>
      <c r="S1614" s="18">
        <f>(((I1614/60)/60)/24)+DATE(1970,1,1)</f>
        <v>41276.874814814815</v>
      </c>
      <c r="T1614" s="14">
        <f>MONTH(R1614)</f>
        <v>12</v>
      </c>
      <c r="U1614" s="14">
        <f>MONTH(S1614)</f>
        <v>1</v>
      </c>
      <c r="V1614">
        <f>YEAR(R1614)</f>
        <v>2012</v>
      </c>
      <c r="W1614">
        <f>YEAR(S1614)</f>
        <v>2013</v>
      </c>
      <c r="X1614" s="14">
        <f>_xlfn.DAYS(Table1[[#This Row],[Date Ended Conversion]],Table1[[#This Row],[Date Created Conversion]])</f>
        <v>30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8275</v>
      </c>
      <c r="O1615" t="s">
        <v>8307</v>
      </c>
      <c r="P1615" s="16">
        <f>ROUND(Table1[[#This Row],[pledged]]/Table1[[#This Row],[goal]]*100,0)</f>
        <v>102</v>
      </c>
      <c r="Q1615">
        <f>IFERROR(ROUND(E1615/L1615,2),0)</f>
        <v>39.04</v>
      </c>
      <c r="R1615" s="18">
        <f>(((J1615/60)/60)/24)+DATE(1970,1,1)</f>
        <v>41082.069467592592</v>
      </c>
      <c r="S1615" s="18">
        <f>(((I1615/60)/60)/24)+DATE(1970,1,1)</f>
        <v>41112.069467592592</v>
      </c>
      <c r="T1615" s="14">
        <f>MONTH(R1615)</f>
        <v>6</v>
      </c>
      <c r="U1615" s="14">
        <f>MONTH(S1615)</f>
        <v>7</v>
      </c>
      <c r="V1615">
        <f>YEAR(R1615)</f>
        <v>2012</v>
      </c>
      <c r="W1615">
        <f>YEAR(S1615)</f>
        <v>2012</v>
      </c>
      <c r="X1615" s="14">
        <f>_xlfn.DAYS(Table1[[#This Row],[Date Ended Conversion]],Table1[[#This Row],[Date Created Conversion]])</f>
        <v>30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8275</v>
      </c>
      <c r="O1616" t="s">
        <v>8307</v>
      </c>
      <c r="P1616" s="16">
        <f>ROUND(Table1[[#This Row],[pledged]]/Table1[[#This Row],[goal]]*100,0)</f>
        <v>103</v>
      </c>
      <c r="Q1616">
        <f>IFERROR(ROUND(E1616/L1616,2),0)</f>
        <v>66.69</v>
      </c>
      <c r="R1616" s="18">
        <f>(((J1616/60)/60)/24)+DATE(1970,1,1)</f>
        <v>41794.981122685182</v>
      </c>
      <c r="S1616" s="18">
        <f>(((I1616/60)/60)/24)+DATE(1970,1,1)</f>
        <v>41854.708333333336</v>
      </c>
      <c r="T1616" s="14">
        <f>MONTH(R1616)</f>
        <v>6</v>
      </c>
      <c r="U1616" s="14">
        <f>MONTH(S1616)</f>
        <v>8</v>
      </c>
      <c r="V1616">
        <f>YEAR(R1616)</f>
        <v>2014</v>
      </c>
      <c r="W1616">
        <f>YEAR(S1616)</f>
        <v>2014</v>
      </c>
      <c r="X1616" s="14">
        <f>_xlfn.DAYS(Table1[[#This Row],[Date Ended Conversion]],Table1[[#This Row],[Date Created Conversion]])</f>
        <v>60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8275</v>
      </c>
      <c r="O1617" t="s">
        <v>8307</v>
      </c>
      <c r="P1617" s="16">
        <f>ROUND(Table1[[#This Row],[pledged]]/Table1[[#This Row],[goal]]*100,0)</f>
        <v>114</v>
      </c>
      <c r="Q1617">
        <f>IFERROR(ROUND(E1617/L1617,2),0)</f>
        <v>67.13</v>
      </c>
      <c r="R1617" s="18">
        <f>(((J1617/60)/60)/24)+DATE(1970,1,1)</f>
        <v>40845.050879629627</v>
      </c>
      <c r="S1617" s="18">
        <f>(((I1617/60)/60)/24)+DATE(1970,1,1)</f>
        <v>40890.092546296299</v>
      </c>
      <c r="T1617" s="14">
        <f>MONTH(R1617)</f>
        <v>10</v>
      </c>
      <c r="U1617" s="14">
        <f>MONTH(S1617)</f>
        <v>12</v>
      </c>
      <c r="V1617">
        <f>YEAR(R1617)</f>
        <v>2011</v>
      </c>
      <c r="W1617">
        <f>YEAR(S1617)</f>
        <v>2011</v>
      </c>
      <c r="X1617" s="14">
        <f>_xlfn.DAYS(Table1[[#This Row],[Date Ended Conversion]],Table1[[#This Row],[Date Created Conversion]])</f>
        <v>45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8275</v>
      </c>
      <c r="O1618" t="s">
        <v>8307</v>
      </c>
      <c r="P1618" s="16">
        <f>ROUND(Table1[[#This Row],[pledged]]/Table1[[#This Row],[goal]]*100,0)</f>
        <v>104</v>
      </c>
      <c r="Q1618">
        <f>IFERROR(ROUND(E1618/L1618,2),0)</f>
        <v>66.37</v>
      </c>
      <c r="R1618" s="18">
        <f>(((J1618/60)/60)/24)+DATE(1970,1,1)</f>
        <v>41194.715520833335</v>
      </c>
      <c r="S1618" s="18">
        <f>(((I1618/60)/60)/24)+DATE(1970,1,1)</f>
        <v>41235.916666666664</v>
      </c>
      <c r="T1618" s="14">
        <f>MONTH(R1618)</f>
        <v>10</v>
      </c>
      <c r="U1618" s="14">
        <f>MONTH(S1618)</f>
        <v>11</v>
      </c>
      <c r="V1618">
        <f>YEAR(R1618)</f>
        <v>2012</v>
      </c>
      <c r="W1618">
        <f>YEAR(S1618)</f>
        <v>2012</v>
      </c>
      <c r="X1618" s="14">
        <f>_xlfn.DAYS(Table1[[#This Row],[Date Ended Conversion]],Table1[[#This Row],[Date Created Conversion]])</f>
        <v>41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8275</v>
      </c>
      <c r="O1619" t="s">
        <v>8307</v>
      </c>
      <c r="P1619" s="16">
        <f>ROUND(Table1[[#This Row],[pledged]]/Table1[[#This Row],[goal]]*100,0)</f>
        <v>146</v>
      </c>
      <c r="Q1619">
        <f>IFERROR(ROUND(E1619/L1619,2),0)</f>
        <v>64.62</v>
      </c>
      <c r="R1619" s="18">
        <f>(((J1619/60)/60)/24)+DATE(1970,1,1)</f>
        <v>41546.664212962962</v>
      </c>
      <c r="S1619" s="18">
        <f>(((I1619/60)/60)/24)+DATE(1970,1,1)</f>
        <v>41579.791666666664</v>
      </c>
      <c r="T1619" s="14">
        <f>MONTH(R1619)</f>
        <v>9</v>
      </c>
      <c r="U1619" s="14">
        <f>MONTH(S1619)</f>
        <v>11</v>
      </c>
      <c r="V1619">
        <f>YEAR(R1619)</f>
        <v>2013</v>
      </c>
      <c r="W1619">
        <f>YEAR(S1619)</f>
        <v>2013</v>
      </c>
      <c r="X1619" s="14">
        <f>_xlfn.DAYS(Table1[[#This Row],[Date Ended Conversion]],Table1[[#This Row],[Date Created Conversion]])</f>
        <v>33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8275</v>
      </c>
      <c r="O1620" t="s">
        <v>8307</v>
      </c>
      <c r="P1620" s="16">
        <f>ROUND(Table1[[#This Row],[pledged]]/Table1[[#This Row],[goal]]*100,0)</f>
        <v>105</v>
      </c>
      <c r="Q1620">
        <f>IFERROR(ROUND(E1620/L1620,2),0)</f>
        <v>58.37</v>
      </c>
      <c r="R1620" s="18">
        <f>(((J1620/60)/60)/24)+DATE(1970,1,1)</f>
        <v>41301.654340277775</v>
      </c>
      <c r="S1620" s="18">
        <f>(((I1620/60)/60)/24)+DATE(1970,1,1)</f>
        <v>41341.654340277775</v>
      </c>
      <c r="T1620" s="14">
        <f>MONTH(R1620)</f>
        <v>1</v>
      </c>
      <c r="U1620" s="14">
        <f>MONTH(S1620)</f>
        <v>3</v>
      </c>
      <c r="V1620">
        <f>YEAR(R1620)</f>
        <v>2013</v>
      </c>
      <c r="W1620">
        <f>YEAR(S1620)</f>
        <v>2013</v>
      </c>
      <c r="X1620" s="14">
        <f>_xlfn.DAYS(Table1[[#This Row],[Date Ended Conversion]],Table1[[#This Row],[Date Created Conversion]])</f>
        <v>40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8275</v>
      </c>
      <c r="O1621" t="s">
        <v>8307</v>
      </c>
      <c r="P1621" s="16">
        <f>ROUND(Table1[[#This Row],[pledged]]/Table1[[#This Row],[goal]]*100,0)</f>
        <v>133</v>
      </c>
      <c r="Q1621">
        <f>IFERROR(ROUND(E1621/L1621,2),0)</f>
        <v>86.96</v>
      </c>
      <c r="R1621" s="18">
        <f>(((J1621/60)/60)/24)+DATE(1970,1,1)</f>
        <v>41876.18618055556</v>
      </c>
      <c r="S1621" s="18">
        <f>(((I1621/60)/60)/24)+DATE(1970,1,1)</f>
        <v>41897.18618055556</v>
      </c>
      <c r="T1621" s="14">
        <f>MONTH(R1621)</f>
        <v>8</v>
      </c>
      <c r="U1621" s="14">
        <f>MONTH(S1621)</f>
        <v>9</v>
      </c>
      <c r="V1621">
        <f>YEAR(R1621)</f>
        <v>2014</v>
      </c>
      <c r="W1621">
        <f>YEAR(S1621)</f>
        <v>2014</v>
      </c>
      <c r="X1621" s="14">
        <f>_xlfn.DAYS(Table1[[#This Row],[Date Ended Conversion]],Table1[[#This Row],[Date Created Conversion]])</f>
        <v>21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8275</v>
      </c>
      <c r="O1622" t="s">
        <v>8307</v>
      </c>
      <c r="P1622" s="16">
        <f>ROUND(Table1[[#This Row],[pledged]]/Table1[[#This Row],[goal]]*100,0)</f>
        <v>113</v>
      </c>
      <c r="Q1622">
        <f>IFERROR(ROUND(E1622/L1622,2),0)</f>
        <v>66.47</v>
      </c>
      <c r="R1622" s="18">
        <f>(((J1622/60)/60)/24)+DATE(1970,1,1)</f>
        <v>41321.339583333334</v>
      </c>
      <c r="S1622" s="18">
        <f>(((I1622/60)/60)/24)+DATE(1970,1,1)</f>
        <v>41328.339583333334</v>
      </c>
      <c r="T1622" s="14">
        <f>MONTH(R1622)</f>
        <v>2</v>
      </c>
      <c r="U1622" s="14">
        <f>MONTH(S1622)</f>
        <v>2</v>
      </c>
      <c r="V1622">
        <f>YEAR(R1622)</f>
        <v>2013</v>
      </c>
      <c r="W1622">
        <f>YEAR(S1622)</f>
        <v>2013</v>
      </c>
      <c r="X1622" s="14">
        <f>_xlfn.DAYS(Table1[[#This Row],[Date Ended Conversion]],Table1[[#This Row],[Date Created Conversion]])</f>
        <v>7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8275</v>
      </c>
      <c r="O1623" t="s">
        <v>8307</v>
      </c>
      <c r="P1623" s="16">
        <f>ROUND(Table1[[#This Row],[pledged]]/Table1[[#This Row],[goal]]*100,0)</f>
        <v>121</v>
      </c>
      <c r="Q1623">
        <f>IFERROR(ROUND(E1623/L1623,2),0)</f>
        <v>163.78</v>
      </c>
      <c r="R1623" s="18">
        <f>(((J1623/60)/60)/24)+DATE(1970,1,1)</f>
        <v>41003.60665509259</v>
      </c>
      <c r="S1623" s="18">
        <f>(((I1623/60)/60)/24)+DATE(1970,1,1)</f>
        <v>41057.165972222225</v>
      </c>
      <c r="T1623" s="14">
        <f>MONTH(R1623)</f>
        <v>4</v>
      </c>
      <c r="U1623" s="14">
        <f>MONTH(S1623)</f>
        <v>5</v>
      </c>
      <c r="V1623">
        <f>YEAR(R1623)</f>
        <v>2012</v>
      </c>
      <c r="W1623">
        <f>YEAR(S1623)</f>
        <v>2012</v>
      </c>
      <c r="X1623" s="14">
        <f>_xlfn.DAYS(Table1[[#This Row],[Date Ended Conversion]],Table1[[#This Row],[Date Created Conversion]])</f>
        <v>54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8275</v>
      </c>
      <c r="O1624" t="s">
        <v>8307</v>
      </c>
      <c r="P1624" s="16">
        <f>ROUND(Table1[[#This Row],[pledged]]/Table1[[#This Row],[goal]]*100,0)</f>
        <v>102</v>
      </c>
      <c r="Q1624">
        <f>IFERROR(ROUND(E1624/L1624,2),0)</f>
        <v>107.98</v>
      </c>
      <c r="R1624" s="18">
        <f>(((J1624/60)/60)/24)+DATE(1970,1,1)</f>
        <v>41950.29483796296</v>
      </c>
      <c r="S1624" s="18">
        <f>(((I1624/60)/60)/24)+DATE(1970,1,1)</f>
        <v>41990.332638888889</v>
      </c>
      <c r="T1624" s="14">
        <f>MONTH(R1624)</f>
        <v>11</v>
      </c>
      <c r="U1624" s="14">
        <f>MONTH(S1624)</f>
        <v>12</v>
      </c>
      <c r="V1624">
        <f>YEAR(R1624)</f>
        <v>2014</v>
      </c>
      <c r="W1624">
        <f>YEAR(S1624)</f>
        <v>2014</v>
      </c>
      <c r="X1624" s="14">
        <f>_xlfn.DAYS(Table1[[#This Row],[Date Ended Conversion]],Table1[[#This Row],[Date Created Conversion]])</f>
        <v>40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8275</v>
      </c>
      <c r="O1625" t="s">
        <v>8307</v>
      </c>
      <c r="P1625" s="16">
        <f>ROUND(Table1[[#This Row],[pledged]]/Table1[[#This Row],[goal]]*100,0)</f>
        <v>101</v>
      </c>
      <c r="Q1625">
        <f>IFERROR(ROUND(E1625/L1625,2),0)</f>
        <v>42.11</v>
      </c>
      <c r="R1625" s="18">
        <f>(((J1625/60)/60)/24)+DATE(1970,1,1)</f>
        <v>41453.688530092593</v>
      </c>
      <c r="S1625" s="18">
        <f>(((I1625/60)/60)/24)+DATE(1970,1,1)</f>
        <v>41513.688530092593</v>
      </c>
      <c r="T1625" s="14">
        <f>MONTH(R1625)</f>
        <v>6</v>
      </c>
      <c r="U1625" s="14">
        <f>MONTH(S1625)</f>
        <v>8</v>
      </c>
      <c r="V1625">
        <f>YEAR(R1625)</f>
        <v>2013</v>
      </c>
      <c r="W1625">
        <f>YEAR(S1625)</f>
        <v>2013</v>
      </c>
      <c r="X1625" s="14">
        <f>_xlfn.DAYS(Table1[[#This Row],[Date Ended Conversion]],Table1[[#This Row],[Date Created Conversion]])</f>
        <v>60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8275</v>
      </c>
      <c r="O1626" t="s">
        <v>8307</v>
      </c>
      <c r="P1626" s="16">
        <f>ROUND(Table1[[#This Row],[pledged]]/Table1[[#This Row],[goal]]*100,0)</f>
        <v>118</v>
      </c>
      <c r="Q1626">
        <f>IFERROR(ROUND(E1626/L1626,2),0)</f>
        <v>47.2</v>
      </c>
      <c r="R1626" s="18">
        <f>(((J1626/60)/60)/24)+DATE(1970,1,1)</f>
        <v>41243.367303240739</v>
      </c>
      <c r="S1626" s="18">
        <f>(((I1626/60)/60)/24)+DATE(1970,1,1)</f>
        <v>41283.367303240739</v>
      </c>
      <c r="T1626" s="14">
        <f>MONTH(R1626)</f>
        <v>11</v>
      </c>
      <c r="U1626" s="14">
        <f>MONTH(S1626)</f>
        <v>1</v>
      </c>
      <c r="V1626">
        <f>YEAR(R1626)</f>
        <v>2012</v>
      </c>
      <c r="W1626">
        <f>YEAR(S1626)</f>
        <v>2013</v>
      </c>
      <c r="X1626" s="14">
        <f>_xlfn.DAYS(Table1[[#This Row],[Date Ended Conversion]],Table1[[#This Row],[Date Created Conversion]])</f>
        <v>40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8275</v>
      </c>
      <c r="O1627" t="s">
        <v>8307</v>
      </c>
      <c r="P1627" s="16">
        <f>ROUND(Table1[[#This Row],[pledged]]/Table1[[#This Row],[goal]]*100,0)</f>
        <v>155</v>
      </c>
      <c r="Q1627">
        <f>IFERROR(ROUND(E1627/L1627,2),0)</f>
        <v>112.02</v>
      </c>
      <c r="R1627" s="18">
        <f>(((J1627/60)/60)/24)+DATE(1970,1,1)</f>
        <v>41135.699687500004</v>
      </c>
      <c r="S1627" s="18">
        <f>(((I1627/60)/60)/24)+DATE(1970,1,1)</f>
        <v>41163.699687500004</v>
      </c>
      <c r="T1627" s="14">
        <f>MONTH(R1627)</f>
        <v>8</v>
      </c>
      <c r="U1627" s="14">
        <f>MONTH(S1627)</f>
        <v>9</v>
      </c>
      <c r="V1627">
        <f>YEAR(R1627)</f>
        <v>2012</v>
      </c>
      <c r="W1627">
        <f>YEAR(S1627)</f>
        <v>2012</v>
      </c>
      <c r="X1627" s="14">
        <f>_xlfn.DAYS(Table1[[#This Row],[Date Ended Conversion]],Table1[[#This Row],[Date Created Conversion]])</f>
        <v>28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8275</v>
      </c>
      <c r="O1628" t="s">
        <v>8307</v>
      </c>
      <c r="P1628" s="16">
        <f>ROUND(Table1[[#This Row],[pledged]]/Table1[[#This Row],[goal]]*100,0)</f>
        <v>101</v>
      </c>
      <c r="Q1628">
        <f>IFERROR(ROUND(E1628/L1628,2),0)</f>
        <v>74.95</v>
      </c>
      <c r="R1628" s="18">
        <f>(((J1628/60)/60)/24)+DATE(1970,1,1)</f>
        <v>41579.847997685189</v>
      </c>
      <c r="S1628" s="18">
        <f>(((I1628/60)/60)/24)+DATE(1970,1,1)</f>
        <v>41609.889664351853</v>
      </c>
      <c r="T1628" s="14">
        <f>MONTH(R1628)</f>
        <v>11</v>
      </c>
      <c r="U1628" s="14">
        <f>MONTH(S1628)</f>
        <v>12</v>
      </c>
      <c r="V1628">
        <f>YEAR(R1628)</f>
        <v>2013</v>
      </c>
      <c r="W1628">
        <f>YEAR(S1628)</f>
        <v>2013</v>
      </c>
      <c r="X1628" s="14">
        <f>_xlfn.DAYS(Table1[[#This Row],[Date Ended Conversion]],Table1[[#This Row],[Date Created Conversion]])</f>
        <v>30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8275</v>
      </c>
      <c r="O1629" t="s">
        <v>8307</v>
      </c>
      <c r="P1629" s="16">
        <f>ROUND(Table1[[#This Row],[pledged]]/Table1[[#This Row],[goal]]*100,0)</f>
        <v>117</v>
      </c>
      <c r="Q1629">
        <f>IFERROR(ROUND(E1629/L1629,2),0)</f>
        <v>61.58</v>
      </c>
      <c r="R1629" s="18">
        <f>(((J1629/60)/60)/24)+DATE(1970,1,1)</f>
        <v>41205.707048611112</v>
      </c>
      <c r="S1629" s="18">
        <f>(((I1629/60)/60)/24)+DATE(1970,1,1)</f>
        <v>41239.207638888889</v>
      </c>
      <c r="T1629" s="14">
        <f>MONTH(R1629)</f>
        <v>10</v>
      </c>
      <c r="U1629" s="14">
        <f>MONTH(S1629)</f>
        <v>11</v>
      </c>
      <c r="V1629">
        <f>YEAR(R1629)</f>
        <v>2012</v>
      </c>
      <c r="W1629">
        <f>YEAR(S1629)</f>
        <v>2012</v>
      </c>
      <c r="X1629" s="14">
        <f>_xlfn.DAYS(Table1[[#This Row],[Date Ended Conversion]],Table1[[#This Row],[Date Created Conversion]])</f>
        <v>34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8275</v>
      </c>
      <c r="O1630" t="s">
        <v>8307</v>
      </c>
      <c r="P1630" s="16">
        <f>ROUND(Table1[[#This Row],[pledged]]/Table1[[#This Row],[goal]]*100,0)</f>
        <v>101</v>
      </c>
      <c r="Q1630">
        <f>IFERROR(ROUND(E1630/L1630,2),0)</f>
        <v>45.88</v>
      </c>
      <c r="R1630" s="18">
        <f>(((J1630/60)/60)/24)+DATE(1970,1,1)</f>
        <v>41774.737060185187</v>
      </c>
      <c r="S1630" s="18">
        <f>(((I1630/60)/60)/24)+DATE(1970,1,1)</f>
        <v>41807.737060185187</v>
      </c>
      <c r="T1630" s="14">
        <f>MONTH(R1630)</f>
        <v>5</v>
      </c>
      <c r="U1630" s="14">
        <f>MONTH(S1630)</f>
        <v>6</v>
      </c>
      <c r="V1630">
        <f>YEAR(R1630)</f>
        <v>2014</v>
      </c>
      <c r="W1630">
        <f>YEAR(S1630)</f>
        <v>2014</v>
      </c>
      <c r="X1630" s="14">
        <f>_xlfn.DAYS(Table1[[#This Row],[Date Ended Conversion]],Table1[[#This Row],[Date Created Conversion]])</f>
        <v>33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8275</v>
      </c>
      <c r="O1631" t="s">
        <v>8307</v>
      </c>
      <c r="P1631" s="16">
        <f>ROUND(Table1[[#This Row],[pledged]]/Table1[[#This Row],[goal]]*100,0)</f>
        <v>104</v>
      </c>
      <c r="Q1631">
        <f>IFERROR(ROUND(E1631/L1631,2),0)</f>
        <v>75.849999999999994</v>
      </c>
      <c r="R1631" s="18">
        <f>(((J1631/60)/60)/24)+DATE(1970,1,1)</f>
        <v>41645.867280092592</v>
      </c>
      <c r="S1631" s="18">
        <f>(((I1631/60)/60)/24)+DATE(1970,1,1)</f>
        <v>41690.867280092592</v>
      </c>
      <c r="T1631" s="14">
        <f>MONTH(R1631)</f>
        <v>1</v>
      </c>
      <c r="U1631" s="14">
        <f>MONTH(S1631)</f>
        <v>2</v>
      </c>
      <c r="V1631">
        <f>YEAR(R1631)</f>
        <v>2014</v>
      </c>
      <c r="W1631">
        <f>YEAR(S1631)</f>
        <v>2014</v>
      </c>
      <c r="X1631" s="14">
        <f>_xlfn.DAYS(Table1[[#This Row],[Date Ended Conversion]],Table1[[#This Row],[Date Created Conversion]])</f>
        <v>45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8275</v>
      </c>
      <c r="O1632" t="s">
        <v>8307</v>
      </c>
      <c r="P1632" s="16">
        <f>ROUND(Table1[[#This Row],[pledged]]/Table1[[#This Row],[goal]]*100,0)</f>
        <v>265</v>
      </c>
      <c r="Q1632">
        <f>IFERROR(ROUND(E1632/L1632,2),0)</f>
        <v>84.21</v>
      </c>
      <c r="R1632" s="18">
        <f>(((J1632/60)/60)/24)+DATE(1970,1,1)</f>
        <v>40939.837673611109</v>
      </c>
      <c r="S1632" s="18">
        <f>(((I1632/60)/60)/24)+DATE(1970,1,1)</f>
        <v>40970.290972222225</v>
      </c>
      <c r="T1632" s="14">
        <f>MONTH(R1632)</f>
        <v>1</v>
      </c>
      <c r="U1632" s="14">
        <f>MONTH(S1632)</f>
        <v>3</v>
      </c>
      <c r="V1632">
        <f>YEAR(R1632)</f>
        <v>2012</v>
      </c>
      <c r="W1632">
        <f>YEAR(S1632)</f>
        <v>2012</v>
      </c>
      <c r="X1632" s="14">
        <f>_xlfn.DAYS(Table1[[#This Row],[Date Ended Conversion]],Table1[[#This Row],[Date Created Conversion]])</f>
        <v>31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8275</v>
      </c>
      <c r="O1633" t="s">
        <v>8307</v>
      </c>
      <c r="P1633" s="16">
        <f>ROUND(Table1[[#This Row],[pledged]]/Table1[[#This Row],[goal]]*100,0)</f>
        <v>156</v>
      </c>
      <c r="Q1633">
        <f>IFERROR(ROUND(E1633/L1633,2),0)</f>
        <v>117.23</v>
      </c>
      <c r="R1633" s="18">
        <f>(((J1633/60)/60)/24)+DATE(1970,1,1)</f>
        <v>41164.859502314815</v>
      </c>
      <c r="S1633" s="18">
        <f>(((I1633/60)/60)/24)+DATE(1970,1,1)</f>
        <v>41194.859502314815</v>
      </c>
      <c r="T1633" s="14">
        <f>MONTH(R1633)</f>
        <v>9</v>
      </c>
      <c r="U1633" s="14">
        <f>MONTH(S1633)</f>
        <v>10</v>
      </c>
      <c r="V1633">
        <f>YEAR(R1633)</f>
        <v>2012</v>
      </c>
      <c r="W1633">
        <f>YEAR(S1633)</f>
        <v>2012</v>
      </c>
      <c r="X1633" s="14">
        <f>_xlfn.DAYS(Table1[[#This Row],[Date Ended Conversion]],Table1[[#This Row],[Date Created Conversion]])</f>
        <v>30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8275</v>
      </c>
      <c r="O1634" t="s">
        <v>8307</v>
      </c>
      <c r="P1634" s="16">
        <f>ROUND(Table1[[#This Row],[pledged]]/Table1[[#This Row],[goal]]*100,0)</f>
        <v>102</v>
      </c>
      <c r="Q1634">
        <f>IFERROR(ROUND(E1634/L1634,2),0)</f>
        <v>86.49</v>
      </c>
      <c r="R1634" s="18">
        <f>(((J1634/60)/60)/24)+DATE(1970,1,1)</f>
        <v>40750.340902777774</v>
      </c>
      <c r="S1634" s="18">
        <f>(((I1634/60)/60)/24)+DATE(1970,1,1)</f>
        <v>40810.340902777774</v>
      </c>
      <c r="T1634" s="14">
        <f>MONTH(R1634)</f>
        <v>7</v>
      </c>
      <c r="U1634" s="14">
        <f>MONTH(S1634)</f>
        <v>9</v>
      </c>
      <c r="V1634">
        <f>YEAR(R1634)</f>
        <v>2011</v>
      </c>
      <c r="W1634">
        <f>YEAR(S1634)</f>
        <v>2011</v>
      </c>
      <c r="X1634" s="14">
        <f>_xlfn.DAYS(Table1[[#This Row],[Date Ended Conversion]],Table1[[#This Row],[Date Created Conversion]])</f>
        <v>60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8275</v>
      </c>
      <c r="O1635" t="s">
        <v>8307</v>
      </c>
      <c r="P1635" s="16">
        <f>ROUND(Table1[[#This Row],[pledged]]/Table1[[#This Row],[goal]]*100,0)</f>
        <v>100</v>
      </c>
      <c r="Q1635">
        <f>IFERROR(ROUND(E1635/L1635,2),0)</f>
        <v>172.41</v>
      </c>
      <c r="R1635" s="18">
        <f>(((J1635/60)/60)/24)+DATE(1970,1,1)</f>
        <v>40896.883750000001</v>
      </c>
      <c r="S1635" s="18">
        <f>(((I1635/60)/60)/24)+DATE(1970,1,1)</f>
        <v>40924.208333333336</v>
      </c>
      <c r="T1635" s="14">
        <f>MONTH(R1635)</f>
        <v>12</v>
      </c>
      <c r="U1635" s="14">
        <f>MONTH(S1635)</f>
        <v>1</v>
      </c>
      <c r="V1635">
        <f>YEAR(R1635)</f>
        <v>2011</v>
      </c>
      <c r="W1635">
        <f>YEAR(S1635)</f>
        <v>2012</v>
      </c>
      <c r="X1635" s="14">
        <f>_xlfn.DAYS(Table1[[#This Row],[Date Ended Conversion]],Table1[[#This Row],[Date Created Conversion]])</f>
        <v>28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8275</v>
      </c>
      <c r="O1636" t="s">
        <v>8307</v>
      </c>
      <c r="P1636" s="16">
        <f>ROUND(Table1[[#This Row],[pledged]]/Table1[[#This Row],[goal]]*100,0)</f>
        <v>101</v>
      </c>
      <c r="Q1636">
        <f>IFERROR(ROUND(E1636/L1636,2),0)</f>
        <v>62.81</v>
      </c>
      <c r="R1636" s="18">
        <f>(((J1636/60)/60)/24)+DATE(1970,1,1)</f>
        <v>40658.189826388887</v>
      </c>
      <c r="S1636" s="18">
        <f>(((I1636/60)/60)/24)+DATE(1970,1,1)</f>
        <v>40696.249305555553</v>
      </c>
      <c r="T1636" s="14">
        <f>MONTH(R1636)</f>
        <v>4</v>
      </c>
      <c r="U1636" s="14">
        <f>MONTH(S1636)</f>
        <v>6</v>
      </c>
      <c r="V1636">
        <f>YEAR(R1636)</f>
        <v>2011</v>
      </c>
      <c r="W1636">
        <f>YEAR(S1636)</f>
        <v>2011</v>
      </c>
      <c r="X1636" s="14">
        <f>_xlfn.DAYS(Table1[[#This Row],[Date Ended Conversion]],Table1[[#This Row],[Date Created Conversion]])</f>
        <v>38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8275</v>
      </c>
      <c r="O1637" t="s">
        <v>8307</v>
      </c>
      <c r="P1637" s="16">
        <f>ROUND(Table1[[#This Row],[pledged]]/Table1[[#This Row],[goal]]*100,0)</f>
        <v>125</v>
      </c>
      <c r="Q1637">
        <f>IFERROR(ROUND(E1637/L1637,2),0)</f>
        <v>67.73</v>
      </c>
      <c r="R1637" s="18">
        <f>(((J1637/60)/60)/24)+DATE(1970,1,1)</f>
        <v>42502.868761574078</v>
      </c>
      <c r="S1637" s="18">
        <f>(((I1637/60)/60)/24)+DATE(1970,1,1)</f>
        <v>42562.868761574078</v>
      </c>
      <c r="T1637" s="14">
        <f>MONTH(R1637)</f>
        <v>5</v>
      </c>
      <c r="U1637" s="14">
        <f>MONTH(S1637)</f>
        <v>7</v>
      </c>
      <c r="V1637">
        <f>YEAR(R1637)</f>
        <v>2016</v>
      </c>
      <c r="W1637">
        <f>YEAR(S1637)</f>
        <v>2016</v>
      </c>
      <c r="X1637" s="14">
        <f>_xlfn.DAYS(Table1[[#This Row],[Date Ended Conversion]],Table1[[#This Row],[Date Created Conversion]])</f>
        <v>60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8275</v>
      </c>
      <c r="O1638" t="s">
        <v>8307</v>
      </c>
      <c r="P1638" s="16">
        <f>ROUND(Table1[[#This Row],[pledged]]/Table1[[#This Row],[goal]]*100,0)</f>
        <v>104</v>
      </c>
      <c r="Q1638">
        <f>IFERROR(ROUND(E1638/L1638,2),0)</f>
        <v>53.56</v>
      </c>
      <c r="R1638" s="18">
        <f>(((J1638/60)/60)/24)+DATE(1970,1,1)</f>
        <v>40663.08666666667</v>
      </c>
      <c r="S1638" s="18">
        <f>(((I1638/60)/60)/24)+DATE(1970,1,1)</f>
        <v>40706.166666666664</v>
      </c>
      <c r="T1638" s="14">
        <f>MONTH(R1638)</f>
        <v>4</v>
      </c>
      <c r="U1638" s="14">
        <f>MONTH(S1638)</f>
        <v>6</v>
      </c>
      <c r="V1638">
        <f>YEAR(R1638)</f>
        <v>2011</v>
      </c>
      <c r="W1638">
        <f>YEAR(S1638)</f>
        <v>2011</v>
      </c>
      <c r="X1638" s="14">
        <f>_xlfn.DAYS(Table1[[#This Row],[Date Ended Conversion]],Table1[[#This Row],[Date Created Conversion]])</f>
        <v>43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8275</v>
      </c>
      <c r="O1639" t="s">
        <v>8307</v>
      </c>
      <c r="P1639" s="16">
        <f>ROUND(Table1[[#This Row],[pledged]]/Table1[[#This Row],[goal]]*100,0)</f>
        <v>104</v>
      </c>
      <c r="Q1639">
        <f>IFERROR(ROUND(E1639/L1639,2),0)</f>
        <v>34.6</v>
      </c>
      <c r="R1639" s="18">
        <f>(((J1639/60)/60)/24)+DATE(1970,1,1)</f>
        <v>40122.751620370371</v>
      </c>
      <c r="S1639" s="18">
        <f>(((I1639/60)/60)/24)+DATE(1970,1,1)</f>
        <v>40178.98541666667</v>
      </c>
      <c r="T1639" s="14">
        <f>MONTH(R1639)</f>
        <v>11</v>
      </c>
      <c r="U1639" s="14">
        <f>MONTH(S1639)</f>
        <v>12</v>
      </c>
      <c r="V1639">
        <f>YEAR(R1639)</f>
        <v>2009</v>
      </c>
      <c r="W1639">
        <f>YEAR(S1639)</f>
        <v>2009</v>
      </c>
      <c r="X1639" s="14">
        <f>_xlfn.DAYS(Table1[[#This Row],[Date Ended Conversion]],Table1[[#This Row],[Date Created Conversion]])</f>
        <v>56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8275</v>
      </c>
      <c r="O1640" t="s">
        <v>8307</v>
      </c>
      <c r="P1640" s="16">
        <f>ROUND(Table1[[#This Row],[pledged]]/Table1[[#This Row],[goal]]*100,0)</f>
        <v>105</v>
      </c>
      <c r="Q1640">
        <f>IFERROR(ROUND(E1640/L1640,2),0)</f>
        <v>38.89</v>
      </c>
      <c r="R1640" s="18">
        <f>(((J1640/60)/60)/24)+DATE(1970,1,1)</f>
        <v>41288.68712962963</v>
      </c>
      <c r="S1640" s="18">
        <f>(((I1640/60)/60)/24)+DATE(1970,1,1)</f>
        <v>41333.892361111109</v>
      </c>
      <c r="T1640" s="14">
        <f>MONTH(R1640)</f>
        <v>1</v>
      </c>
      <c r="U1640" s="14">
        <f>MONTH(S1640)</f>
        <v>2</v>
      </c>
      <c r="V1640">
        <f>YEAR(R1640)</f>
        <v>2013</v>
      </c>
      <c r="W1640">
        <f>YEAR(S1640)</f>
        <v>2013</v>
      </c>
      <c r="X1640" s="14">
        <f>_xlfn.DAYS(Table1[[#This Row],[Date Ended Conversion]],Table1[[#This Row],[Date Created Conversion]])</f>
        <v>45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8275</v>
      </c>
      <c r="O1641" t="s">
        <v>8307</v>
      </c>
      <c r="P1641" s="16">
        <f>ROUND(Table1[[#This Row],[pledged]]/Table1[[#This Row],[goal]]*100,0)</f>
        <v>100</v>
      </c>
      <c r="Q1641">
        <f>IFERROR(ROUND(E1641/L1641,2),0)</f>
        <v>94.74</v>
      </c>
      <c r="R1641" s="18">
        <f>(((J1641/60)/60)/24)+DATE(1970,1,1)</f>
        <v>40941.652372685188</v>
      </c>
      <c r="S1641" s="18">
        <f>(((I1641/60)/60)/24)+DATE(1970,1,1)</f>
        <v>40971.652372685188</v>
      </c>
      <c r="T1641" s="14">
        <f>MONTH(R1641)</f>
        <v>2</v>
      </c>
      <c r="U1641" s="14">
        <f>MONTH(S1641)</f>
        <v>3</v>
      </c>
      <c r="V1641">
        <f>YEAR(R1641)</f>
        <v>2012</v>
      </c>
      <c r="W1641">
        <f>YEAR(S1641)</f>
        <v>2012</v>
      </c>
      <c r="X1641" s="14">
        <f>_xlfn.DAYS(Table1[[#This Row],[Date Ended Conversion]],Table1[[#This Row],[Date Created Conversion]])</f>
        <v>30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8275</v>
      </c>
      <c r="O1642" t="s">
        <v>8307</v>
      </c>
      <c r="P1642" s="16">
        <f>ROUND(Table1[[#This Row],[pledged]]/Table1[[#This Row],[goal]]*100,0)</f>
        <v>170</v>
      </c>
      <c r="Q1642">
        <f>IFERROR(ROUND(E1642/L1642,2),0)</f>
        <v>39.97</v>
      </c>
      <c r="R1642" s="18">
        <f>(((J1642/60)/60)/24)+DATE(1970,1,1)</f>
        <v>40379.23096064815</v>
      </c>
      <c r="S1642" s="18">
        <f>(((I1642/60)/60)/24)+DATE(1970,1,1)</f>
        <v>40393.082638888889</v>
      </c>
      <c r="T1642" s="14">
        <f>MONTH(R1642)</f>
        <v>7</v>
      </c>
      <c r="U1642" s="14">
        <f>MONTH(S1642)</f>
        <v>8</v>
      </c>
      <c r="V1642">
        <f>YEAR(R1642)</f>
        <v>2010</v>
      </c>
      <c r="W1642">
        <f>YEAR(S1642)</f>
        <v>2010</v>
      </c>
      <c r="X1642" s="14">
        <f>_xlfn.DAYS(Table1[[#This Row],[Date Ended Conversion]],Table1[[#This Row],[Date Created Conversion]])</f>
        <v>14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8275</v>
      </c>
      <c r="O1643" t="s">
        <v>8310</v>
      </c>
      <c r="P1643" s="16">
        <f>ROUND(Table1[[#This Row],[pledged]]/Table1[[#This Row],[goal]]*100,0)</f>
        <v>101</v>
      </c>
      <c r="Q1643">
        <f>IFERROR(ROUND(E1643/L1643,2),0)</f>
        <v>97.5</v>
      </c>
      <c r="R1643" s="18">
        <f>(((J1643/60)/60)/24)+DATE(1970,1,1)</f>
        <v>41962.596574074079</v>
      </c>
      <c r="S1643" s="18">
        <f>(((I1643/60)/60)/24)+DATE(1970,1,1)</f>
        <v>41992.596574074079</v>
      </c>
      <c r="T1643" s="14">
        <f>MONTH(R1643)</f>
        <v>11</v>
      </c>
      <c r="U1643" s="14">
        <f>MONTH(S1643)</f>
        <v>12</v>
      </c>
      <c r="V1643">
        <f>YEAR(R1643)</f>
        <v>2014</v>
      </c>
      <c r="W1643">
        <f>YEAR(S1643)</f>
        <v>2014</v>
      </c>
      <c r="X1643" s="14">
        <f>_xlfn.DAYS(Table1[[#This Row],[Date Ended Conversion]],Table1[[#This Row],[Date Created Conversion]])</f>
        <v>30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8275</v>
      </c>
      <c r="O1644" t="s">
        <v>8310</v>
      </c>
      <c r="P1644" s="16">
        <f>ROUND(Table1[[#This Row],[pledged]]/Table1[[#This Row],[goal]]*100,0)</f>
        <v>100</v>
      </c>
      <c r="Q1644">
        <f>IFERROR(ROUND(E1644/L1644,2),0)</f>
        <v>42.86</v>
      </c>
      <c r="R1644" s="18">
        <f>(((J1644/60)/60)/24)+DATE(1970,1,1)</f>
        <v>40688.024618055555</v>
      </c>
      <c r="S1644" s="18">
        <f>(((I1644/60)/60)/24)+DATE(1970,1,1)</f>
        <v>40708.024618055555</v>
      </c>
      <c r="T1644" s="14">
        <f>MONTH(R1644)</f>
        <v>5</v>
      </c>
      <c r="U1644" s="14">
        <f>MONTH(S1644)</f>
        <v>6</v>
      </c>
      <c r="V1644">
        <f>YEAR(R1644)</f>
        <v>2011</v>
      </c>
      <c r="W1644">
        <f>YEAR(S1644)</f>
        <v>2011</v>
      </c>
      <c r="X1644" s="14">
        <f>_xlfn.DAYS(Table1[[#This Row],[Date Ended Conversion]],Table1[[#This Row],[Date Created Conversion]])</f>
        <v>20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8275</v>
      </c>
      <c r="O1645" t="s">
        <v>8310</v>
      </c>
      <c r="P1645" s="16">
        <f>ROUND(Table1[[#This Row],[pledged]]/Table1[[#This Row],[goal]]*100,0)</f>
        <v>125</v>
      </c>
      <c r="Q1645">
        <f>IFERROR(ROUND(E1645/L1645,2),0)</f>
        <v>168.51</v>
      </c>
      <c r="R1645" s="18">
        <f>(((J1645/60)/60)/24)+DATE(1970,1,1)</f>
        <v>41146.824212962965</v>
      </c>
      <c r="S1645" s="18">
        <f>(((I1645/60)/60)/24)+DATE(1970,1,1)</f>
        <v>41176.824212962965</v>
      </c>
      <c r="T1645" s="14">
        <f>MONTH(R1645)</f>
        <v>8</v>
      </c>
      <c r="U1645" s="14">
        <f>MONTH(S1645)</f>
        <v>9</v>
      </c>
      <c r="V1645">
        <f>YEAR(R1645)</f>
        <v>2012</v>
      </c>
      <c r="W1645">
        <f>YEAR(S1645)</f>
        <v>2012</v>
      </c>
      <c r="X1645" s="14">
        <f>_xlfn.DAYS(Table1[[#This Row],[Date Ended Conversion]],Table1[[#This Row],[Date Created Conversion]])</f>
        <v>30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8275</v>
      </c>
      <c r="O1646" t="s">
        <v>8310</v>
      </c>
      <c r="P1646" s="16">
        <f>ROUND(Table1[[#This Row],[pledged]]/Table1[[#This Row],[goal]]*100,0)</f>
        <v>110</v>
      </c>
      <c r="Q1646">
        <f>IFERROR(ROUND(E1646/L1646,2),0)</f>
        <v>85.55</v>
      </c>
      <c r="R1646" s="18">
        <f>(((J1646/60)/60)/24)+DATE(1970,1,1)</f>
        <v>41175.05972222222</v>
      </c>
      <c r="S1646" s="18">
        <f>(((I1646/60)/60)/24)+DATE(1970,1,1)</f>
        <v>41235.101388888892</v>
      </c>
      <c r="T1646" s="14">
        <f>MONTH(R1646)</f>
        <v>9</v>
      </c>
      <c r="U1646" s="14">
        <f>MONTH(S1646)</f>
        <v>11</v>
      </c>
      <c r="V1646">
        <f>YEAR(R1646)</f>
        <v>2012</v>
      </c>
      <c r="W1646">
        <f>YEAR(S1646)</f>
        <v>2012</v>
      </c>
      <c r="X1646" s="14">
        <f>_xlfn.DAYS(Table1[[#This Row],[Date Ended Conversion]],Table1[[#This Row],[Date Created Conversion]])</f>
        <v>60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8275</v>
      </c>
      <c r="O1647" t="s">
        <v>8310</v>
      </c>
      <c r="P1647" s="16">
        <f>ROUND(Table1[[#This Row],[pledged]]/Table1[[#This Row],[goal]]*100,0)</f>
        <v>111</v>
      </c>
      <c r="Q1647">
        <f>IFERROR(ROUND(E1647/L1647,2),0)</f>
        <v>554</v>
      </c>
      <c r="R1647" s="18">
        <f>(((J1647/60)/60)/24)+DATE(1970,1,1)</f>
        <v>41521.617361111108</v>
      </c>
      <c r="S1647" s="18">
        <f>(((I1647/60)/60)/24)+DATE(1970,1,1)</f>
        <v>41535.617361111108</v>
      </c>
      <c r="T1647" s="14">
        <f>MONTH(R1647)</f>
        <v>9</v>
      </c>
      <c r="U1647" s="14">
        <f>MONTH(S1647)</f>
        <v>9</v>
      </c>
      <c r="V1647">
        <f>YEAR(R1647)</f>
        <v>2013</v>
      </c>
      <c r="W1647">
        <f>YEAR(S1647)</f>
        <v>2013</v>
      </c>
      <c r="X1647" s="14">
        <f>_xlfn.DAYS(Table1[[#This Row],[Date Ended Conversion]],Table1[[#This Row],[Date Created Conversion]])</f>
        <v>14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8275</v>
      </c>
      <c r="O1648" t="s">
        <v>8310</v>
      </c>
      <c r="P1648" s="16">
        <f>ROUND(Table1[[#This Row],[pledged]]/Table1[[#This Row],[goal]]*100,0)</f>
        <v>110</v>
      </c>
      <c r="Q1648">
        <f>IFERROR(ROUND(E1648/L1648,2),0)</f>
        <v>26.55</v>
      </c>
      <c r="R1648" s="18">
        <f>(((J1648/60)/60)/24)+DATE(1970,1,1)</f>
        <v>41833.450266203705</v>
      </c>
      <c r="S1648" s="18">
        <f>(((I1648/60)/60)/24)+DATE(1970,1,1)</f>
        <v>41865.757638888892</v>
      </c>
      <c r="T1648" s="14">
        <f>MONTH(R1648)</f>
        <v>7</v>
      </c>
      <c r="U1648" s="14">
        <f>MONTH(S1648)</f>
        <v>8</v>
      </c>
      <c r="V1648">
        <f>YEAR(R1648)</f>
        <v>2014</v>
      </c>
      <c r="W1648">
        <f>YEAR(S1648)</f>
        <v>2014</v>
      </c>
      <c r="X1648" s="14">
        <f>_xlfn.DAYS(Table1[[#This Row],[Date Ended Conversion]],Table1[[#This Row],[Date Created Conversion]])</f>
        <v>32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8275</v>
      </c>
      <c r="O1649" t="s">
        <v>8310</v>
      </c>
      <c r="P1649" s="16">
        <f>ROUND(Table1[[#This Row],[pledged]]/Table1[[#This Row],[goal]]*100,0)</f>
        <v>105</v>
      </c>
      <c r="Q1649">
        <f>IFERROR(ROUND(E1649/L1649,2),0)</f>
        <v>113.83</v>
      </c>
      <c r="R1649" s="18">
        <f>(((J1649/60)/60)/24)+DATE(1970,1,1)</f>
        <v>41039.409456018519</v>
      </c>
      <c r="S1649" s="18">
        <f>(((I1649/60)/60)/24)+DATE(1970,1,1)</f>
        <v>41069.409456018519</v>
      </c>
      <c r="T1649" s="14">
        <f>MONTH(R1649)</f>
        <v>5</v>
      </c>
      <c r="U1649" s="14">
        <f>MONTH(S1649)</f>
        <v>6</v>
      </c>
      <c r="V1649">
        <f>YEAR(R1649)</f>
        <v>2012</v>
      </c>
      <c r="W1649">
        <f>YEAR(S1649)</f>
        <v>2012</v>
      </c>
      <c r="X1649" s="14">
        <f>_xlfn.DAYS(Table1[[#This Row],[Date Ended Conversion]],Table1[[#This Row],[Date Created Conversion]])</f>
        <v>30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8275</v>
      </c>
      <c r="O1650" t="s">
        <v>8310</v>
      </c>
      <c r="P1650" s="16">
        <f>ROUND(Table1[[#This Row],[pledged]]/Table1[[#This Row],[goal]]*100,0)</f>
        <v>125</v>
      </c>
      <c r="Q1650">
        <f>IFERROR(ROUND(E1650/L1650,2),0)</f>
        <v>32.01</v>
      </c>
      <c r="R1650" s="18">
        <f>(((J1650/60)/60)/24)+DATE(1970,1,1)</f>
        <v>40592.704652777778</v>
      </c>
      <c r="S1650" s="18">
        <f>(((I1650/60)/60)/24)+DATE(1970,1,1)</f>
        <v>40622.662986111114</v>
      </c>
      <c r="T1650" s="14">
        <f>MONTH(R1650)</f>
        <v>2</v>
      </c>
      <c r="U1650" s="14">
        <f>MONTH(S1650)</f>
        <v>3</v>
      </c>
      <c r="V1650">
        <f>YEAR(R1650)</f>
        <v>2011</v>
      </c>
      <c r="W1650">
        <f>YEAR(S1650)</f>
        <v>2011</v>
      </c>
      <c r="X1650" s="14">
        <f>_xlfn.DAYS(Table1[[#This Row],[Date Ended Conversion]],Table1[[#This Row],[Date Created Conversion]])</f>
        <v>30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8275</v>
      </c>
      <c r="O1651" t="s">
        <v>8310</v>
      </c>
      <c r="P1651" s="16">
        <f>ROUND(Table1[[#This Row],[pledged]]/Table1[[#This Row],[goal]]*100,0)</f>
        <v>101</v>
      </c>
      <c r="Q1651">
        <f>IFERROR(ROUND(E1651/L1651,2),0)</f>
        <v>47.19</v>
      </c>
      <c r="R1651" s="18">
        <f>(((J1651/60)/60)/24)+DATE(1970,1,1)</f>
        <v>41737.684664351851</v>
      </c>
      <c r="S1651" s="18">
        <f>(((I1651/60)/60)/24)+DATE(1970,1,1)</f>
        <v>41782.684664351851</v>
      </c>
      <c r="T1651" s="14">
        <f>MONTH(R1651)</f>
        <v>4</v>
      </c>
      <c r="U1651" s="14">
        <f>MONTH(S1651)</f>
        <v>5</v>
      </c>
      <c r="V1651">
        <f>YEAR(R1651)</f>
        <v>2014</v>
      </c>
      <c r="W1651">
        <f>YEAR(S1651)</f>
        <v>2014</v>
      </c>
      <c r="X1651" s="14">
        <f>_xlfn.DAYS(Table1[[#This Row],[Date Ended Conversion]],Table1[[#This Row],[Date Created Conversion]])</f>
        <v>45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8275</v>
      </c>
      <c r="O1652" t="s">
        <v>8310</v>
      </c>
      <c r="P1652" s="16">
        <f>ROUND(Table1[[#This Row],[pledged]]/Table1[[#This Row],[goal]]*100,0)</f>
        <v>142</v>
      </c>
      <c r="Q1652">
        <f>IFERROR(ROUND(E1652/L1652,2),0)</f>
        <v>88.47</v>
      </c>
      <c r="R1652" s="18">
        <f>(((J1652/60)/60)/24)+DATE(1970,1,1)</f>
        <v>41526.435613425929</v>
      </c>
      <c r="S1652" s="18">
        <f>(((I1652/60)/60)/24)+DATE(1970,1,1)</f>
        <v>41556.435613425929</v>
      </c>
      <c r="T1652" s="14">
        <f>MONTH(R1652)</f>
        <v>9</v>
      </c>
      <c r="U1652" s="14">
        <f>MONTH(S1652)</f>
        <v>10</v>
      </c>
      <c r="V1652">
        <f>YEAR(R1652)</f>
        <v>2013</v>
      </c>
      <c r="W1652">
        <f>YEAR(S1652)</f>
        <v>2013</v>
      </c>
      <c r="X1652" s="14">
        <f>_xlfn.DAYS(Table1[[#This Row],[Date Ended Conversion]],Table1[[#This Row],[Date Created Conversion]])</f>
        <v>30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8275</v>
      </c>
      <c r="O1653" t="s">
        <v>8310</v>
      </c>
      <c r="P1653" s="16">
        <f>ROUND(Table1[[#This Row],[pledged]]/Table1[[#This Row],[goal]]*100,0)</f>
        <v>101</v>
      </c>
      <c r="Q1653">
        <f>IFERROR(ROUND(E1653/L1653,2),0)</f>
        <v>100.75</v>
      </c>
      <c r="R1653" s="18">
        <f>(((J1653/60)/60)/24)+DATE(1970,1,1)</f>
        <v>40625.900694444441</v>
      </c>
      <c r="S1653" s="18">
        <f>(((I1653/60)/60)/24)+DATE(1970,1,1)</f>
        <v>40659.290972222225</v>
      </c>
      <c r="T1653" s="14">
        <f>MONTH(R1653)</f>
        <v>3</v>
      </c>
      <c r="U1653" s="14">
        <f>MONTH(S1653)</f>
        <v>4</v>
      </c>
      <c r="V1653">
        <f>YEAR(R1653)</f>
        <v>2011</v>
      </c>
      <c r="W1653">
        <f>YEAR(S1653)</f>
        <v>2011</v>
      </c>
      <c r="X1653" s="14">
        <f>_xlfn.DAYS(Table1[[#This Row],[Date Ended Conversion]],Table1[[#This Row],[Date Created Conversion]])</f>
        <v>34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8275</v>
      </c>
      <c r="O1654" t="s">
        <v>8310</v>
      </c>
      <c r="P1654" s="16">
        <f>ROUND(Table1[[#This Row],[pledged]]/Table1[[#This Row],[goal]]*100,0)</f>
        <v>101</v>
      </c>
      <c r="Q1654">
        <f>IFERROR(ROUND(E1654/L1654,2),0)</f>
        <v>64.709999999999994</v>
      </c>
      <c r="R1654" s="18">
        <f>(((J1654/60)/60)/24)+DATE(1970,1,1)</f>
        <v>41572.492974537039</v>
      </c>
      <c r="S1654" s="18">
        <f>(((I1654/60)/60)/24)+DATE(1970,1,1)</f>
        <v>41602.534641203703</v>
      </c>
      <c r="T1654" s="14">
        <f>MONTH(R1654)</f>
        <v>10</v>
      </c>
      <c r="U1654" s="14">
        <f>MONTH(S1654)</f>
        <v>11</v>
      </c>
      <c r="V1654">
        <f>YEAR(R1654)</f>
        <v>2013</v>
      </c>
      <c r="W1654">
        <f>YEAR(S1654)</f>
        <v>2013</v>
      </c>
      <c r="X1654" s="14">
        <f>_xlfn.DAYS(Table1[[#This Row],[Date Ended Conversion]],Table1[[#This Row],[Date Created Conversion]])</f>
        <v>30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8275</v>
      </c>
      <c r="O1655" t="s">
        <v>8310</v>
      </c>
      <c r="P1655" s="16">
        <f>ROUND(Table1[[#This Row],[pledged]]/Table1[[#This Row],[goal]]*100,0)</f>
        <v>174</v>
      </c>
      <c r="Q1655">
        <f>IFERROR(ROUND(E1655/L1655,2),0)</f>
        <v>51.85</v>
      </c>
      <c r="R1655" s="18">
        <f>(((J1655/60)/60)/24)+DATE(1970,1,1)</f>
        <v>40626.834444444445</v>
      </c>
      <c r="S1655" s="18">
        <f>(((I1655/60)/60)/24)+DATE(1970,1,1)</f>
        <v>40657.834444444445</v>
      </c>
      <c r="T1655" s="14">
        <f>MONTH(R1655)</f>
        <v>3</v>
      </c>
      <c r="U1655" s="14">
        <f>MONTH(S1655)</f>
        <v>4</v>
      </c>
      <c r="V1655">
        <f>YEAR(R1655)</f>
        <v>2011</v>
      </c>
      <c r="W1655">
        <f>YEAR(S1655)</f>
        <v>2011</v>
      </c>
      <c r="X1655" s="14">
        <f>_xlfn.DAYS(Table1[[#This Row],[Date Ended Conversion]],Table1[[#This Row],[Date Created Conversion]])</f>
        <v>31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8275</v>
      </c>
      <c r="O1656" t="s">
        <v>8310</v>
      </c>
      <c r="P1656" s="16">
        <f>ROUND(Table1[[#This Row],[pledged]]/Table1[[#This Row],[goal]]*100,0)</f>
        <v>120</v>
      </c>
      <c r="Q1656">
        <f>IFERROR(ROUND(E1656/L1656,2),0)</f>
        <v>38.79</v>
      </c>
      <c r="R1656" s="18">
        <f>(((J1656/60)/60)/24)+DATE(1970,1,1)</f>
        <v>40987.890740740739</v>
      </c>
      <c r="S1656" s="18">
        <f>(((I1656/60)/60)/24)+DATE(1970,1,1)</f>
        <v>41017.890740740739</v>
      </c>
      <c r="T1656" s="14">
        <f>MONTH(R1656)</f>
        <v>3</v>
      </c>
      <c r="U1656" s="14">
        <f>MONTH(S1656)</f>
        <v>4</v>
      </c>
      <c r="V1656">
        <f>YEAR(R1656)</f>
        <v>2012</v>
      </c>
      <c r="W1656">
        <f>YEAR(S1656)</f>
        <v>2012</v>
      </c>
      <c r="X1656" s="14">
        <f>_xlfn.DAYS(Table1[[#This Row],[Date Ended Conversion]],Table1[[#This Row],[Date Created Conversion]])</f>
        <v>30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8275</v>
      </c>
      <c r="O1657" t="s">
        <v>8310</v>
      </c>
      <c r="P1657" s="16">
        <f>ROUND(Table1[[#This Row],[pledged]]/Table1[[#This Row],[goal]]*100,0)</f>
        <v>143</v>
      </c>
      <c r="Q1657">
        <f>IFERROR(ROUND(E1657/L1657,2),0)</f>
        <v>44.65</v>
      </c>
      <c r="R1657" s="18">
        <f>(((J1657/60)/60)/24)+DATE(1970,1,1)</f>
        <v>40974.791898148149</v>
      </c>
      <c r="S1657" s="18">
        <f>(((I1657/60)/60)/24)+DATE(1970,1,1)</f>
        <v>41004.750231481477</v>
      </c>
      <c r="T1657" s="14">
        <f>MONTH(R1657)</f>
        <v>3</v>
      </c>
      <c r="U1657" s="14">
        <f>MONTH(S1657)</f>
        <v>4</v>
      </c>
      <c r="V1657">
        <f>YEAR(R1657)</f>
        <v>2012</v>
      </c>
      <c r="W1657">
        <f>YEAR(S1657)</f>
        <v>2012</v>
      </c>
      <c r="X1657" s="14">
        <f>_xlfn.DAYS(Table1[[#This Row],[Date Ended Conversion]],Table1[[#This Row],[Date Created Conversion]])</f>
        <v>30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8275</v>
      </c>
      <c r="O1658" t="s">
        <v>8310</v>
      </c>
      <c r="P1658" s="16">
        <f>ROUND(Table1[[#This Row],[pledged]]/Table1[[#This Row],[goal]]*100,0)</f>
        <v>100</v>
      </c>
      <c r="Q1658">
        <f>IFERROR(ROUND(E1658/L1658,2),0)</f>
        <v>156.77000000000001</v>
      </c>
      <c r="R1658" s="18">
        <f>(((J1658/60)/60)/24)+DATE(1970,1,1)</f>
        <v>41226.928842592592</v>
      </c>
      <c r="S1658" s="18">
        <f>(((I1658/60)/60)/24)+DATE(1970,1,1)</f>
        <v>41256.928842592592</v>
      </c>
      <c r="T1658" s="14">
        <f>MONTH(R1658)</f>
        <v>11</v>
      </c>
      <c r="U1658" s="14">
        <f>MONTH(S1658)</f>
        <v>12</v>
      </c>
      <c r="V1658">
        <f>YEAR(R1658)</f>
        <v>2012</v>
      </c>
      <c r="W1658">
        <f>YEAR(S1658)</f>
        <v>2012</v>
      </c>
      <c r="X1658" s="14">
        <f>_xlfn.DAYS(Table1[[#This Row],[Date Ended Conversion]],Table1[[#This Row],[Date Created Conversion]])</f>
        <v>30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8275</v>
      </c>
      <c r="O1659" t="s">
        <v>8310</v>
      </c>
      <c r="P1659" s="16">
        <f>ROUND(Table1[[#This Row],[pledged]]/Table1[[#This Row],[goal]]*100,0)</f>
        <v>105</v>
      </c>
      <c r="Q1659">
        <f>IFERROR(ROUND(E1659/L1659,2),0)</f>
        <v>118.7</v>
      </c>
      <c r="R1659" s="18">
        <f>(((J1659/60)/60)/24)+DATE(1970,1,1)</f>
        <v>41023.782037037039</v>
      </c>
      <c r="S1659" s="18">
        <f>(((I1659/60)/60)/24)+DATE(1970,1,1)</f>
        <v>41053.782037037039</v>
      </c>
      <c r="T1659" s="14">
        <f>MONTH(R1659)</f>
        <v>4</v>
      </c>
      <c r="U1659" s="14">
        <f>MONTH(S1659)</f>
        <v>5</v>
      </c>
      <c r="V1659">
        <f>YEAR(R1659)</f>
        <v>2012</v>
      </c>
      <c r="W1659">
        <f>YEAR(S1659)</f>
        <v>2012</v>
      </c>
      <c r="X1659" s="14">
        <f>_xlfn.DAYS(Table1[[#This Row],[Date Ended Conversion]],Table1[[#This Row],[Date Created Conversion]])</f>
        <v>30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8275</v>
      </c>
      <c r="O1660" t="s">
        <v>8310</v>
      </c>
      <c r="P1660" s="16">
        <f>ROUND(Table1[[#This Row],[pledged]]/Table1[[#This Row],[goal]]*100,0)</f>
        <v>132</v>
      </c>
      <c r="Q1660">
        <f>IFERROR(ROUND(E1660/L1660,2),0)</f>
        <v>74.150000000000006</v>
      </c>
      <c r="R1660" s="18">
        <f>(((J1660/60)/60)/24)+DATE(1970,1,1)</f>
        <v>41223.22184027778</v>
      </c>
      <c r="S1660" s="18">
        <f>(((I1660/60)/60)/24)+DATE(1970,1,1)</f>
        <v>41261.597222222219</v>
      </c>
      <c r="T1660" s="14">
        <f>MONTH(R1660)</f>
        <v>11</v>
      </c>
      <c r="U1660" s="14">
        <f>MONTH(S1660)</f>
        <v>12</v>
      </c>
      <c r="V1660">
        <f>YEAR(R1660)</f>
        <v>2012</v>
      </c>
      <c r="W1660">
        <f>YEAR(S1660)</f>
        <v>2012</v>
      </c>
      <c r="X1660" s="14">
        <f>_xlfn.DAYS(Table1[[#This Row],[Date Ended Conversion]],Table1[[#This Row],[Date Created Conversion]])</f>
        <v>38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8275</v>
      </c>
      <c r="O1661" t="s">
        <v>8310</v>
      </c>
      <c r="P1661" s="16">
        <f>ROUND(Table1[[#This Row],[pledged]]/Table1[[#This Row],[goal]]*100,0)</f>
        <v>113</v>
      </c>
      <c r="Q1661">
        <f>IFERROR(ROUND(E1661/L1661,2),0)</f>
        <v>12.53</v>
      </c>
      <c r="R1661" s="18">
        <f>(((J1661/60)/60)/24)+DATE(1970,1,1)</f>
        <v>41596.913437499999</v>
      </c>
      <c r="S1661" s="18">
        <f>(((I1661/60)/60)/24)+DATE(1970,1,1)</f>
        <v>41625.5</v>
      </c>
      <c r="T1661" s="14">
        <f>MONTH(R1661)</f>
        <v>11</v>
      </c>
      <c r="U1661" s="14">
        <f>MONTH(S1661)</f>
        <v>12</v>
      </c>
      <c r="V1661">
        <f>YEAR(R1661)</f>
        <v>2013</v>
      </c>
      <c r="W1661">
        <f>YEAR(S1661)</f>
        <v>2013</v>
      </c>
      <c r="X1661" s="14">
        <f>_xlfn.DAYS(Table1[[#This Row],[Date Ended Conversion]],Table1[[#This Row],[Date Created Conversion]])</f>
        <v>29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8275</v>
      </c>
      <c r="O1662" t="s">
        <v>8310</v>
      </c>
      <c r="P1662" s="16">
        <f>ROUND(Table1[[#This Row],[pledged]]/Table1[[#This Row],[goal]]*100,0)</f>
        <v>1254</v>
      </c>
      <c r="Q1662">
        <f>IFERROR(ROUND(E1662/L1662,2),0)</f>
        <v>27.86</v>
      </c>
      <c r="R1662" s="18">
        <f>(((J1662/60)/60)/24)+DATE(1970,1,1)</f>
        <v>42459.693865740745</v>
      </c>
      <c r="S1662" s="18">
        <f>(((I1662/60)/60)/24)+DATE(1970,1,1)</f>
        <v>42490.915972222225</v>
      </c>
      <c r="T1662" s="14">
        <f>MONTH(R1662)</f>
        <v>3</v>
      </c>
      <c r="U1662" s="14">
        <f>MONTH(S1662)</f>
        <v>4</v>
      </c>
      <c r="V1662">
        <f>YEAR(R1662)</f>
        <v>2016</v>
      </c>
      <c r="W1662">
        <f>YEAR(S1662)</f>
        <v>2016</v>
      </c>
      <c r="X1662" s="14">
        <f>_xlfn.DAYS(Table1[[#This Row],[Date Ended Conversion]],Table1[[#This Row],[Date Created Conversion]])</f>
        <v>31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8275</v>
      </c>
      <c r="O1663" t="s">
        <v>8310</v>
      </c>
      <c r="P1663" s="16">
        <f>ROUND(Table1[[#This Row],[pledged]]/Table1[[#This Row],[goal]]*100,0)</f>
        <v>103</v>
      </c>
      <c r="Q1663">
        <f>IFERROR(ROUND(E1663/L1663,2),0)</f>
        <v>80.180000000000007</v>
      </c>
      <c r="R1663" s="18">
        <f>(((J1663/60)/60)/24)+DATE(1970,1,1)</f>
        <v>42343.998043981483</v>
      </c>
      <c r="S1663" s="18">
        <f>(((I1663/60)/60)/24)+DATE(1970,1,1)</f>
        <v>42386.875</v>
      </c>
      <c r="T1663" s="14">
        <f>MONTH(R1663)</f>
        <v>12</v>
      </c>
      <c r="U1663" s="14">
        <f>MONTH(S1663)</f>
        <v>1</v>
      </c>
      <c r="V1663">
        <f>YEAR(R1663)</f>
        <v>2015</v>
      </c>
      <c r="W1663">
        <f>YEAR(S1663)</f>
        <v>2016</v>
      </c>
      <c r="X1663" s="14">
        <f>_xlfn.DAYS(Table1[[#This Row],[Date Ended Conversion]],Table1[[#This Row],[Date Created Conversion]])</f>
        <v>43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8275</v>
      </c>
      <c r="O1664" t="s">
        <v>8310</v>
      </c>
      <c r="P1664" s="16">
        <f>ROUND(Table1[[#This Row],[pledged]]/Table1[[#This Row],[goal]]*100,0)</f>
        <v>103</v>
      </c>
      <c r="Q1664">
        <f>IFERROR(ROUND(E1664/L1664,2),0)</f>
        <v>132.44</v>
      </c>
      <c r="R1664" s="18">
        <f>(((J1664/60)/60)/24)+DATE(1970,1,1)</f>
        <v>40848.198333333334</v>
      </c>
      <c r="S1664" s="18">
        <f>(((I1664/60)/60)/24)+DATE(1970,1,1)</f>
        <v>40908.239999999998</v>
      </c>
      <c r="T1664" s="14">
        <f>MONTH(R1664)</f>
        <v>11</v>
      </c>
      <c r="U1664" s="14">
        <f>MONTH(S1664)</f>
        <v>12</v>
      </c>
      <c r="V1664">
        <f>YEAR(R1664)</f>
        <v>2011</v>
      </c>
      <c r="W1664">
        <f>YEAR(S1664)</f>
        <v>2011</v>
      </c>
      <c r="X1664" s="14">
        <f>_xlfn.DAYS(Table1[[#This Row],[Date Ended Conversion]],Table1[[#This Row],[Date Created Conversion]])</f>
        <v>60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8275</v>
      </c>
      <c r="O1665" t="s">
        <v>8310</v>
      </c>
      <c r="P1665" s="16">
        <f>ROUND(Table1[[#This Row],[pledged]]/Table1[[#This Row],[goal]]*100,0)</f>
        <v>108</v>
      </c>
      <c r="Q1665">
        <f>IFERROR(ROUND(E1665/L1665,2),0)</f>
        <v>33.75</v>
      </c>
      <c r="R1665" s="18">
        <f>(((J1665/60)/60)/24)+DATE(1970,1,1)</f>
        <v>42006.02207175926</v>
      </c>
      <c r="S1665" s="18">
        <f>(((I1665/60)/60)/24)+DATE(1970,1,1)</f>
        <v>42036.02207175926</v>
      </c>
      <c r="T1665" s="14">
        <f>MONTH(R1665)</f>
        <v>1</v>
      </c>
      <c r="U1665" s="14">
        <f>MONTH(S1665)</f>
        <v>2</v>
      </c>
      <c r="V1665">
        <f>YEAR(R1665)</f>
        <v>2015</v>
      </c>
      <c r="W1665">
        <f>YEAR(S1665)</f>
        <v>2015</v>
      </c>
      <c r="X1665" s="14">
        <f>_xlfn.DAYS(Table1[[#This Row],[Date Ended Conversion]],Table1[[#This Row],[Date Created Conversion]])</f>
        <v>30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8275</v>
      </c>
      <c r="O1666" t="s">
        <v>8310</v>
      </c>
      <c r="P1666" s="16">
        <f>ROUND(Table1[[#This Row],[pledged]]/Table1[[#This Row],[goal]]*100,0)</f>
        <v>122</v>
      </c>
      <c r="Q1666">
        <f>IFERROR(ROUND(E1666/L1666,2),0)</f>
        <v>34.380000000000003</v>
      </c>
      <c r="R1666" s="18">
        <f>(((J1666/60)/60)/24)+DATE(1970,1,1)</f>
        <v>40939.761782407404</v>
      </c>
      <c r="S1666" s="18">
        <f>(((I1666/60)/60)/24)+DATE(1970,1,1)</f>
        <v>40984.165972222225</v>
      </c>
      <c r="T1666" s="14">
        <f>MONTH(R1666)</f>
        <v>1</v>
      </c>
      <c r="U1666" s="14">
        <f>MONTH(S1666)</f>
        <v>3</v>
      </c>
      <c r="V1666">
        <f>YEAR(R1666)</f>
        <v>2012</v>
      </c>
      <c r="W1666">
        <f>YEAR(S1666)</f>
        <v>2012</v>
      </c>
      <c r="X1666" s="14">
        <f>_xlfn.DAYS(Table1[[#This Row],[Date Ended Conversion]],Table1[[#This Row],[Date Created Conversion]])</f>
        <v>45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8275</v>
      </c>
      <c r="O1667" t="s">
        <v>8310</v>
      </c>
      <c r="P1667" s="16">
        <f>ROUND(Table1[[#This Row],[pledged]]/Table1[[#This Row],[goal]]*100,0)</f>
        <v>119</v>
      </c>
      <c r="Q1667">
        <f>IFERROR(ROUND(E1667/L1667,2),0)</f>
        <v>44.96</v>
      </c>
      <c r="R1667" s="18">
        <f>(((J1667/60)/60)/24)+DATE(1970,1,1)</f>
        <v>40564.649456018517</v>
      </c>
      <c r="S1667" s="18">
        <f>(((I1667/60)/60)/24)+DATE(1970,1,1)</f>
        <v>40596.125</v>
      </c>
      <c r="T1667" s="14">
        <f>MONTH(R1667)</f>
        <v>1</v>
      </c>
      <c r="U1667" s="14">
        <f>MONTH(S1667)</f>
        <v>2</v>
      </c>
      <c r="V1667">
        <f>YEAR(R1667)</f>
        <v>2011</v>
      </c>
      <c r="W1667">
        <f>YEAR(S1667)</f>
        <v>2011</v>
      </c>
      <c r="X1667" s="14">
        <f>_xlfn.DAYS(Table1[[#This Row],[Date Ended Conversion]],Table1[[#This Row],[Date Created Conversion]])</f>
        <v>32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8275</v>
      </c>
      <c r="O1668" t="s">
        <v>8310</v>
      </c>
      <c r="P1668" s="16">
        <f>ROUND(Table1[[#This Row],[pledged]]/Table1[[#This Row],[goal]]*100,0)</f>
        <v>161</v>
      </c>
      <c r="Q1668">
        <f>IFERROR(ROUND(E1668/L1668,2),0)</f>
        <v>41.04</v>
      </c>
      <c r="R1668" s="18">
        <f>(((J1668/60)/60)/24)+DATE(1970,1,1)</f>
        <v>41331.253159722226</v>
      </c>
      <c r="S1668" s="18">
        <f>(((I1668/60)/60)/24)+DATE(1970,1,1)</f>
        <v>41361.211493055554</v>
      </c>
      <c r="T1668" s="14">
        <f>MONTH(R1668)</f>
        <v>2</v>
      </c>
      <c r="U1668" s="14">
        <f>MONTH(S1668)</f>
        <v>3</v>
      </c>
      <c r="V1668">
        <f>YEAR(R1668)</f>
        <v>2013</v>
      </c>
      <c r="W1668">
        <f>YEAR(S1668)</f>
        <v>2013</v>
      </c>
      <c r="X1668" s="14">
        <f>_xlfn.DAYS(Table1[[#This Row],[Date Ended Conversion]],Table1[[#This Row],[Date Created Conversion]])</f>
        <v>30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8275</v>
      </c>
      <c r="O1669" t="s">
        <v>8310</v>
      </c>
      <c r="P1669" s="16">
        <f>ROUND(Table1[[#This Row],[pledged]]/Table1[[#This Row],[goal]]*100,0)</f>
        <v>127</v>
      </c>
      <c r="Q1669">
        <f>IFERROR(ROUND(E1669/L1669,2),0)</f>
        <v>52.6</v>
      </c>
      <c r="R1669" s="18">
        <f>(((J1669/60)/60)/24)+DATE(1970,1,1)</f>
        <v>41682.0705787037</v>
      </c>
      <c r="S1669" s="18">
        <f>(((I1669/60)/60)/24)+DATE(1970,1,1)</f>
        <v>41709.290972222225</v>
      </c>
      <c r="T1669" s="14">
        <f>MONTH(R1669)</f>
        <v>2</v>
      </c>
      <c r="U1669" s="14">
        <f>MONTH(S1669)</f>
        <v>3</v>
      </c>
      <c r="V1669">
        <f>YEAR(R1669)</f>
        <v>2014</v>
      </c>
      <c r="W1669">
        <f>YEAR(S1669)</f>
        <v>2014</v>
      </c>
      <c r="X1669" s="14">
        <f>_xlfn.DAYS(Table1[[#This Row],[Date Ended Conversion]],Table1[[#This Row],[Date Created Conversion]])</f>
        <v>27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8275</v>
      </c>
      <c r="O1670" t="s">
        <v>8310</v>
      </c>
      <c r="P1670" s="16">
        <f>ROUND(Table1[[#This Row],[pledged]]/Table1[[#This Row],[goal]]*100,0)</f>
        <v>103</v>
      </c>
      <c r="Q1670">
        <f>IFERROR(ROUND(E1670/L1670,2),0)</f>
        <v>70.78</v>
      </c>
      <c r="R1670" s="18">
        <f>(((J1670/60)/60)/24)+DATE(1970,1,1)</f>
        <v>40845.14975694444</v>
      </c>
      <c r="S1670" s="18">
        <f>(((I1670/60)/60)/24)+DATE(1970,1,1)</f>
        <v>40875.191423611112</v>
      </c>
      <c r="T1670" s="14">
        <f>MONTH(R1670)</f>
        <v>10</v>
      </c>
      <c r="U1670" s="14">
        <f>MONTH(S1670)</f>
        <v>11</v>
      </c>
      <c r="V1670">
        <f>YEAR(R1670)</f>
        <v>2011</v>
      </c>
      <c r="W1670">
        <f>YEAR(S1670)</f>
        <v>2011</v>
      </c>
      <c r="X1670" s="14">
        <f>_xlfn.DAYS(Table1[[#This Row],[Date Ended Conversion]],Table1[[#This Row],[Date Created Conversion]])</f>
        <v>30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8275</v>
      </c>
      <c r="O1671" t="s">
        <v>8310</v>
      </c>
      <c r="P1671" s="16">
        <f>ROUND(Table1[[#This Row],[pledged]]/Table1[[#This Row],[goal]]*100,0)</f>
        <v>140</v>
      </c>
      <c r="Q1671">
        <f>IFERROR(ROUND(E1671/L1671,2),0)</f>
        <v>53.75</v>
      </c>
      <c r="R1671" s="18">
        <f>(((J1671/60)/60)/24)+DATE(1970,1,1)</f>
        <v>42461.885138888887</v>
      </c>
      <c r="S1671" s="18">
        <f>(((I1671/60)/60)/24)+DATE(1970,1,1)</f>
        <v>42521.885138888887</v>
      </c>
      <c r="T1671" s="14">
        <f>MONTH(R1671)</f>
        <v>4</v>
      </c>
      <c r="U1671" s="14">
        <f>MONTH(S1671)</f>
        <v>5</v>
      </c>
      <c r="V1671">
        <f>YEAR(R1671)</f>
        <v>2016</v>
      </c>
      <c r="W1671">
        <f>YEAR(S1671)</f>
        <v>2016</v>
      </c>
      <c r="X1671" s="14">
        <f>_xlfn.DAYS(Table1[[#This Row],[Date Ended Conversion]],Table1[[#This Row],[Date Created Conversion]])</f>
        <v>60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8275</v>
      </c>
      <c r="O1672" t="s">
        <v>8310</v>
      </c>
      <c r="P1672" s="16">
        <f>ROUND(Table1[[#This Row],[pledged]]/Table1[[#This Row],[goal]]*100,0)</f>
        <v>103</v>
      </c>
      <c r="Q1672">
        <f>IFERROR(ROUND(E1672/L1672,2),0)</f>
        <v>44.61</v>
      </c>
      <c r="R1672" s="18">
        <f>(((J1672/60)/60)/24)+DATE(1970,1,1)</f>
        <v>40313.930543981485</v>
      </c>
      <c r="S1672" s="18">
        <f>(((I1672/60)/60)/24)+DATE(1970,1,1)</f>
        <v>40364.166666666664</v>
      </c>
      <c r="T1672" s="14">
        <f>MONTH(R1672)</f>
        <v>5</v>
      </c>
      <c r="U1672" s="14">
        <f>MONTH(S1672)</f>
        <v>7</v>
      </c>
      <c r="V1672">
        <f>YEAR(R1672)</f>
        <v>2010</v>
      </c>
      <c r="W1672">
        <f>YEAR(S1672)</f>
        <v>2010</v>
      </c>
      <c r="X1672" s="14">
        <f>_xlfn.DAYS(Table1[[#This Row],[Date Ended Conversion]],Table1[[#This Row],[Date Created Conversion]])</f>
        <v>51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8275</v>
      </c>
      <c r="O1673" t="s">
        <v>8310</v>
      </c>
      <c r="P1673" s="16">
        <f>ROUND(Table1[[#This Row],[pledged]]/Table1[[#This Row],[goal]]*100,0)</f>
        <v>101</v>
      </c>
      <c r="Q1673">
        <f>IFERROR(ROUND(E1673/L1673,2),0)</f>
        <v>26.15</v>
      </c>
      <c r="R1673" s="18">
        <f>(((J1673/60)/60)/24)+DATE(1970,1,1)</f>
        <v>42553.54414351852</v>
      </c>
      <c r="S1673" s="18">
        <f>(((I1673/60)/60)/24)+DATE(1970,1,1)</f>
        <v>42583.54414351852</v>
      </c>
      <c r="T1673" s="14">
        <f>MONTH(R1673)</f>
        <v>7</v>
      </c>
      <c r="U1673" s="14">
        <f>MONTH(S1673)</f>
        <v>8</v>
      </c>
      <c r="V1673">
        <f>YEAR(R1673)</f>
        <v>2016</v>
      </c>
      <c r="W1673">
        <f>YEAR(S1673)</f>
        <v>2016</v>
      </c>
      <c r="X1673" s="14">
        <f>_xlfn.DAYS(Table1[[#This Row],[Date Ended Conversion]],Table1[[#This Row],[Date Created Conversion]])</f>
        <v>30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8275</v>
      </c>
      <c r="O1674" t="s">
        <v>8310</v>
      </c>
      <c r="P1674" s="16">
        <f>ROUND(Table1[[#This Row],[pledged]]/Table1[[#This Row],[goal]]*100,0)</f>
        <v>113</v>
      </c>
      <c r="Q1674">
        <f>IFERROR(ROUND(E1674/L1674,2),0)</f>
        <v>39.18</v>
      </c>
      <c r="R1674" s="18">
        <f>(((J1674/60)/60)/24)+DATE(1970,1,1)</f>
        <v>41034.656597222223</v>
      </c>
      <c r="S1674" s="18">
        <f>(((I1674/60)/60)/24)+DATE(1970,1,1)</f>
        <v>41064.656597222223</v>
      </c>
      <c r="T1674" s="14">
        <f>MONTH(R1674)</f>
        <v>5</v>
      </c>
      <c r="U1674" s="14">
        <f>MONTH(S1674)</f>
        <v>6</v>
      </c>
      <c r="V1674">
        <f>YEAR(R1674)</f>
        <v>2012</v>
      </c>
      <c r="W1674">
        <f>YEAR(S1674)</f>
        <v>2012</v>
      </c>
      <c r="X1674" s="14">
        <f>_xlfn.DAYS(Table1[[#This Row],[Date Ended Conversion]],Table1[[#This Row],[Date Created Conversion]])</f>
        <v>30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8275</v>
      </c>
      <c r="O1675" t="s">
        <v>8310</v>
      </c>
      <c r="P1675" s="16">
        <f>ROUND(Table1[[#This Row],[pledged]]/Table1[[#This Row],[goal]]*100,0)</f>
        <v>128</v>
      </c>
      <c r="Q1675">
        <f>IFERROR(ROUND(E1675/L1675,2),0)</f>
        <v>45.59</v>
      </c>
      <c r="R1675" s="18">
        <f>(((J1675/60)/60)/24)+DATE(1970,1,1)</f>
        <v>42039.878379629634</v>
      </c>
      <c r="S1675" s="18">
        <f>(((I1675/60)/60)/24)+DATE(1970,1,1)</f>
        <v>42069.878379629634</v>
      </c>
      <c r="T1675" s="14">
        <f>MONTH(R1675)</f>
        <v>2</v>
      </c>
      <c r="U1675" s="14">
        <f>MONTH(S1675)</f>
        <v>3</v>
      </c>
      <c r="V1675">
        <f>YEAR(R1675)</f>
        <v>2015</v>
      </c>
      <c r="W1675">
        <f>YEAR(S1675)</f>
        <v>2015</v>
      </c>
      <c r="X1675" s="14">
        <f>_xlfn.DAYS(Table1[[#This Row],[Date Ended Conversion]],Table1[[#This Row],[Date Created Conversion]])</f>
        <v>30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8275</v>
      </c>
      <c r="O1676" t="s">
        <v>8310</v>
      </c>
      <c r="P1676" s="16">
        <f>ROUND(Table1[[#This Row],[pledged]]/Table1[[#This Row],[goal]]*100,0)</f>
        <v>202</v>
      </c>
      <c r="Q1676">
        <f>IFERROR(ROUND(E1676/L1676,2),0)</f>
        <v>89.25</v>
      </c>
      <c r="R1676" s="18">
        <f>(((J1676/60)/60)/24)+DATE(1970,1,1)</f>
        <v>42569.605393518519</v>
      </c>
      <c r="S1676" s="18">
        <f>(((I1676/60)/60)/24)+DATE(1970,1,1)</f>
        <v>42600.290972222225</v>
      </c>
      <c r="T1676" s="14">
        <f>MONTH(R1676)</f>
        <v>7</v>
      </c>
      <c r="U1676" s="14">
        <f>MONTH(S1676)</f>
        <v>8</v>
      </c>
      <c r="V1676">
        <f>YEAR(R1676)</f>
        <v>2016</v>
      </c>
      <c r="W1676">
        <f>YEAR(S1676)</f>
        <v>2016</v>
      </c>
      <c r="X1676" s="14">
        <f>_xlfn.DAYS(Table1[[#This Row],[Date Ended Conversion]],Table1[[#This Row],[Date Created Conversion]])</f>
        <v>31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8275</v>
      </c>
      <c r="O1677" t="s">
        <v>8310</v>
      </c>
      <c r="P1677" s="16">
        <f>ROUND(Table1[[#This Row],[pledged]]/Table1[[#This Row],[goal]]*100,0)</f>
        <v>137</v>
      </c>
      <c r="Q1677">
        <f>IFERROR(ROUND(E1677/L1677,2),0)</f>
        <v>40.42</v>
      </c>
      <c r="R1677" s="18">
        <f>(((J1677/60)/60)/24)+DATE(1970,1,1)</f>
        <v>40802.733101851853</v>
      </c>
      <c r="S1677" s="18">
        <f>(((I1677/60)/60)/24)+DATE(1970,1,1)</f>
        <v>40832.918749999997</v>
      </c>
      <c r="T1677" s="14">
        <f>MONTH(R1677)</f>
        <v>9</v>
      </c>
      <c r="U1677" s="14">
        <f>MONTH(S1677)</f>
        <v>10</v>
      </c>
      <c r="V1677">
        <f>YEAR(R1677)</f>
        <v>2011</v>
      </c>
      <c r="W1677">
        <f>YEAR(S1677)</f>
        <v>2011</v>
      </c>
      <c r="X1677" s="14">
        <f>_xlfn.DAYS(Table1[[#This Row],[Date Ended Conversion]],Table1[[#This Row],[Date Created Conversion]])</f>
        <v>30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8275</v>
      </c>
      <c r="O1678" t="s">
        <v>8310</v>
      </c>
      <c r="P1678" s="16">
        <f>ROUND(Table1[[#This Row],[pledged]]/Table1[[#This Row],[goal]]*100,0)</f>
        <v>115</v>
      </c>
      <c r="Q1678">
        <f>IFERROR(ROUND(E1678/L1678,2),0)</f>
        <v>82.38</v>
      </c>
      <c r="R1678" s="18">
        <f>(((J1678/60)/60)/24)+DATE(1970,1,1)</f>
        <v>40973.72623842593</v>
      </c>
      <c r="S1678" s="18">
        <f>(((I1678/60)/60)/24)+DATE(1970,1,1)</f>
        <v>41020.165972222225</v>
      </c>
      <c r="T1678" s="14">
        <f>MONTH(R1678)</f>
        <v>3</v>
      </c>
      <c r="U1678" s="14">
        <f>MONTH(S1678)</f>
        <v>4</v>
      </c>
      <c r="V1678">
        <f>YEAR(R1678)</f>
        <v>2012</v>
      </c>
      <c r="W1678">
        <f>YEAR(S1678)</f>
        <v>2012</v>
      </c>
      <c r="X1678" s="14">
        <f>_xlfn.DAYS(Table1[[#This Row],[Date Ended Conversion]],Table1[[#This Row],[Date Created Conversion]])</f>
        <v>47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8275</v>
      </c>
      <c r="O1679" t="s">
        <v>8310</v>
      </c>
      <c r="P1679" s="16">
        <f>ROUND(Table1[[#This Row],[pledged]]/Table1[[#This Row],[goal]]*100,0)</f>
        <v>112</v>
      </c>
      <c r="Q1679">
        <f>IFERROR(ROUND(E1679/L1679,2),0)</f>
        <v>159.52000000000001</v>
      </c>
      <c r="R1679" s="18">
        <f>(((J1679/60)/60)/24)+DATE(1970,1,1)</f>
        <v>42416.407129629632</v>
      </c>
      <c r="S1679" s="18">
        <f>(((I1679/60)/60)/24)+DATE(1970,1,1)</f>
        <v>42476.249305555553</v>
      </c>
      <c r="T1679" s="14">
        <f>MONTH(R1679)</f>
        <v>2</v>
      </c>
      <c r="U1679" s="14">
        <f>MONTH(S1679)</f>
        <v>4</v>
      </c>
      <c r="V1679">
        <f>YEAR(R1679)</f>
        <v>2016</v>
      </c>
      <c r="W1679">
        <f>YEAR(S1679)</f>
        <v>2016</v>
      </c>
      <c r="X1679" s="14">
        <f>_xlfn.DAYS(Table1[[#This Row],[Date Ended Conversion]],Table1[[#This Row],[Date Created Conversion]])</f>
        <v>60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8275</v>
      </c>
      <c r="O1680" t="s">
        <v>8310</v>
      </c>
      <c r="P1680" s="16">
        <f>ROUND(Table1[[#This Row],[pledged]]/Table1[[#This Row],[goal]]*100,0)</f>
        <v>118</v>
      </c>
      <c r="Q1680">
        <f>IFERROR(ROUND(E1680/L1680,2),0)</f>
        <v>36.24</v>
      </c>
      <c r="R1680" s="18">
        <f>(((J1680/60)/60)/24)+DATE(1970,1,1)</f>
        <v>41662.854988425926</v>
      </c>
      <c r="S1680" s="18">
        <f>(((I1680/60)/60)/24)+DATE(1970,1,1)</f>
        <v>41676.854988425926</v>
      </c>
      <c r="T1680" s="14">
        <f>MONTH(R1680)</f>
        <v>1</v>
      </c>
      <c r="U1680" s="14">
        <f>MONTH(S1680)</f>
        <v>2</v>
      </c>
      <c r="V1680">
        <f>YEAR(R1680)</f>
        <v>2014</v>
      </c>
      <c r="W1680">
        <f>YEAR(S1680)</f>
        <v>2014</v>
      </c>
      <c r="X1680" s="14">
        <f>_xlfn.DAYS(Table1[[#This Row],[Date Ended Conversion]],Table1[[#This Row],[Date Created Conversion]])</f>
        <v>14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8275</v>
      </c>
      <c r="O1681" t="s">
        <v>8310</v>
      </c>
      <c r="P1681" s="16">
        <f>ROUND(Table1[[#This Row],[pledged]]/Table1[[#This Row],[goal]]*100,0)</f>
        <v>175</v>
      </c>
      <c r="Q1681">
        <f>IFERROR(ROUND(E1681/L1681,2),0)</f>
        <v>62.5</v>
      </c>
      <c r="R1681" s="18">
        <f>(((J1681/60)/60)/24)+DATE(1970,1,1)</f>
        <v>40723.068807870368</v>
      </c>
      <c r="S1681" s="18">
        <f>(((I1681/60)/60)/24)+DATE(1970,1,1)</f>
        <v>40746.068807870368</v>
      </c>
      <c r="T1681" s="14">
        <f>MONTH(R1681)</f>
        <v>6</v>
      </c>
      <c r="U1681" s="14">
        <f>MONTH(S1681)</f>
        <v>7</v>
      </c>
      <c r="V1681">
        <f>YEAR(R1681)</f>
        <v>2011</v>
      </c>
      <c r="W1681">
        <f>YEAR(S1681)</f>
        <v>2011</v>
      </c>
      <c r="X1681" s="14">
        <f>_xlfn.DAYS(Table1[[#This Row],[Date Ended Conversion]],Table1[[#This Row],[Date Created Conversion]])</f>
        <v>23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8275</v>
      </c>
      <c r="O1682" t="s">
        <v>8310</v>
      </c>
      <c r="P1682" s="16">
        <f>ROUND(Table1[[#This Row],[pledged]]/Table1[[#This Row],[goal]]*100,0)</f>
        <v>118</v>
      </c>
      <c r="Q1682">
        <f>IFERROR(ROUND(E1682/L1682,2),0)</f>
        <v>47</v>
      </c>
      <c r="R1682" s="18">
        <f>(((J1682/60)/60)/24)+DATE(1970,1,1)</f>
        <v>41802.757719907408</v>
      </c>
      <c r="S1682" s="18">
        <f>(((I1682/60)/60)/24)+DATE(1970,1,1)</f>
        <v>41832.757719907408</v>
      </c>
      <c r="T1682" s="14">
        <f>MONTH(R1682)</f>
        <v>6</v>
      </c>
      <c r="U1682" s="14">
        <f>MONTH(S1682)</f>
        <v>7</v>
      </c>
      <c r="V1682">
        <f>YEAR(R1682)</f>
        <v>2014</v>
      </c>
      <c r="W1682">
        <f>YEAR(S1682)</f>
        <v>2014</v>
      </c>
      <c r="X1682" s="14">
        <f>_xlfn.DAYS(Table1[[#This Row],[Date Ended Conversion]],Table1[[#This Row],[Date Created Conversion]])</f>
        <v>30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8275</v>
      </c>
      <c r="O1683" t="s">
        <v>8291</v>
      </c>
      <c r="P1683" s="16">
        <f>ROUND(Table1[[#This Row],[pledged]]/Table1[[#This Row],[goal]]*100,0)</f>
        <v>101</v>
      </c>
      <c r="Q1683">
        <f>IFERROR(ROUND(E1683/L1683,2),0)</f>
        <v>74.58</v>
      </c>
      <c r="R1683" s="18">
        <f>(((J1683/60)/60)/24)+DATE(1970,1,1)</f>
        <v>42774.121342592596</v>
      </c>
      <c r="S1683" s="18">
        <f>(((I1683/60)/60)/24)+DATE(1970,1,1)</f>
        <v>42823.083333333328</v>
      </c>
      <c r="T1683" s="14">
        <f>MONTH(R1683)</f>
        <v>2</v>
      </c>
      <c r="U1683" s="14">
        <f>MONTH(S1683)</f>
        <v>3</v>
      </c>
      <c r="V1683">
        <f>YEAR(R1683)</f>
        <v>2017</v>
      </c>
      <c r="W1683">
        <f>YEAR(S1683)</f>
        <v>2017</v>
      </c>
      <c r="X1683" s="14">
        <f>_xlfn.DAYS(Table1[[#This Row],[Date Ended Conversion]],Table1[[#This Row],[Date Created Conversion]])</f>
        <v>49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8275</v>
      </c>
      <c r="O1684" t="s">
        <v>8291</v>
      </c>
      <c r="P1684" s="16">
        <f>ROUND(Table1[[#This Row],[pledged]]/Table1[[#This Row],[goal]]*100,0)</f>
        <v>0</v>
      </c>
      <c r="Q1684">
        <f>IFERROR(ROUND(E1684/L1684,2),0)</f>
        <v>0</v>
      </c>
      <c r="R1684" s="18">
        <f>(((J1684/60)/60)/24)+DATE(1970,1,1)</f>
        <v>42779.21365740741</v>
      </c>
      <c r="S1684" s="18">
        <f>(((I1684/60)/60)/24)+DATE(1970,1,1)</f>
        <v>42839.171990740739</v>
      </c>
      <c r="T1684" s="14">
        <f>MONTH(R1684)</f>
        <v>2</v>
      </c>
      <c r="U1684" s="14">
        <f>MONTH(S1684)</f>
        <v>4</v>
      </c>
      <c r="V1684">
        <f>YEAR(R1684)</f>
        <v>2017</v>
      </c>
      <c r="W1684">
        <f>YEAR(S1684)</f>
        <v>2017</v>
      </c>
      <c r="X1684" s="14">
        <f>_xlfn.DAYS(Table1[[#This Row],[Date Ended Conversion]],Table1[[#This Row],[Date Created Conversion]])</f>
        <v>60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8275</v>
      </c>
      <c r="O1685" t="s">
        <v>8291</v>
      </c>
      <c r="P1685" s="16">
        <f>ROUND(Table1[[#This Row],[pledged]]/Table1[[#This Row],[goal]]*100,0)</f>
        <v>22</v>
      </c>
      <c r="Q1685">
        <f>IFERROR(ROUND(E1685/L1685,2),0)</f>
        <v>76</v>
      </c>
      <c r="R1685" s="18">
        <f>(((J1685/60)/60)/24)+DATE(1970,1,1)</f>
        <v>42808.781689814816</v>
      </c>
      <c r="S1685" s="18">
        <f>(((I1685/60)/60)/24)+DATE(1970,1,1)</f>
        <v>42832.781689814816</v>
      </c>
      <c r="T1685" s="14">
        <f>MONTH(R1685)</f>
        <v>3</v>
      </c>
      <c r="U1685" s="14">
        <f>MONTH(S1685)</f>
        <v>4</v>
      </c>
      <c r="V1685">
        <f>YEAR(R1685)</f>
        <v>2017</v>
      </c>
      <c r="W1685">
        <f>YEAR(S1685)</f>
        <v>2017</v>
      </c>
      <c r="X1685" s="14">
        <f>_xlfn.DAYS(Table1[[#This Row],[Date Ended Conversion]],Table1[[#This Row],[Date Created Conversion]])</f>
        <v>24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8275</v>
      </c>
      <c r="O1686" t="s">
        <v>8291</v>
      </c>
      <c r="P1686" s="16">
        <f>ROUND(Table1[[#This Row],[pledged]]/Table1[[#This Row],[goal]]*100,0)</f>
        <v>109</v>
      </c>
      <c r="Q1686">
        <f>IFERROR(ROUND(E1686/L1686,2),0)</f>
        <v>86.44</v>
      </c>
      <c r="R1686" s="18">
        <f>(((J1686/60)/60)/24)+DATE(1970,1,1)</f>
        <v>42783.815289351856</v>
      </c>
      <c r="S1686" s="18">
        <f>(((I1686/60)/60)/24)+DATE(1970,1,1)</f>
        <v>42811.773622685185</v>
      </c>
      <c r="T1686" s="14">
        <f>MONTH(R1686)</f>
        <v>2</v>
      </c>
      <c r="U1686" s="14">
        <f>MONTH(S1686)</f>
        <v>3</v>
      </c>
      <c r="V1686">
        <f>YEAR(R1686)</f>
        <v>2017</v>
      </c>
      <c r="W1686">
        <f>YEAR(S1686)</f>
        <v>2017</v>
      </c>
      <c r="X1686" s="14">
        <f>_xlfn.DAYS(Table1[[#This Row],[Date Ended Conversion]],Table1[[#This Row],[Date Created Conversion]])</f>
        <v>28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8275</v>
      </c>
      <c r="O1687" t="s">
        <v>8291</v>
      </c>
      <c r="P1687" s="16">
        <f>ROUND(Table1[[#This Row],[pledged]]/Table1[[#This Row],[goal]]*100,0)</f>
        <v>103</v>
      </c>
      <c r="Q1687">
        <f>IFERROR(ROUND(E1687/L1687,2),0)</f>
        <v>24</v>
      </c>
      <c r="R1687" s="18">
        <f>(((J1687/60)/60)/24)+DATE(1970,1,1)</f>
        <v>42788.2502662037</v>
      </c>
      <c r="S1687" s="18">
        <f>(((I1687/60)/60)/24)+DATE(1970,1,1)</f>
        <v>42818.208599537036</v>
      </c>
      <c r="T1687" s="14">
        <f>MONTH(R1687)</f>
        <v>2</v>
      </c>
      <c r="U1687" s="14">
        <f>MONTH(S1687)</f>
        <v>3</v>
      </c>
      <c r="V1687">
        <f>YEAR(R1687)</f>
        <v>2017</v>
      </c>
      <c r="W1687">
        <f>YEAR(S1687)</f>
        <v>2017</v>
      </c>
      <c r="X1687" s="14">
        <f>_xlfn.DAYS(Table1[[#This Row],[Date Ended Conversion]],Table1[[#This Row],[Date Created Conversion]])</f>
        <v>30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8275</v>
      </c>
      <c r="O1688" t="s">
        <v>8291</v>
      </c>
      <c r="P1688" s="16">
        <f>ROUND(Table1[[#This Row],[pledged]]/Table1[[#This Row],[goal]]*100,0)</f>
        <v>0</v>
      </c>
      <c r="Q1688">
        <f>IFERROR(ROUND(E1688/L1688,2),0)</f>
        <v>18</v>
      </c>
      <c r="R1688" s="18">
        <f>(((J1688/60)/60)/24)+DATE(1970,1,1)</f>
        <v>42792.843969907408</v>
      </c>
      <c r="S1688" s="18">
        <f>(((I1688/60)/60)/24)+DATE(1970,1,1)</f>
        <v>42852.802303240736</v>
      </c>
      <c r="T1688" s="14">
        <f>MONTH(R1688)</f>
        <v>2</v>
      </c>
      <c r="U1688" s="14">
        <f>MONTH(S1688)</f>
        <v>4</v>
      </c>
      <c r="V1688">
        <f>YEAR(R1688)</f>
        <v>2017</v>
      </c>
      <c r="W1688">
        <f>YEAR(S1688)</f>
        <v>2017</v>
      </c>
      <c r="X1688" s="14">
        <f>_xlfn.DAYS(Table1[[#This Row],[Date Ended Conversion]],Table1[[#This Row],[Date Created Conversion]])</f>
        <v>60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8275</v>
      </c>
      <c r="O1689" t="s">
        <v>8291</v>
      </c>
      <c r="P1689" s="16">
        <f>ROUND(Table1[[#This Row],[pledged]]/Table1[[#This Row],[goal]]*100,0)</f>
        <v>31</v>
      </c>
      <c r="Q1689">
        <f>IFERROR(ROUND(E1689/L1689,2),0)</f>
        <v>80.13</v>
      </c>
      <c r="R1689" s="18">
        <f>(((J1689/60)/60)/24)+DATE(1970,1,1)</f>
        <v>42802.046817129631</v>
      </c>
      <c r="S1689" s="18">
        <f>(((I1689/60)/60)/24)+DATE(1970,1,1)</f>
        <v>42835.84375</v>
      </c>
      <c r="T1689" s="14">
        <f>MONTH(R1689)</f>
        <v>3</v>
      </c>
      <c r="U1689" s="14">
        <f>MONTH(S1689)</f>
        <v>4</v>
      </c>
      <c r="V1689">
        <f>YEAR(R1689)</f>
        <v>2017</v>
      </c>
      <c r="W1689">
        <f>YEAR(S1689)</f>
        <v>2017</v>
      </c>
      <c r="X1689" s="14">
        <f>_xlfn.DAYS(Table1[[#This Row],[Date Ended Conversion]],Table1[[#This Row],[Date Created Conversion]])</f>
        <v>33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8275</v>
      </c>
      <c r="O1690" t="s">
        <v>8291</v>
      </c>
      <c r="P1690" s="16">
        <f>ROUND(Table1[[#This Row],[pledged]]/Table1[[#This Row],[goal]]*100,0)</f>
        <v>44</v>
      </c>
      <c r="Q1690">
        <f>IFERROR(ROUND(E1690/L1690,2),0)</f>
        <v>253.14</v>
      </c>
      <c r="R1690" s="18">
        <f>(((J1690/60)/60)/24)+DATE(1970,1,1)</f>
        <v>42804.534652777773</v>
      </c>
      <c r="S1690" s="18">
        <f>(((I1690/60)/60)/24)+DATE(1970,1,1)</f>
        <v>42834.492986111116</v>
      </c>
      <c r="T1690" s="14">
        <f>MONTH(R1690)</f>
        <v>3</v>
      </c>
      <c r="U1690" s="14">
        <f>MONTH(S1690)</f>
        <v>4</v>
      </c>
      <c r="V1690">
        <f>YEAR(R1690)</f>
        <v>2017</v>
      </c>
      <c r="W1690">
        <f>YEAR(S1690)</f>
        <v>2017</v>
      </c>
      <c r="X1690" s="14">
        <f>_xlfn.DAYS(Table1[[#This Row],[Date Ended Conversion]],Table1[[#This Row],[Date Created Conversion]])</f>
        <v>30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8275</v>
      </c>
      <c r="O1691" t="s">
        <v>8291</v>
      </c>
      <c r="P1691" s="16">
        <f>ROUND(Table1[[#This Row],[pledged]]/Table1[[#This Row],[goal]]*100,0)</f>
        <v>100</v>
      </c>
      <c r="Q1691">
        <f>IFERROR(ROUND(E1691/L1691,2),0)</f>
        <v>171.43</v>
      </c>
      <c r="R1691" s="18">
        <f>(((J1691/60)/60)/24)+DATE(1970,1,1)</f>
        <v>42780.942476851851</v>
      </c>
      <c r="S1691" s="18">
        <f>(((I1691/60)/60)/24)+DATE(1970,1,1)</f>
        <v>42810.900810185187</v>
      </c>
      <c r="T1691" s="14">
        <f>MONTH(R1691)</f>
        <v>2</v>
      </c>
      <c r="U1691" s="14">
        <f>MONTH(S1691)</f>
        <v>3</v>
      </c>
      <c r="V1691">
        <f>YEAR(R1691)</f>
        <v>2017</v>
      </c>
      <c r="W1691">
        <f>YEAR(S1691)</f>
        <v>2017</v>
      </c>
      <c r="X1691" s="14">
        <f>_xlfn.DAYS(Table1[[#This Row],[Date Ended Conversion]],Table1[[#This Row],[Date Created Conversion]])</f>
        <v>30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8275</v>
      </c>
      <c r="O1692" t="s">
        <v>8291</v>
      </c>
      <c r="P1692" s="16">
        <f>ROUND(Table1[[#This Row],[pledged]]/Table1[[#This Row],[goal]]*100,0)</f>
        <v>25</v>
      </c>
      <c r="Q1692">
        <f>IFERROR(ROUND(E1692/L1692,2),0)</f>
        <v>57.73</v>
      </c>
      <c r="R1692" s="18">
        <f>(((J1692/60)/60)/24)+DATE(1970,1,1)</f>
        <v>42801.43104166667</v>
      </c>
      <c r="S1692" s="18">
        <f>(((I1692/60)/60)/24)+DATE(1970,1,1)</f>
        <v>42831.389374999999</v>
      </c>
      <c r="T1692" s="14">
        <f>MONTH(R1692)</f>
        <v>3</v>
      </c>
      <c r="U1692" s="14">
        <f>MONTH(S1692)</f>
        <v>4</v>
      </c>
      <c r="V1692">
        <f>YEAR(R1692)</f>
        <v>2017</v>
      </c>
      <c r="W1692">
        <f>YEAR(S1692)</f>
        <v>2017</v>
      </c>
      <c r="X1692" s="14">
        <f>_xlfn.DAYS(Table1[[#This Row],[Date Ended Conversion]],Table1[[#This Row],[Date Created Conversion]])</f>
        <v>30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8275</v>
      </c>
      <c r="O1693" t="s">
        <v>8291</v>
      </c>
      <c r="P1693" s="16">
        <f>ROUND(Table1[[#This Row],[pledged]]/Table1[[#This Row],[goal]]*100,0)</f>
        <v>33</v>
      </c>
      <c r="Q1693">
        <f>IFERROR(ROUND(E1693/L1693,2),0)</f>
        <v>264.26</v>
      </c>
      <c r="R1693" s="18">
        <f>(((J1693/60)/60)/24)+DATE(1970,1,1)</f>
        <v>42795.701481481476</v>
      </c>
      <c r="S1693" s="18">
        <f>(((I1693/60)/60)/24)+DATE(1970,1,1)</f>
        <v>42828.041666666672</v>
      </c>
      <c r="T1693" s="14">
        <f>MONTH(R1693)</f>
        <v>3</v>
      </c>
      <c r="U1693" s="14">
        <f>MONTH(S1693)</f>
        <v>4</v>
      </c>
      <c r="V1693">
        <f>YEAR(R1693)</f>
        <v>2017</v>
      </c>
      <c r="W1693">
        <f>YEAR(S1693)</f>
        <v>2017</v>
      </c>
      <c r="X1693" s="14">
        <f>_xlfn.DAYS(Table1[[#This Row],[Date Ended Conversion]],Table1[[#This Row],[Date Created Conversion]])</f>
        <v>33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8275</v>
      </c>
      <c r="O1694" t="s">
        <v>8291</v>
      </c>
      <c r="P1694" s="16">
        <f>ROUND(Table1[[#This Row],[pledged]]/Table1[[#This Row],[goal]]*100,0)</f>
        <v>48</v>
      </c>
      <c r="Q1694">
        <f>IFERROR(ROUND(E1694/L1694,2),0)</f>
        <v>159.33000000000001</v>
      </c>
      <c r="R1694" s="18">
        <f>(((J1694/60)/60)/24)+DATE(1970,1,1)</f>
        <v>42788.151238425926</v>
      </c>
      <c r="S1694" s="18">
        <f>(((I1694/60)/60)/24)+DATE(1970,1,1)</f>
        <v>42820.999305555553</v>
      </c>
      <c r="T1694" s="14">
        <f>MONTH(R1694)</f>
        <v>2</v>
      </c>
      <c r="U1694" s="14">
        <f>MONTH(S1694)</f>
        <v>3</v>
      </c>
      <c r="V1694">
        <f>YEAR(R1694)</f>
        <v>2017</v>
      </c>
      <c r="W1694">
        <f>YEAR(S1694)</f>
        <v>2017</v>
      </c>
      <c r="X1694" s="14">
        <f>_xlfn.DAYS(Table1[[#This Row],[Date Ended Conversion]],Table1[[#This Row],[Date Created Conversion]])</f>
        <v>32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8275</v>
      </c>
      <c r="O1695" t="s">
        <v>8291</v>
      </c>
      <c r="P1695" s="16">
        <f>ROUND(Table1[[#This Row],[pledged]]/Table1[[#This Row],[goal]]*100,0)</f>
        <v>9</v>
      </c>
      <c r="Q1695">
        <f>IFERROR(ROUND(E1695/L1695,2),0)</f>
        <v>35</v>
      </c>
      <c r="R1695" s="18">
        <f>(((J1695/60)/60)/24)+DATE(1970,1,1)</f>
        <v>42803.920277777783</v>
      </c>
      <c r="S1695" s="18">
        <f>(((I1695/60)/60)/24)+DATE(1970,1,1)</f>
        <v>42834.833333333328</v>
      </c>
      <c r="T1695" s="14">
        <f>MONTH(R1695)</f>
        <v>3</v>
      </c>
      <c r="U1695" s="14">
        <f>MONTH(S1695)</f>
        <v>4</v>
      </c>
      <c r="V1695">
        <f>YEAR(R1695)</f>
        <v>2017</v>
      </c>
      <c r="W1695">
        <f>YEAR(S1695)</f>
        <v>2017</v>
      </c>
      <c r="X1695" s="14">
        <f>_xlfn.DAYS(Table1[[#This Row],[Date Ended Conversion]],Table1[[#This Row],[Date Created Conversion]])</f>
        <v>31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8275</v>
      </c>
      <c r="O1696" t="s">
        <v>8291</v>
      </c>
      <c r="P1696" s="16">
        <f>ROUND(Table1[[#This Row],[pledged]]/Table1[[#This Row],[goal]]*100,0)</f>
        <v>0</v>
      </c>
      <c r="Q1696">
        <f>IFERROR(ROUND(E1696/L1696,2),0)</f>
        <v>5</v>
      </c>
      <c r="R1696" s="18">
        <f>(((J1696/60)/60)/24)+DATE(1970,1,1)</f>
        <v>42791.669837962967</v>
      </c>
      <c r="S1696" s="18">
        <f>(((I1696/60)/60)/24)+DATE(1970,1,1)</f>
        <v>42821.191666666666</v>
      </c>
      <c r="T1696" s="14">
        <f>MONTH(R1696)</f>
        <v>2</v>
      </c>
      <c r="U1696" s="14">
        <f>MONTH(S1696)</f>
        <v>3</v>
      </c>
      <c r="V1696">
        <f>YEAR(R1696)</f>
        <v>2017</v>
      </c>
      <c r="W1696">
        <f>YEAR(S1696)</f>
        <v>2017</v>
      </c>
      <c r="X1696" s="14">
        <f>_xlfn.DAYS(Table1[[#This Row],[Date Ended Conversion]],Table1[[#This Row],[Date Created Conversion]])</f>
        <v>30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8275</v>
      </c>
      <c r="O1697" t="s">
        <v>8291</v>
      </c>
      <c r="P1697" s="16">
        <f>ROUND(Table1[[#This Row],[pledged]]/Table1[[#This Row],[goal]]*100,0)</f>
        <v>12</v>
      </c>
      <c r="Q1697">
        <f>IFERROR(ROUND(E1697/L1697,2),0)</f>
        <v>61.09</v>
      </c>
      <c r="R1697" s="18">
        <f>(((J1697/60)/60)/24)+DATE(1970,1,1)</f>
        <v>42801.031412037039</v>
      </c>
      <c r="S1697" s="18">
        <f>(((I1697/60)/60)/24)+DATE(1970,1,1)</f>
        <v>42835.041666666672</v>
      </c>
      <c r="T1697" s="14">
        <f>MONTH(R1697)</f>
        <v>3</v>
      </c>
      <c r="U1697" s="14">
        <f>MONTH(S1697)</f>
        <v>4</v>
      </c>
      <c r="V1697">
        <f>YEAR(R1697)</f>
        <v>2017</v>
      </c>
      <c r="W1697">
        <f>YEAR(S1697)</f>
        <v>2017</v>
      </c>
      <c r="X1697" s="14">
        <f>_xlfn.DAYS(Table1[[#This Row],[Date Ended Conversion]],Table1[[#This Row],[Date Created Conversion]])</f>
        <v>34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8275</v>
      </c>
      <c r="O1698" t="s">
        <v>8291</v>
      </c>
      <c r="P1698" s="16">
        <f>ROUND(Table1[[#This Row],[pledged]]/Table1[[#This Row],[goal]]*100,0)</f>
        <v>0</v>
      </c>
      <c r="Q1698">
        <f>IFERROR(ROUND(E1698/L1698,2),0)</f>
        <v>0</v>
      </c>
      <c r="R1698" s="18">
        <f>(((J1698/60)/60)/24)+DATE(1970,1,1)</f>
        <v>42796.069571759261</v>
      </c>
      <c r="S1698" s="18">
        <f>(((I1698/60)/60)/24)+DATE(1970,1,1)</f>
        <v>42826.027905092589</v>
      </c>
      <c r="T1698" s="14">
        <f>MONTH(R1698)</f>
        <v>3</v>
      </c>
      <c r="U1698" s="14">
        <f>MONTH(S1698)</f>
        <v>4</v>
      </c>
      <c r="V1698">
        <f>YEAR(R1698)</f>
        <v>2017</v>
      </c>
      <c r="W1698">
        <f>YEAR(S1698)</f>
        <v>2017</v>
      </c>
      <c r="X1698" s="14">
        <f>_xlfn.DAYS(Table1[[#This Row],[Date Ended Conversion]],Table1[[#This Row],[Date Created Conversion]])</f>
        <v>30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8275</v>
      </c>
      <c r="O1699" t="s">
        <v>8291</v>
      </c>
      <c r="P1699" s="16">
        <f>ROUND(Table1[[#This Row],[pledged]]/Table1[[#This Row],[goal]]*100,0)</f>
        <v>20</v>
      </c>
      <c r="Q1699">
        <f>IFERROR(ROUND(E1699/L1699,2),0)</f>
        <v>114.82</v>
      </c>
      <c r="R1699" s="18">
        <f>(((J1699/60)/60)/24)+DATE(1970,1,1)</f>
        <v>42805.032962962956</v>
      </c>
      <c r="S1699" s="18">
        <f>(((I1699/60)/60)/24)+DATE(1970,1,1)</f>
        <v>42834.991296296299</v>
      </c>
      <c r="T1699" s="14">
        <f>MONTH(R1699)</f>
        <v>3</v>
      </c>
      <c r="U1699" s="14">
        <f>MONTH(S1699)</f>
        <v>4</v>
      </c>
      <c r="V1699">
        <f>YEAR(R1699)</f>
        <v>2017</v>
      </c>
      <c r="W1699">
        <f>YEAR(S1699)</f>
        <v>2017</v>
      </c>
      <c r="X1699" s="14">
        <f>_xlfn.DAYS(Table1[[#This Row],[Date Ended Conversion]],Table1[[#This Row],[Date Created Conversion]])</f>
        <v>29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8275</v>
      </c>
      <c r="O1700" t="s">
        <v>8291</v>
      </c>
      <c r="P1700" s="16">
        <f>ROUND(Table1[[#This Row],[pledged]]/Table1[[#This Row],[goal]]*100,0)</f>
        <v>0</v>
      </c>
      <c r="Q1700">
        <f>IFERROR(ROUND(E1700/L1700,2),0)</f>
        <v>0</v>
      </c>
      <c r="R1700" s="18">
        <f>(((J1700/60)/60)/24)+DATE(1970,1,1)</f>
        <v>42796.207870370374</v>
      </c>
      <c r="S1700" s="18">
        <f>(((I1700/60)/60)/24)+DATE(1970,1,1)</f>
        <v>42820.147916666669</v>
      </c>
      <c r="T1700" s="14">
        <f>MONTH(R1700)</f>
        <v>3</v>
      </c>
      <c r="U1700" s="14">
        <f>MONTH(S1700)</f>
        <v>3</v>
      </c>
      <c r="V1700">
        <f>YEAR(R1700)</f>
        <v>2017</v>
      </c>
      <c r="W1700">
        <f>YEAR(S1700)</f>
        <v>2017</v>
      </c>
      <c r="X1700" s="14">
        <f>_xlfn.DAYS(Table1[[#This Row],[Date Ended Conversion]],Table1[[#This Row],[Date Created Conversion]])</f>
        <v>24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8275</v>
      </c>
      <c r="O1701" t="s">
        <v>8291</v>
      </c>
      <c r="P1701" s="16">
        <f>ROUND(Table1[[#This Row],[pledged]]/Table1[[#This Row],[goal]]*100,0)</f>
        <v>4</v>
      </c>
      <c r="Q1701">
        <f>IFERROR(ROUND(E1701/L1701,2),0)</f>
        <v>54</v>
      </c>
      <c r="R1701" s="18">
        <f>(((J1701/60)/60)/24)+DATE(1970,1,1)</f>
        <v>42806.863946759258</v>
      </c>
      <c r="S1701" s="18">
        <f>(((I1701/60)/60)/24)+DATE(1970,1,1)</f>
        <v>42836.863946759258</v>
      </c>
      <c r="T1701" s="14">
        <f>MONTH(R1701)</f>
        <v>3</v>
      </c>
      <c r="U1701" s="14">
        <f>MONTH(S1701)</f>
        <v>4</v>
      </c>
      <c r="V1701">
        <f>YEAR(R1701)</f>
        <v>2017</v>
      </c>
      <c r="W1701">
        <f>YEAR(S1701)</f>
        <v>2017</v>
      </c>
      <c r="X1701" s="14">
        <f>_xlfn.DAYS(Table1[[#This Row],[Date Ended Conversion]],Table1[[#This Row],[Date Created Conversion]])</f>
        <v>30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8275</v>
      </c>
      <c r="O1702" t="s">
        <v>8291</v>
      </c>
      <c r="P1702" s="16">
        <f>ROUND(Table1[[#This Row],[pledged]]/Table1[[#This Row],[goal]]*100,0)</f>
        <v>26</v>
      </c>
      <c r="Q1702">
        <f>IFERROR(ROUND(E1702/L1702,2),0)</f>
        <v>65.97</v>
      </c>
      <c r="R1702" s="18">
        <f>(((J1702/60)/60)/24)+DATE(1970,1,1)</f>
        <v>42796.071643518517</v>
      </c>
      <c r="S1702" s="18">
        <f>(((I1702/60)/60)/24)+DATE(1970,1,1)</f>
        <v>42826.166666666672</v>
      </c>
      <c r="T1702" s="14">
        <f>MONTH(R1702)</f>
        <v>3</v>
      </c>
      <c r="U1702" s="14">
        <f>MONTH(S1702)</f>
        <v>4</v>
      </c>
      <c r="V1702">
        <f>YEAR(R1702)</f>
        <v>2017</v>
      </c>
      <c r="W1702">
        <f>YEAR(S1702)</f>
        <v>2017</v>
      </c>
      <c r="X1702" s="14">
        <f>_xlfn.DAYS(Table1[[#This Row],[Date Ended Conversion]],Table1[[#This Row],[Date Created Conversion]])</f>
        <v>30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8275</v>
      </c>
      <c r="O1703" t="s">
        <v>8291</v>
      </c>
      <c r="P1703" s="16">
        <f>ROUND(Table1[[#This Row],[pledged]]/Table1[[#This Row],[goal]]*100,0)</f>
        <v>0</v>
      </c>
      <c r="Q1703">
        <f>IFERROR(ROUND(E1703/L1703,2),0)</f>
        <v>5</v>
      </c>
      <c r="R1703" s="18">
        <f>(((J1703/60)/60)/24)+DATE(1970,1,1)</f>
        <v>41989.664409722223</v>
      </c>
      <c r="S1703" s="18">
        <f>(((I1703/60)/60)/24)+DATE(1970,1,1)</f>
        <v>42019.664409722223</v>
      </c>
      <c r="T1703" s="14">
        <f>MONTH(R1703)</f>
        <v>12</v>
      </c>
      <c r="U1703" s="14">
        <f>MONTH(S1703)</f>
        <v>1</v>
      </c>
      <c r="V1703">
        <f>YEAR(R1703)</f>
        <v>2014</v>
      </c>
      <c r="W1703">
        <f>YEAR(S1703)</f>
        <v>2015</v>
      </c>
      <c r="X1703" s="14">
        <f>_xlfn.DAYS(Table1[[#This Row],[Date Ended Conversion]],Table1[[#This Row],[Date Created Conversion]])</f>
        <v>30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8275</v>
      </c>
      <c r="O1704" t="s">
        <v>8291</v>
      </c>
      <c r="P1704" s="16">
        <f>ROUND(Table1[[#This Row],[pledged]]/Table1[[#This Row],[goal]]*100,0)</f>
        <v>0</v>
      </c>
      <c r="Q1704">
        <f>IFERROR(ROUND(E1704/L1704,2),0)</f>
        <v>1</v>
      </c>
      <c r="R1704" s="18">
        <f>(((J1704/60)/60)/24)+DATE(1970,1,1)</f>
        <v>42063.869791666672</v>
      </c>
      <c r="S1704" s="18">
        <f>(((I1704/60)/60)/24)+DATE(1970,1,1)</f>
        <v>42093.828125</v>
      </c>
      <c r="T1704" s="14">
        <f>MONTH(R1704)</f>
        <v>2</v>
      </c>
      <c r="U1704" s="14">
        <f>MONTH(S1704)</f>
        <v>3</v>
      </c>
      <c r="V1704">
        <f>YEAR(R1704)</f>
        <v>2015</v>
      </c>
      <c r="W1704">
        <f>YEAR(S1704)</f>
        <v>2015</v>
      </c>
      <c r="X1704" s="14">
        <f>_xlfn.DAYS(Table1[[#This Row],[Date Ended Conversion]],Table1[[#This Row],[Date Created Conversion]])</f>
        <v>30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8275</v>
      </c>
      <c r="O1705" t="s">
        <v>8291</v>
      </c>
      <c r="P1705" s="16">
        <f>ROUND(Table1[[#This Row],[pledged]]/Table1[[#This Row],[goal]]*100,0)</f>
        <v>1</v>
      </c>
      <c r="Q1705">
        <f>IFERROR(ROUND(E1705/L1705,2),0)</f>
        <v>25.5</v>
      </c>
      <c r="R1705" s="18">
        <f>(((J1705/60)/60)/24)+DATE(1970,1,1)</f>
        <v>42187.281678240746</v>
      </c>
      <c r="S1705" s="18">
        <f>(((I1705/60)/60)/24)+DATE(1970,1,1)</f>
        <v>42247.281678240746</v>
      </c>
      <c r="T1705" s="14">
        <f>MONTH(R1705)</f>
        <v>7</v>
      </c>
      <c r="U1705" s="14">
        <f>MONTH(S1705)</f>
        <v>8</v>
      </c>
      <c r="V1705">
        <f>YEAR(R1705)</f>
        <v>2015</v>
      </c>
      <c r="W1705">
        <f>YEAR(S1705)</f>
        <v>2015</v>
      </c>
      <c r="X1705" s="14">
        <f>_xlfn.DAYS(Table1[[#This Row],[Date Ended Conversion]],Table1[[#This Row],[Date Created Conversion]])</f>
        <v>60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8275</v>
      </c>
      <c r="O1706" t="s">
        <v>8291</v>
      </c>
      <c r="P1706" s="16">
        <f>ROUND(Table1[[#This Row],[pledged]]/Table1[[#This Row],[goal]]*100,0)</f>
        <v>65</v>
      </c>
      <c r="Q1706">
        <f>IFERROR(ROUND(E1706/L1706,2),0)</f>
        <v>118.36</v>
      </c>
      <c r="R1706" s="18">
        <f>(((J1706/60)/60)/24)+DATE(1970,1,1)</f>
        <v>42021.139733796299</v>
      </c>
      <c r="S1706" s="18">
        <f>(((I1706/60)/60)/24)+DATE(1970,1,1)</f>
        <v>42051.139733796299</v>
      </c>
      <c r="T1706" s="14">
        <f>MONTH(R1706)</f>
        <v>1</v>
      </c>
      <c r="U1706" s="14">
        <f>MONTH(S1706)</f>
        <v>2</v>
      </c>
      <c r="V1706">
        <f>YEAR(R1706)</f>
        <v>2015</v>
      </c>
      <c r="W1706">
        <f>YEAR(S1706)</f>
        <v>2015</v>
      </c>
      <c r="X1706" s="14">
        <f>_xlfn.DAYS(Table1[[#This Row],[Date Ended Conversion]],Table1[[#This Row],[Date Created Conversion]])</f>
        <v>30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8275</v>
      </c>
      <c r="O1707" t="s">
        <v>8291</v>
      </c>
      <c r="P1707" s="16">
        <f>ROUND(Table1[[#This Row],[pledged]]/Table1[[#This Row],[goal]]*100,0)</f>
        <v>0</v>
      </c>
      <c r="Q1707">
        <f>IFERROR(ROUND(E1707/L1707,2),0)</f>
        <v>0</v>
      </c>
      <c r="R1707" s="18">
        <f>(((J1707/60)/60)/24)+DATE(1970,1,1)</f>
        <v>42245.016736111109</v>
      </c>
      <c r="S1707" s="18">
        <f>(((I1707/60)/60)/24)+DATE(1970,1,1)</f>
        <v>42256.666666666672</v>
      </c>
      <c r="T1707" s="14">
        <f>MONTH(R1707)</f>
        <v>8</v>
      </c>
      <c r="U1707" s="14">
        <f>MONTH(S1707)</f>
        <v>9</v>
      </c>
      <c r="V1707">
        <f>YEAR(R1707)</f>
        <v>2015</v>
      </c>
      <c r="W1707">
        <f>YEAR(S1707)</f>
        <v>2015</v>
      </c>
      <c r="X1707" s="14">
        <f>_xlfn.DAYS(Table1[[#This Row],[Date Ended Conversion]],Table1[[#This Row],[Date Created Conversion]])</f>
        <v>11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8275</v>
      </c>
      <c r="O1708" t="s">
        <v>8291</v>
      </c>
      <c r="P1708" s="16">
        <f>ROUND(Table1[[#This Row],[pledged]]/Table1[[#This Row],[goal]]*100,0)</f>
        <v>0</v>
      </c>
      <c r="Q1708">
        <f>IFERROR(ROUND(E1708/L1708,2),0)</f>
        <v>0</v>
      </c>
      <c r="R1708" s="18">
        <f>(((J1708/60)/60)/24)+DATE(1970,1,1)</f>
        <v>42179.306388888886</v>
      </c>
      <c r="S1708" s="18">
        <f>(((I1708/60)/60)/24)+DATE(1970,1,1)</f>
        <v>42239.306388888886</v>
      </c>
      <c r="T1708" s="14">
        <f>MONTH(R1708)</f>
        <v>6</v>
      </c>
      <c r="U1708" s="14">
        <f>MONTH(S1708)</f>
        <v>8</v>
      </c>
      <c r="V1708">
        <f>YEAR(R1708)</f>
        <v>2015</v>
      </c>
      <c r="W1708">
        <f>YEAR(S1708)</f>
        <v>2015</v>
      </c>
      <c r="X1708" s="14">
        <f>_xlfn.DAYS(Table1[[#This Row],[Date Ended Conversion]],Table1[[#This Row],[Date Created Conversion]])</f>
        <v>60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8275</v>
      </c>
      <c r="O1709" t="s">
        <v>8291</v>
      </c>
      <c r="P1709" s="16">
        <f>ROUND(Table1[[#This Row],[pledged]]/Table1[[#This Row],[goal]]*100,0)</f>
        <v>10</v>
      </c>
      <c r="Q1709">
        <f>IFERROR(ROUND(E1709/L1709,2),0)</f>
        <v>54.11</v>
      </c>
      <c r="R1709" s="18">
        <f>(((J1709/60)/60)/24)+DATE(1970,1,1)</f>
        <v>42427.721006944441</v>
      </c>
      <c r="S1709" s="18">
        <f>(((I1709/60)/60)/24)+DATE(1970,1,1)</f>
        <v>42457.679340277777</v>
      </c>
      <c r="T1709" s="14">
        <f>MONTH(R1709)</f>
        <v>2</v>
      </c>
      <c r="U1709" s="14">
        <f>MONTH(S1709)</f>
        <v>3</v>
      </c>
      <c r="V1709">
        <f>YEAR(R1709)</f>
        <v>2016</v>
      </c>
      <c r="W1709">
        <f>YEAR(S1709)</f>
        <v>2016</v>
      </c>
      <c r="X1709" s="14">
        <f>_xlfn.DAYS(Table1[[#This Row],[Date Ended Conversion]],Table1[[#This Row],[Date Created Conversion]])</f>
        <v>30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8275</v>
      </c>
      <c r="O1710" t="s">
        <v>8291</v>
      </c>
      <c r="P1710" s="16">
        <f>ROUND(Table1[[#This Row],[pledged]]/Table1[[#This Row],[goal]]*100,0)</f>
        <v>0</v>
      </c>
      <c r="Q1710">
        <f>IFERROR(ROUND(E1710/L1710,2),0)</f>
        <v>0</v>
      </c>
      <c r="R1710" s="18">
        <f>(((J1710/60)/60)/24)+DATE(1970,1,1)</f>
        <v>42451.866967592592</v>
      </c>
      <c r="S1710" s="18">
        <f>(((I1710/60)/60)/24)+DATE(1970,1,1)</f>
        <v>42491.866967592592</v>
      </c>
      <c r="T1710" s="14">
        <f>MONTH(R1710)</f>
        <v>3</v>
      </c>
      <c r="U1710" s="14">
        <f>MONTH(S1710)</f>
        <v>5</v>
      </c>
      <c r="V1710">
        <f>YEAR(R1710)</f>
        <v>2016</v>
      </c>
      <c r="W1710">
        <f>YEAR(S1710)</f>
        <v>2016</v>
      </c>
      <c r="X1710" s="14">
        <f>_xlfn.DAYS(Table1[[#This Row],[Date Ended Conversion]],Table1[[#This Row],[Date Created Conversion]])</f>
        <v>40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8275</v>
      </c>
      <c r="O1711" t="s">
        <v>8291</v>
      </c>
      <c r="P1711" s="16">
        <f>ROUND(Table1[[#This Row],[pledged]]/Table1[[#This Row],[goal]]*100,0)</f>
        <v>5</v>
      </c>
      <c r="Q1711">
        <f>IFERROR(ROUND(E1711/L1711,2),0)</f>
        <v>21.25</v>
      </c>
      <c r="R1711" s="18">
        <f>(((J1711/60)/60)/24)+DATE(1970,1,1)</f>
        <v>41841.56381944444</v>
      </c>
      <c r="S1711" s="18">
        <f>(((I1711/60)/60)/24)+DATE(1970,1,1)</f>
        <v>41882.818749999999</v>
      </c>
      <c r="T1711" s="14">
        <f>MONTH(R1711)</f>
        <v>7</v>
      </c>
      <c r="U1711" s="14">
        <f>MONTH(S1711)</f>
        <v>8</v>
      </c>
      <c r="V1711">
        <f>YEAR(R1711)</f>
        <v>2014</v>
      </c>
      <c r="W1711">
        <f>YEAR(S1711)</f>
        <v>2014</v>
      </c>
      <c r="X1711" s="14">
        <f>_xlfn.DAYS(Table1[[#This Row],[Date Ended Conversion]],Table1[[#This Row],[Date Created Conversion]])</f>
        <v>41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8275</v>
      </c>
      <c r="O1712" t="s">
        <v>8291</v>
      </c>
      <c r="P1712" s="16">
        <f>ROUND(Table1[[#This Row],[pledged]]/Table1[[#This Row],[goal]]*100,0)</f>
        <v>1</v>
      </c>
      <c r="Q1712">
        <f>IFERROR(ROUND(E1712/L1712,2),0)</f>
        <v>34</v>
      </c>
      <c r="R1712" s="18">
        <f>(((J1712/60)/60)/24)+DATE(1970,1,1)</f>
        <v>42341.59129629629</v>
      </c>
      <c r="S1712" s="18">
        <f>(((I1712/60)/60)/24)+DATE(1970,1,1)</f>
        <v>42387.541666666672</v>
      </c>
      <c r="T1712" s="14">
        <f>MONTH(R1712)</f>
        <v>12</v>
      </c>
      <c r="U1712" s="14">
        <f>MONTH(S1712)</f>
        <v>1</v>
      </c>
      <c r="V1712">
        <f>YEAR(R1712)</f>
        <v>2015</v>
      </c>
      <c r="W1712">
        <f>YEAR(S1712)</f>
        <v>2016</v>
      </c>
      <c r="X1712" s="14">
        <f>_xlfn.DAYS(Table1[[#This Row],[Date Ended Conversion]],Table1[[#This Row],[Date Created Conversion]])</f>
        <v>46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8275</v>
      </c>
      <c r="O1713" t="s">
        <v>8291</v>
      </c>
      <c r="P1713" s="16">
        <f>ROUND(Table1[[#This Row],[pledged]]/Table1[[#This Row],[goal]]*100,0)</f>
        <v>11</v>
      </c>
      <c r="Q1713">
        <f>IFERROR(ROUND(E1713/L1713,2),0)</f>
        <v>525</v>
      </c>
      <c r="R1713" s="18">
        <f>(((J1713/60)/60)/24)+DATE(1970,1,1)</f>
        <v>41852.646226851852</v>
      </c>
      <c r="S1713" s="18">
        <f>(((I1713/60)/60)/24)+DATE(1970,1,1)</f>
        <v>41883.646226851852</v>
      </c>
      <c r="T1713" s="14">
        <f>MONTH(R1713)</f>
        <v>8</v>
      </c>
      <c r="U1713" s="14">
        <f>MONTH(S1713)</f>
        <v>9</v>
      </c>
      <c r="V1713">
        <f>YEAR(R1713)</f>
        <v>2014</v>
      </c>
      <c r="W1713">
        <f>YEAR(S1713)</f>
        <v>2014</v>
      </c>
      <c r="X1713" s="14">
        <f>_xlfn.DAYS(Table1[[#This Row],[Date Ended Conversion]],Table1[[#This Row],[Date Created Conversion]])</f>
        <v>31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8275</v>
      </c>
      <c r="O1714" t="s">
        <v>8291</v>
      </c>
      <c r="P1714" s="16">
        <f>ROUND(Table1[[#This Row],[pledged]]/Table1[[#This Row],[goal]]*100,0)</f>
        <v>0</v>
      </c>
      <c r="Q1714">
        <f>IFERROR(ROUND(E1714/L1714,2),0)</f>
        <v>0</v>
      </c>
      <c r="R1714" s="18">
        <f>(((J1714/60)/60)/24)+DATE(1970,1,1)</f>
        <v>42125.913807870369</v>
      </c>
      <c r="S1714" s="18">
        <f>(((I1714/60)/60)/24)+DATE(1970,1,1)</f>
        <v>42185.913807870369</v>
      </c>
      <c r="T1714" s="14">
        <f>MONTH(R1714)</f>
        <v>5</v>
      </c>
      <c r="U1714" s="14">
        <f>MONTH(S1714)</f>
        <v>6</v>
      </c>
      <c r="V1714">
        <f>YEAR(R1714)</f>
        <v>2015</v>
      </c>
      <c r="W1714">
        <f>YEAR(S1714)</f>
        <v>2015</v>
      </c>
      <c r="X1714" s="14">
        <f>_xlfn.DAYS(Table1[[#This Row],[Date Ended Conversion]],Table1[[#This Row],[Date Created Conversion]])</f>
        <v>60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8275</v>
      </c>
      <c r="O1715" t="s">
        <v>8291</v>
      </c>
      <c r="P1715" s="16">
        <f>ROUND(Table1[[#This Row],[pledged]]/Table1[[#This Row],[goal]]*100,0)</f>
        <v>2</v>
      </c>
      <c r="Q1715">
        <f>IFERROR(ROUND(E1715/L1715,2),0)</f>
        <v>50</v>
      </c>
      <c r="R1715" s="18">
        <f>(((J1715/60)/60)/24)+DATE(1970,1,1)</f>
        <v>41887.801064814819</v>
      </c>
      <c r="S1715" s="18">
        <f>(((I1715/60)/60)/24)+DATE(1970,1,1)</f>
        <v>41917.801064814819</v>
      </c>
      <c r="T1715" s="14">
        <f>MONTH(R1715)</f>
        <v>9</v>
      </c>
      <c r="U1715" s="14">
        <f>MONTH(S1715)</f>
        <v>10</v>
      </c>
      <c r="V1715">
        <f>YEAR(R1715)</f>
        <v>2014</v>
      </c>
      <c r="W1715">
        <f>YEAR(S1715)</f>
        <v>2014</v>
      </c>
      <c r="X1715" s="14">
        <f>_xlfn.DAYS(Table1[[#This Row],[Date Ended Conversion]],Table1[[#This Row],[Date Created Conversion]])</f>
        <v>30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8275</v>
      </c>
      <c r="O1716" t="s">
        <v>8291</v>
      </c>
      <c r="P1716" s="16">
        <f>ROUND(Table1[[#This Row],[pledged]]/Table1[[#This Row],[goal]]*100,0)</f>
        <v>8</v>
      </c>
      <c r="Q1716">
        <f>IFERROR(ROUND(E1716/L1716,2),0)</f>
        <v>115.71</v>
      </c>
      <c r="R1716" s="18">
        <f>(((J1716/60)/60)/24)+DATE(1970,1,1)</f>
        <v>42095.918530092589</v>
      </c>
      <c r="S1716" s="18">
        <f>(((I1716/60)/60)/24)+DATE(1970,1,1)</f>
        <v>42125.918530092589</v>
      </c>
      <c r="T1716" s="14">
        <f>MONTH(R1716)</f>
        <v>4</v>
      </c>
      <c r="U1716" s="14">
        <f>MONTH(S1716)</f>
        <v>5</v>
      </c>
      <c r="V1716">
        <f>YEAR(R1716)</f>
        <v>2015</v>
      </c>
      <c r="W1716">
        <f>YEAR(S1716)</f>
        <v>2015</v>
      </c>
      <c r="X1716" s="14">
        <f>_xlfn.DAYS(Table1[[#This Row],[Date Ended Conversion]],Table1[[#This Row],[Date Created Conversion]])</f>
        <v>30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8275</v>
      </c>
      <c r="O1717" t="s">
        <v>8291</v>
      </c>
      <c r="P1717" s="16">
        <f>ROUND(Table1[[#This Row],[pledged]]/Table1[[#This Row],[goal]]*100,0)</f>
        <v>0</v>
      </c>
      <c r="Q1717">
        <f>IFERROR(ROUND(E1717/L1717,2),0)</f>
        <v>5.5</v>
      </c>
      <c r="R1717" s="18">
        <f>(((J1717/60)/60)/24)+DATE(1970,1,1)</f>
        <v>42064.217418981483</v>
      </c>
      <c r="S1717" s="18">
        <f>(((I1717/60)/60)/24)+DATE(1970,1,1)</f>
        <v>42094.140277777777</v>
      </c>
      <c r="T1717" s="14">
        <f>MONTH(R1717)</f>
        <v>3</v>
      </c>
      <c r="U1717" s="14">
        <f>MONTH(S1717)</f>
        <v>3</v>
      </c>
      <c r="V1717">
        <f>YEAR(R1717)</f>
        <v>2015</v>
      </c>
      <c r="W1717">
        <f>YEAR(S1717)</f>
        <v>2015</v>
      </c>
      <c r="X1717" s="14">
        <f>_xlfn.DAYS(Table1[[#This Row],[Date Ended Conversion]],Table1[[#This Row],[Date Created Conversion]])</f>
        <v>30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8275</v>
      </c>
      <c r="O1718" t="s">
        <v>8291</v>
      </c>
      <c r="P1718" s="16">
        <f>ROUND(Table1[[#This Row],[pledged]]/Table1[[#This Row],[goal]]*100,0)</f>
        <v>8</v>
      </c>
      <c r="Q1718">
        <f>IFERROR(ROUND(E1718/L1718,2),0)</f>
        <v>50</v>
      </c>
      <c r="R1718" s="18">
        <f>(((J1718/60)/60)/24)+DATE(1970,1,1)</f>
        <v>42673.577534722222</v>
      </c>
      <c r="S1718" s="18">
        <f>(((I1718/60)/60)/24)+DATE(1970,1,1)</f>
        <v>42713.619201388887</v>
      </c>
      <c r="T1718" s="14">
        <f>MONTH(R1718)</f>
        <v>10</v>
      </c>
      <c r="U1718" s="14">
        <f>MONTH(S1718)</f>
        <v>12</v>
      </c>
      <c r="V1718">
        <f>YEAR(R1718)</f>
        <v>2016</v>
      </c>
      <c r="W1718">
        <f>YEAR(S1718)</f>
        <v>2016</v>
      </c>
      <c r="X1718" s="14">
        <f>_xlfn.DAYS(Table1[[#This Row],[Date Ended Conversion]],Table1[[#This Row],[Date Created Conversion]])</f>
        <v>40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8275</v>
      </c>
      <c r="O1719" t="s">
        <v>8291</v>
      </c>
      <c r="P1719" s="16">
        <f>ROUND(Table1[[#This Row],[pledged]]/Table1[[#This Row],[goal]]*100,0)</f>
        <v>43</v>
      </c>
      <c r="Q1719">
        <f>IFERROR(ROUND(E1719/L1719,2),0)</f>
        <v>34.020000000000003</v>
      </c>
      <c r="R1719" s="18">
        <f>(((J1719/60)/60)/24)+DATE(1970,1,1)</f>
        <v>42460.98192129629</v>
      </c>
      <c r="S1719" s="18">
        <f>(((I1719/60)/60)/24)+DATE(1970,1,1)</f>
        <v>42481.166666666672</v>
      </c>
      <c r="T1719" s="14">
        <f>MONTH(R1719)</f>
        <v>3</v>
      </c>
      <c r="U1719" s="14">
        <f>MONTH(S1719)</f>
        <v>4</v>
      </c>
      <c r="V1719">
        <f>YEAR(R1719)</f>
        <v>2016</v>
      </c>
      <c r="W1719">
        <f>YEAR(S1719)</f>
        <v>2016</v>
      </c>
      <c r="X1719" s="14">
        <f>_xlfn.DAYS(Table1[[#This Row],[Date Ended Conversion]],Table1[[#This Row],[Date Created Conversion]])</f>
        <v>21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8275</v>
      </c>
      <c r="O1720" t="s">
        <v>8291</v>
      </c>
      <c r="P1720" s="16">
        <f>ROUND(Table1[[#This Row],[pledged]]/Table1[[#This Row],[goal]]*100,0)</f>
        <v>0</v>
      </c>
      <c r="Q1720">
        <f>IFERROR(ROUND(E1720/L1720,2),0)</f>
        <v>37.5</v>
      </c>
      <c r="R1720" s="18">
        <f>(((J1720/60)/60)/24)+DATE(1970,1,1)</f>
        <v>42460.610520833332</v>
      </c>
      <c r="S1720" s="18">
        <f>(((I1720/60)/60)/24)+DATE(1970,1,1)</f>
        <v>42504.207638888889</v>
      </c>
      <c r="T1720" s="14">
        <f>MONTH(R1720)</f>
        <v>3</v>
      </c>
      <c r="U1720" s="14">
        <f>MONTH(S1720)</f>
        <v>5</v>
      </c>
      <c r="V1720">
        <f>YEAR(R1720)</f>
        <v>2016</v>
      </c>
      <c r="W1720">
        <f>YEAR(S1720)</f>
        <v>2016</v>
      </c>
      <c r="X1720" s="14">
        <f>_xlfn.DAYS(Table1[[#This Row],[Date Ended Conversion]],Table1[[#This Row],[Date Created Conversion]])</f>
        <v>44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8275</v>
      </c>
      <c r="O1721" t="s">
        <v>8291</v>
      </c>
      <c r="P1721" s="16">
        <f>ROUND(Table1[[#This Row],[pledged]]/Table1[[#This Row],[goal]]*100,0)</f>
        <v>1</v>
      </c>
      <c r="Q1721">
        <f>IFERROR(ROUND(E1721/L1721,2),0)</f>
        <v>11.67</v>
      </c>
      <c r="R1721" s="18">
        <f>(((J1721/60)/60)/24)+DATE(1970,1,1)</f>
        <v>41869.534618055557</v>
      </c>
      <c r="S1721" s="18">
        <f>(((I1721/60)/60)/24)+DATE(1970,1,1)</f>
        <v>41899.534618055557</v>
      </c>
      <c r="T1721" s="14">
        <f>MONTH(R1721)</f>
        <v>8</v>
      </c>
      <c r="U1721" s="14">
        <f>MONTH(S1721)</f>
        <v>9</v>
      </c>
      <c r="V1721">
        <f>YEAR(R1721)</f>
        <v>2014</v>
      </c>
      <c r="W1721">
        <f>YEAR(S1721)</f>
        <v>2014</v>
      </c>
      <c r="X1721" s="14">
        <f>_xlfn.DAYS(Table1[[#This Row],[Date Ended Conversion]],Table1[[#This Row],[Date Created Conversion]])</f>
        <v>30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8275</v>
      </c>
      <c r="O1722" t="s">
        <v>8291</v>
      </c>
      <c r="P1722" s="16">
        <f>ROUND(Table1[[#This Row],[pledged]]/Table1[[#This Row],[goal]]*100,0)</f>
        <v>6</v>
      </c>
      <c r="Q1722">
        <f>IFERROR(ROUND(E1722/L1722,2),0)</f>
        <v>28.13</v>
      </c>
      <c r="R1722" s="18">
        <f>(((J1722/60)/60)/24)+DATE(1970,1,1)</f>
        <v>41922.783229166671</v>
      </c>
      <c r="S1722" s="18">
        <f>(((I1722/60)/60)/24)+DATE(1970,1,1)</f>
        <v>41952.824895833335</v>
      </c>
      <c r="T1722" s="14">
        <f>MONTH(R1722)</f>
        <v>10</v>
      </c>
      <c r="U1722" s="14">
        <f>MONTH(S1722)</f>
        <v>11</v>
      </c>
      <c r="V1722">
        <f>YEAR(R1722)</f>
        <v>2014</v>
      </c>
      <c r="W1722">
        <f>YEAR(S1722)</f>
        <v>2014</v>
      </c>
      <c r="X1722" s="14">
        <f>_xlfn.DAYS(Table1[[#This Row],[Date Ended Conversion]],Table1[[#This Row],[Date Created Conversion]])</f>
        <v>30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8275</v>
      </c>
      <c r="O1723" t="s">
        <v>8291</v>
      </c>
      <c r="P1723" s="16">
        <f>ROUND(Table1[[#This Row],[pledged]]/Table1[[#This Row],[goal]]*100,0)</f>
        <v>0</v>
      </c>
      <c r="Q1723">
        <f>IFERROR(ROUND(E1723/L1723,2),0)</f>
        <v>0</v>
      </c>
      <c r="R1723" s="18">
        <f>(((J1723/60)/60)/24)+DATE(1970,1,1)</f>
        <v>42319.461377314816</v>
      </c>
      <c r="S1723" s="18">
        <f>(((I1723/60)/60)/24)+DATE(1970,1,1)</f>
        <v>42349.461377314816</v>
      </c>
      <c r="T1723" s="14">
        <f>MONTH(R1723)</f>
        <v>11</v>
      </c>
      <c r="U1723" s="14">
        <f>MONTH(S1723)</f>
        <v>12</v>
      </c>
      <c r="V1723">
        <f>YEAR(R1723)</f>
        <v>2015</v>
      </c>
      <c r="W1723">
        <f>YEAR(S1723)</f>
        <v>2015</v>
      </c>
      <c r="X1723" s="14">
        <f>_xlfn.DAYS(Table1[[#This Row],[Date Ended Conversion]],Table1[[#This Row],[Date Created Conversion]])</f>
        <v>30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8275</v>
      </c>
      <c r="O1724" t="s">
        <v>8291</v>
      </c>
      <c r="P1724" s="16">
        <f>ROUND(Table1[[#This Row],[pledged]]/Table1[[#This Row],[goal]]*100,0)</f>
        <v>0</v>
      </c>
      <c r="Q1724">
        <f>IFERROR(ROUND(E1724/L1724,2),0)</f>
        <v>1</v>
      </c>
      <c r="R1724" s="18">
        <f>(((J1724/60)/60)/24)+DATE(1970,1,1)</f>
        <v>42425.960983796293</v>
      </c>
      <c r="S1724" s="18">
        <f>(((I1724/60)/60)/24)+DATE(1970,1,1)</f>
        <v>42463.006944444445</v>
      </c>
      <c r="T1724" s="14">
        <f>MONTH(R1724)</f>
        <v>2</v>
      </c>
      <c r="U1724" s="14">
        <f>MONTH(S1724)</f>
        <v>4</v>
      </c>
      <c r="V1724">
        <f>YEAR(R1724)</f>
        <v>2016</v>
      </c>
      <c r="W1724">
        <f>YEAR(S1724)</f>
        <v>2016</v>
      </c>
      <c r="X1724" s="14">
        <f>_xlfn.DAYS(Table1[[#This Row],[Date Ended Conversion]],Table1[[#This Row],[Date Created Conversion]])</f>
        <v>38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8275</v>
      </c>
      <c r="O1725" t="s">
        <v>8291</v>
      </c>
      <c r="P1725" s="16">
        <f>ROUND(Table1[[#This Row],[pledged]]/Table1[[#This Row],[goal]]*100,0)</f>
        <v>7</v>
      </c>
      <c r="Q1725">
        <f>IFERROR(ROUND(E1725/L1725,2),0)</f>
        <v>216.67</v>
      </c>
      <c r="R1725" s="18">
        <f>(((J1725/60)/60)/24)+DATE(1970,1,1)</f>
        <v>42129.82540509259</v>
      </c>
      <c r="S1725" s="18">
        <f>(((I1725/60)/60)/24)+DATE(1970,1,1)</f>
        <v>42186.25</v>
      </c>
      <c r="T1725" s="14">
        <f>MONTH(R1725)</f>
        <v>5</v>
      </c>
      <c r="U1725" s="14">
        <f>MONTH(S1725)</f>
        <v>7</v>
      </c>
      <c r="V1725">
        <f>YEAR(R1725)</f>
        <v>2015</v>
      </c>
      <c r="W1725">
        <f>YEAR(S1725)</f>
        <v>2015</v>
      </c>
      <c r="X1725" s="14">
        <f>_xlfn.DAYS(Table1[[#This Row],[Date Ended Conversion]],Table1[[#This Row],[Date Created Conversion]])</f>
        <v>57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8275</v>
      </c>
      <c r="O1726" t="s">
        <v>8291</v>
      </c>
      <c r="P1726" s="16">
        <f>ROUND(Table1[[#This Row],[pledged]]/Table1[[#This Row],[goal]]*100,0)</f>
        <v>1</v>
      </c>
      <c r="Q1726">
        <f>IFERROR(ROUND(E1726/L1726,2),0)</f>
        <v>8.75</v>
      </c>
      <c r="R1726" s="18">
        <f>(((J1726/60)/60)/24)+DATE(1970,1,1)</f>
        <v>41912.932430555556</v>
      </c>
      <c r="S1726" s="18">
        <f>(((I1726/60)/60)/24)+DATE(1970,1,1)</f>
        <v>41942.932430555556</v>
      </c>
      <c r="T1726" s="14">
        <f>MONTH(R1726)</f>
        <v>9</v>
      </c>
      <c r="U1726" s="14">
        <f>MONTH(S1726)</f>
        <v>10</v>
      </c>
      <c r="V1726">
        <f>YEAR(R1726)</f>
        <v>2014</v>
      </c>
      <c r="W1726">
        <f>YEAR(S1726)</f>
        <v>2014</v>
      </c>
      <c r="X1726" s="14">
        <f>_xlfn.DAYS(Table1[[#This Row],[Date Ended Conversion]],Table1[[#This Row],[Date Created Conversion]])</f>
        <v>30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8275</v>
      </c>
      <c r="O1727" t="s">
        <v>8291</v>
      </c>
      <c r="P1727" s="16">
        <f>ROUND(Table1[[#This Row],[pledged]]/Table1[[#This Row],[goal]]*100,0)</f>
        <v>10</v>
      </c>
      <c r="Q1727">
        <f>IFERROR(ROUND(E1727/L1727,2),0)</f>
        <v>62.22</v>
      </c>
      <c r="R1727" s="18">
        <f>(((J1727/60)/60)/24)+DATE(1970,1,1)</f>
        <v>41845.968159722222</v>
      </c>
      <c r="S1727" s="18">
        <f>(((I1727/60)/60)/24)+DATE(1970,1,1)</f>
        <v>41875.968159722222</v>
      </c>
      <c r="T1727" s="14">
        <f>MONTH(R1727)</f>
        <v>7</v>
      </c>
      <c r="U1727" s="14">
        <f>MONTH(S1727)</f>
        <v>8</v>
      </c>
      <c r="V1727">
        <f>YEAR(R1727)</f>
        <v>2014</v>
      </c>
      <c r="W1727">
        <f>YEAR(S1727)</f>
        <v>2014</v>
      </c>
      <c r="X1727" s="14">
        <f>_xlfn.DAYS(Table1[[#This Row],[Date Ended Conversion]],Table1[[#This Row],[Date Created Conversion]])</f>
        <v>30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8275</v>
      </c>
      <c r="O1728" t="s">
        <v>8291</v>
      </c>
      <c r="P1728" s="16">
        <f>ROUND(Table1[[#This Row],[pledged]]/Table1[[#This Row],[goal]]*100,0)</f>
        <v>34</v>
      </c>
      <c r="Q1728">
        <f>IFERROR(ROUND(E1728/L1728,2),0)</f>
        <v>137.25</v>
      </c>
      <c r="R1728" s="18">
        <f>(((J1728/60)/60)/24)+DATE(1970,1,1)</f>
        <v>41788.919722222221</v>
      </c>
      <c r="S1728" s="18">
        <f>(((I1728/60)/60)/24)+DATE(1970,1,1)</f>
        <v>41817.919722222221</v>
      </c>
      <c r="T1728" s="14">
        <f>MONTH(R1728)</f>
        <v>5</v>
      </c>
      <c r="U1728" s="14">
        <f>MONTH(S1728)</f>
        <v>6</v>
      </c>
      <c r="V1728">
        <f>YEAR(R1728)</f>
        <v>2014</v>
      </c>
      <c r="W1728">
        <f>YEAR(S1728)</f>
        <v>2014</v>
      </c>
      <c r="X1728" s="14">
        <f>_xlfn.DAYS(Table1[[#This Row],[Date Ended Conversion]],Table1[[#This Row],[Date Created Conversion]])</f>
        <v>29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8275</v>
      </c>
      <c r="O1729" t="s">
        <v>8291</v>
      </c>
      <c r="P1729" s="16">
        <f>ROUND(Table1[[#This Row],[pledged]]/Table1[[#This Row],[goal]]*100,0)</f>
        <v>0</v>
      </c>
      <c r="Q1729">
        <f>IFERROR(ROUND(E1729/L1729,2),0)</f>
        <v>1</v>
      </c>
      <c r="R1729" s="18">
        <f>(((J1729/60)/60)/24)+DATE(1970,1,1)</f>
        <v>42044.927974537044</v>
      </c>
      <c r="S1729" s="18">
        <f>(((I1729/60)/60)/24)+DATE(1970,1,1)</f>
        <v>42099.458333333328</v>
      </c>
      <c r="T1729" s="14">
        <f>MONTH(R1729)</f>
        <v>2</v>
      </c>
      <c r="U1729" s="14">
        <f>MONTH(S1729)</f>
        <v>4</v>
      </c>
      <c r="V1729">
        <f>YEAR(R1729)</f>
        <v>2015</v>
      </c>
      <c r="W1729">
        <f>YEAR(S1729)</f>
        <v>2015</v>
      </c>
      <c r="X1729" s="14">
        <f>_xlfn.DAYS(Table1[[#This Row],[Date Ended Conversion]],Table1[[#This Row],[Date Created Conversion]])</f>
        <v>55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8275</v>
      </c>
      <c r="O1730" t="s">
        <v>8291</v>
      </c>
      <c r="P1730" s="16">
        <f>ROUND(Table1[[#This Row],[pledged]]/Table1[[#This Row],[goal]]*100,0)</f>
        <v>68</v>
      </c>
      <c r="Q1730">
        <f>IFERROR(ROUND(E1730/L1730,2),0)</f>
        <v>122.14</v>
      </c>
      <c r="R1730" s="18">
        <f>(((J1730/60)/60)/24)+DATE(1970,1,1)</f>
        <v>42268.625856481478</v>
      </c>
      <c r="S1730" s="18">
        <f>(((I1730/60)/60)/24)+DATE(1970,1,1)</f>
        <v>42298.625856481478</v>
      </c>
      <c r="T1730" s="14">
        <f>MONTH(R1730)</f>
        <v>9</v>
      </c>
      <c r="U1730" s="14">
        <f>MONTH(S1730)</f>
        <v>10</v>
      </c>
      <c r="V1730">
        <f>YEAR(R1730)</f>
        <v>2015</v>
      </c>
      <c r="W1730">
        <f>YEAR(S1730)</f>
        <v>2015</v>
      </c>
      <c r="X1730" s="14">
        <f>_xlfn.DAYS(Table1[[#This Row],[Date Ended Conversion]],Table1[[#This Row],[Date Created Conversion]])</f>
        <v>30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8275</v>
      </c>
      <c r="O1731" t="s">
        <v>8291</v>
      </c>
      <c r="P1731" s="16">
        <f>ROUND(Table1[[#This Row],[pledged]]/Table1[[#This Row],[goal]]*100,0)</f>
        <v>0</v>
      </c>
      <c r="Q1731">
        <f>IFERROR(ROUND(E1731/L1731,2),0)</f>
        <v>0</v>
      </c>
      <c r="R1731" s="18">
        <f>(((J1731/60)/60)/24)+DATE(1970,1,1)</f>
        <v>42471.052152777775</v>
      </c>
      <c r="S1731" s="18">
        <f>(((I1731/60)/60)/24)+DATE(1970,1,1)</f>
        <v>42531.052152777775</v>
      </c>
      <c r="T1731" s="14">
        <f>MONTH(R1731)</f>
        <v>4</v>
      </c>
      <c r="U1731" s="14">
        <f>MONTH(S1731)</f>
        <v>6</v>
      </c>
      <c r="V1731">
        <f>YEAR(R1731)</f>
        <v>2016</v>
      </c>
      <c r="W1731">
        <f>YEAR(S1731)</f>
        <v>2016</v>
      </c>
      <c r="X1731" s="14">
        <f>_xlfn.DAYS(Table1[[#This Row],[Date Ended Conversion]],Table1[[#This Row],[Date Created Conversion]])</f>
        <v>60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8275</v>
      </c>
      <c r="O1732" t="s">
        <v>8291</v>
      </c>
      <c r="P1732" s="16">
        <f>ROUND(Table1[[#This Row],[pledged]]/Table1[[#This Row],[goal]]*100,0)</f>
        <v>0</v>
      </c>
      <c r="Q1732">
        <f>IFERROR(ROUND(E1732/L1732,2),0)</f>
        <v>0</v>
      </c>
      <c r="R1732" s="18">
        <f>(((J1732/60)/60)/24)+DATE(1970,1,1)</f>
        <v>42272.087766203709</v>
      </c>
      <c r="S1732" s="18">
        <f>(((I1732/60)/60)/24)+DATE(1970,1,1)</f>
        <v>42302.087766203709</v>
      </c>
      <c r="T1732" s="14">
        <f>MONTH(R1732)</f>
        <v>9</v>
      </c>
      <c r="U1732" s="14">
        <f>MONTH(S1732)</f>
        <v>10</v>
      </c>
      <c r="V1732">
        <f>YEAR(R1732)</f>
        <v>2015</v>
      </c>
      <c r="W1732">
        <f>YEAR(S1732)</f>
        <v>2015</v>
      </c>
      <c r="X1732" s="14">
        <f>_xlfn.DAYS(Table1[[#This Row],[Date Ended Conversion]],Table1[[#This Row],[Date Created Conversion]])</f>
        <v>30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8275</v>
      </c>
      <c r="O1733" t="s">
        <v>8291</v>
      </c>
      <c r="P1733" s="16">
        <f>ROUND(Table1[[#This Row],[pledged]]/Table1[[#This Row],[goal]]*100,0)</f>
        <v>0</v>
      </c>
      <c r="Q1733">
        <f>IFERROR(ROUND(E1733/L1733,2),0)</f>
        <v>0</v>
      </c>
      <c r="R1733" s="18">
        <f>(((J1733/60)/60)/24)+DATE(1970,1,1)</f>
        <v>42152.906851851847</v>
      </c>
      <c r="S1733" s="18">
        <f>(((I1733/60)/60)/24)+DATE(1970,1,1)</f>
        <v>42166.625</v>
      </c>
      <c r="T1733" s="14">
        <f>MONTH(R1733)</f>
        <v>5</v>
      </c>
      <c r="U1733" s="14">
        <f>MONTH(S1733)</f>
        <v>6</v>
      </c>
      <c r="V1733">
        <f>YEAR(R1733)</f>
        <v>2015</v>
      </c>
      <c r="W1733">
        <f>YEAR(S1733)</f>
        <v>2015</v>
      </c>
      <c r="X1733" s="14">
        <f>_xlfn.DAYS(Table1[[#This Row],[Date Ended Conversion]],Table1[[#This Row],[Date Created Conversion]])</f>
        <v>14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8275</v>
      </c>
      <c r="O1734" t="s">
        <v>8291</v>
      </c>
      <c r="P1734" s="16">
        <f>ROUND(Table1[[#This Row],[pledged]]/Table1[[#This Row],[goal]]*100,0)</f>
        <v>0</v>
      </c>
      <c r="Q1734">
        <f>IFERROR(ROUND(E1734/L1734,2),0)</f>
        <v>0</v>
      </c>
      <c r="R1734" s="18">
        <f>(((J1734/60)/60)/24)+DATE(1970,1,1)</f>
        <v>42325.683807870373</v>
      </c>
      <c r="S1734" s="18">
        <f>(((I1734/60)/60)/24)+DATE(1970,1,1)</f>
        <v>42385.208333333328</v>
      </c>
      <c r="T1734" s="14">
        <f>MONTH(R1734)</f>
        <v>11</v>
      </c>
      <c r="U1734" s="14">
        <f>MONTH(S1734)</f>
        <v>1</v>
      </c>
      <c r="V1734">
        <f>YEAR(R1734)</f>
        <v>2015</v>
      </c>
      <c r="W1734">
        <f>YEAR(S1734)</f>
        <v>2016</v>
      </c>
      <c r="X1734" s="14">
        <f>_xlfn.DAYS(Table1[[#This Row],[Date Ended Conversion]],Table1[[#This Row],[Date Created Conversion]])</f>
        <v>60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8275</v>
      </c>
      <c r="O1735" t="s">
        <v>8291</v>
      </c>
      <c r="P1735" s="16">
        <f>ROUND(Table1[[#This Row],[pledged]]/Table1[[#This Row],[goal]]*100,0)</f>
        <v>0</v>
      </c>
      <c r="Q1735">
        <f>IFERROR(ROUND(E1735/L1735,2),0)</f>
        <v>0</v>
      </c>
      <c r="R1735" s="18">
        <f>(((J1735/60)/60)/24)+DATE(1970,1,1)</f>
        <v>42614.675625000003</v>
      </c>
      <c r="S1735" s="18">
        <f>(((I1735/60)/60)/24)+DATE(1970,1,1)</f>
        <v>42626.895833333328</v>
      </c>
      <c r="T1735" s="14">
        <f>MONTH(R1735)</f>
        <v>9</v>
      </c>
      <c r="U1735" s="14">
        <f>MONTH(S1735)</f>
        <v>9</v>
      </c>
      <c r="V1735">
        <f>YEAR(R1735)</f>
        <v>2016</v>
      </c>
      <c r="W1735">
        <f>YEAR(S1735)</f>
        <v>2016</v>
      </c>
      <c r="X1735" s="14">
        <f>_xlfn.DAYS(Table1[[#This Row],[Date Ended Conversion]],Table1[[#This Row],[Date Created Conversion]])</f>
        <v>12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8275</v>
      </c>
      <c r="O1736" t="s">
        <v>8291</v>
      </c>
      <c r="P1736" s="16">
        <f>ROUND(Table1[[#This Row],[pledged]]/Table1[[#This Row],[goal]]*100,0)</f>
        <v>0</v>
      </c>
      <c r="Q1736">
        <f>IFERROR(ROUND(E1736/L1736,2),0)</f>
        <v>1</v>
      </c>
      <c r="R1736" s="18">
        <f>(((J1736/60)/60)/24)+DATE(1970,1,1)</f>
        <v>42102.036527777775</v>
      </c>
      <c r="S1736" s="18">
        <f>(((I1736/60)/60)/24)+DATE(1970,1,1)</f>
        <v>42132.036527777775</v>
      </c>
      <c r="T1736" s="14">
        <f>MONTH(R1736)</f>
        <v>4</v>
      </c>
      <c r="U1736" s="14">
        <f>MONTH(S1736)</f>
        <v>5</v>
      </c>
      <c r="V1736">
        <f>YEAR(R1736)</f>
        <v>2015</v>
      </c>
      <c r="W1736">
        <f>YEAR(S1736)</f>
        <v>2015</v>
      </c>
      <c r="X1736" s="14">
        <f>_xlfn.DAYS(Table1[[#This Row],[Date Ended Conversion]],Table1[[#This Row],[Date Created Conversion]])</f>
        <v>30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8275</v>
      </c>
      <c r="O1737" t="s">
        <v>8291</v>
      </c>
      <c r="P1737" s="16">
        <f>ROUND(Table1[[#This Row],[pledged]]/Table1[[#This Row],[goal]]*100,0)</f>
        <v>11</v>
      </c>
      <c r="Q1737">
        <f>IFERROR(ROUND(E1737/L1737,2),0)</f>
        <v>55</v>
      </c>
      <c r="R1737" s="18">
        <f>(((J1737/60)/60)/24)+DATE(1970,1,1)</f>
        <v>42559.814178240747</v>
      </c>
      <c r="S1737" s="18">
        <f>(((I1737/60)/60)/24)+DATE(1970,1,1)</f>
        <v>42589.814178240747</v>
      </c>
      <c r="T1737" s="14">
        <f>MONTH(R1737)</f>
        <v>7</v>
      </c>
      <c r="U1737" s="14">
        <f>MONTH(S1737)</f>
        <v>8</v>
      </c>
      <c r="V1737">
        <f>YEAR(R1737)</f>
        <v>2016</v>
      </c>
      <c r="W1737">
        <f>YEAR(S1737)</f>
        <v>2016</v>
      </c>
      <c r="X1737" s="14">
        <f>_xlfn.DAYS(Table1[[#This Row],[Date Ended Conversion]],Table1[[#This Row],[Date Created Conversion]])</f>
        <v>30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8275</v>
      </c>
      <c r="O1738" t="s">
        <v>8291</v>
      </c>
      <c r="P1738" s="16">
        <f>ROUND(Table1[[#This Row],[pledged]]/Table1[[#This Row],[goal]]*100,0)</f>
        <v>1</v>
      </c>
      <c r="Q1738">
        <f>IFERROR(ROUND(E1738/L1738,2),0)</f>
        <v>22</v>
      </c>
      <c r="R1738" s="18">
        <f>(((J1738/60)/60)/24)+DATE(1970,1,1)</f>
        <v>42286.861493055556</v>
      </c>
      <c r="S1738" s="18">
        <f>(((I1738/60)/60)/24)+DATE(1970,1,1)</f>
        <v>42316.90315972222</v>
      </c>
      <c r="T1738" s="14">
        <f>MONTH(R1738)</f>
        <v>10</v>
      </c>
      <c r="U1738" s="14">
        <f>MONTH(S1738)</f>
        <v>11</v>
      </c>
      <c r="V1738">
        <f>YEAR(R1738)</f>
        <v>2015</v>
      </c>
      <c r="W1738">
        <f>YEAR(S1738)</f>
        <v>2015</v>
      </c>
      <c r="X1738" s="14">
        <f>_xlfn.DAYS(Table1[[#This Row],[Date Ended Conversion]],Table1[[#This Row],[Date Created Conversion]])</f>
        <v>30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8275</v>
      </c>
      <c r="O1739" t="s">
        <v>8291</v>
      </c>
      <c r="P1739" s="16">
        <f>ROUND(Table1[[#This Row],[pledged]]/Table1[[#This Row],[goal]]*100,0)</f>
        <v>21</v>
      </c>
      <c r="Q1739">
        <f>IFERROR(ROUND(E1739/L1739,2),0)</f>
        <v>56.67</v>
      </c>
      <c r="R1739" s="18">
        <f>(((J1739/60)/60)/24)+DATE(1970,1,1)</f>
        <v>42175.948981481488</v>
      </c>
      <c r="S1739" s="18">
        <f>(((I1739/60)/60)/24)+DATE(1970,1,1)</f>
        <v>42205.948981481488</v>
      </c>
      <c r="T1739" s="14">
        <f>MONTH(R1739)</f>
        <v>6</v>
      </c>
      <c r="U1739" s="14">
        <f>MONTH(S1739)</f>
        <v>7</v>
      </c>
      <c r="V1739">
        <f>YEAR(R1739)</f>
        <v>2015</v>
      </c>
      <c r="W1739">
        <f>YEAR(S1739)</f>
        <v>2015</v>
      </c>
      <c r="X1739" s="14">
        <f>_xlfn.DAYS(Table1[[#This Row],[Date Ended Conversion]],Table1[[#This Row],[Date Created Conversion]])</f>
        <v>30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8275</v>
      </c>
      <c r="O1740" t="s">
        <v>8291</v>
      </c>
      <c r="P1740" s="16">
        <f>ROUND(Table1[[#This Row],[pledged]]/Table1[[#This Row],[goal]]*100,0)</f>
        <v>0</v>
      </c>
      <c r="Q1740">
        <f>IFERROR(ROUND(E1740/L1740,2),0)</f>
        <v>20</v>
      </c>
      <c r="R1740" s="18">
        <f>(((J1740/60)/60)/24)+DATE(1970,1,1)</f>
        <v>41884.874328703707</v>
      </c>
      <c r="S1740" s="18">
        <f>(((I1740/60)/60)/24)+DATE(1970,1,1)</f>
        <v>41914.874328703707</v>
      </c>
      <c r="T1740" s="14">
        <f>MONTH(R1740)</f>
        <v>9</v>
      </c>
      <c r="U1740" s="14">
        <f>MONTH(S1740)</f>
        <v>10</v>
      </c>
      <c r="V1740">
        <f>YEAR(R1740)</f>
        <v>2014</v>
      </c>
      <c r="W1740">
        <f>YEAR(S1740)</f>
        <v>2014</v>
      </c>
      <c r="X1740" s="14">
        <f>_xlfn.DAYS(Table1[[#This Row],[Date Ended Conversion]],Table1[[#This Row],[Date Created Conversion]])</f>
        <v>30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8275</v>
      </c>
      <c r="O1741" t="s">
        <v>8291</v>
      </c>
      <c r="P1741" s="16">
        <f>ROUND(Table1[[#This Row],[pledged]]/Table1[[#This Row],[goal]]*100,0)</f>
        <v>0</v>
      </c>
      <c r="Q1741">
        <f>IFERROR(ROUND(E1741/L1741,2),0)</f>
        <v>1</v>
      </c>
      <c r="R1741" s="18">
        <f>(((J1741/60)/60)/24)+DATE(1970,1,1)</f>
        <v>42435.874212962968</v>
      </c>
      <c r="S1741" s="18">
        <f>(((I1741/60)/60)/24)+DATE(1970,1,1)</f>
        <v>42494.832546296297</v>
      </c>
      <c r="T1741" s="14">
        <f>MONTH(R1741)</f>
        <v>3</v>
      </c>
      <c r="U1741" s="14">
        <f>MONTH(S1741)</f>
        <v>5</v>
      </c>
      <c r="V1741">
        <f>YEAR(R1741)</f>
        <v>2016</v>
      </c>
      <c r="W1741">
        <f>YEAR(S1741)</f>
        <v>2016</v>
      </c>
      <c r="X1741" s="14">
        <f>_xlfn.DAYS(Table1[[#This Row],[Date Ended Conversion]],Table1[[#This Row],[Date Created Conversion]])</f>
        <v>59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8275</v>
      </c>
      <c r="O1742" t="s">
        <v>8291</v>
      </c>
      <c r="P1742" s="16">
        <f>ROUND(Table1[[#This Row],[pledged]]/Table1[[#This Row],[goal]]*100,0)</f>
        <v>0</v>
      </c>
      <c r="Q1742">
        <f>IFERROR(ROUND(E1742/L1742,2),0)</f>
        <v>0</v>
      </c>
      <c r="R1742" s="18">
        <f>(((J1742/60)/60)/24)+DATE(1970,1,1)</f>
        <v>42171.817384259266</v>
      </c>
      <c r="S1742" s="18">
        <f>(((I1742/60)/60)/24)+DATE(1970,1,1)</f>
        <v>42201.817384259266</v>
      </c>
      <c r="T1742" s="14">
        <f>MONTH(R1742)</f>
        <v>6</v>
      </c>
      <c r="U1742" s="14">
        <f>MONTH(S1742)</f>
        <v>7</v>
      </c>
      <c r="V1742">
        <f>YEAR(R1742)</f>
        <v>2015</v>
      </c>
      <c r="W1742">
        <f>YEAR(S1742)</f>
        <v>2015</v>
      </c>
      <c r="X1742" s="14">
        <f>_xlfn.DAYS(Table1[[#This Row],[Date Ended Conversion]],Table1[[#This Row],[Date Created Conversion]])</f>
        <v>30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8287</v>
      </c>
      <c r="O1743" t="s">
        <v>8292</v>
      </c>
      <c r="P1743" s="16">
        <f>ROUND(Table1[[#This Row],[pledged]]/Table1[[#This Row],[goal]]*100,0)</f>
        <v>111</v>
      </c>
      <c r="Q1743">
        <f>IFERROR(ROUND(E1743/L1743,2),0)</f>
        <v>25.58</v>
      </c>
      <c r="R1743" s="18">
        <f>(((J1743/60)/60)/24)+DATE(1970,1,1)</f>
        <v>42120.628136574072</v>
      </c>
      <c r="S1743" s="18">
        <f>(((I1743/60)/60)/24)+DATE(1970,1,1)</f>
        <v>42165.628136574072</v>
      </c>
      <c r="T1743" s="14">
        <f>MONTH(R1743)</f>
        <v>4</v>
      </c>
      <c r="U1743" s="14">
        <f>MONTH(S1743)</f>
        <v>6</v>
      </c>
      <c r="V1743">
        <f>YEAR(R1743)</f>
        <v>2015</v>
      </c>
      <c r="W1743">
        <f>YEAR(S1743)</f>
        <v>2015</v>
      </c>
      <c r="X1743" s="14">
        <f>_xlfn.DAYS(Table1[[#This Row],[Date Ended Conversion]],Table1[[#This Row],[Date Created Conversion]])</f>
        <v>45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8287</v>
      </c>
      <c r="O1744" t="s">
        <v>8292</v>
      </c>
      <c r="P1744" s="16">
        <f>ROUND(Table1[[#This Row],[pledged]]/Table1[[#This Row],[goal]]*100,0)</f>
        <v>109</v>
      </c>
      <c r="Q1744">
        <f>IFERROR(ROUND(E1744/L1744,2),0)</f>
        <v>63.97</v>
      </c>
      <c r="R1744" s="18">
        <f>(((J1744/60)/60)/24)+DATE(1970,1,1)</f>
        <v>42710.876967592587</v>
      </c>
      <c r="S1744" s="18">
        <f>(((I1744/60)/60)/24)+DATE(1970,1,1)</f>
        <v>42742.875</v>
      </c>
      <c r="T1744" s="14">
        <f>MONTH(R1744)</f>
        <v>12</v>
      </c>
      <c r="U1744" s="14">
        <f>MONTH(S1744)</f>
        <v>1</v>
      </c>
      <c r="V1744">
        <f>YEAR(R1744)</f>
        <v>2016</v>
      </c>
      <c r="W1744">
        <f>YEAR(S1744)</f>
        <v>2017</v>
      </c>
      <c r="X1744" s="14">
        <f>_xlfn.DAYS(Table1[[#This Row],[Date Ended Conversion]],Table1[[#This Row],[Date Created Conversion]])</f>
        <v>32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8287</v>
      </c>
      <c r="O1745" t="s">
        <v>8292</v>
      </c>
      <c r="P1745" s="16">
        <f>ROUND(Table1[[#This Row],[pledged]]/Table1[[#This Row],[goal]]*100,0)</f>
        <v>100</v>
      </c>
      <c r="Q1745">
        <f>IFERROR(ROUND(E1745/L1745,2),0)</f>
        <v>89.93</v>
      </c>
      <c r="R1745" s="18">
        <f>(((J1745/60)/60)/24)+DATE(1970,1,1)</f>
        <v>42586.925636574073</v>
      </c>
      <c r="S1745" s="18">
        <f>(((I1745/60)/60)/24)+DATE(1970,1,1)</f>
        <v>42609.165972222225</v>
      </c>
      <c r="T1745" s="14">
        <f>MONTH(R1745)</f>
        <v>8</v>
      </c>
      <c r="U1745" s="14">
        <f>MONTH(S1745)</f>
        <v>8</v>
      </c>
      <c r="V1745">
        <f>YEAR(R1745)</f>
        <v>2016</v>
      </c>
      <c r="W1745">
        <f>YEAR(S1745)</f>
        <v>2016</v>
      </c>
      <c r="X1745" s="14">
        <f>_xlfn.DAYS(Table1[[#This Row],[Date Ended Conversion]],Table1[[#This Row],[Date Created Conversion]])</f>
        <v>23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8287</v>
      </c>
      <c r="O1746" t="s">
        <v>8292</v>
      </c>
      <c r="P1746" s="16">
        <f>ROUND(Table1[[#This Row],[pledged]]/Table1[[#This Row],[goal]]*100,0)</f>
        <v>118</v>
      </c>
      <c r="Q1746">
        <f>IFERROR(ROUND(E1746/L1746,2),0)</f>
        <v>93.07</v>
      </c>
      <c r="R1746" s="18">
        <f>(((J1746/60)/60)/24)+DATE(1970,1,1)</f>
        <v>42026.605057870373</v>
      </c>
      <c r="S1746" s="18">
        <f>(((I1746/60)/60)/24)+DATE(1970,1,1)</f>
        <v>42071.563391203701</v>
      </c>
      <c r="T1746" s="14">
        <f>MONTH(R1746)</f>
        <v>1</v>
      </c>
      <c r="U1746" s="14">
        <f>MONTH(S1746)</f>
        <v>3</v>
      </c>
      <c r="V1746">
        <f>YEAR(R1746)</f>
        <v>2015</v>
      </c>
      <c r="W1746">
        <f>YEAR(S1746)</f>
        <v>2015</v>
      </c>
      <c r="X1746" s="14">
        <f>_xlfn.DAYS(Table1[[#This Row],[Date Ended Conversion]],Table1[[#This Row],[Date Created Conversion]])</f>
        <v>45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8287</v>
      </c>
      <c r="O1747" t="s">
        <v>8292</v>
      </c>
      <c r="P1747" s="16">
        <f>ROUND(Table1[[#This Row],[pledged]]/Table1[[#This Row],[goal]]*100,0)</f>
        <v>114</v>
      </c>
      <c r="Q1747">
        <f>IFERROR(ROUND(E1747/L1747,2),0)</f>
        <v>89.67</v>
      </c>
      <c r="R1747" s="18">
        <f>(((J1747/60)/60)/24)+DATE(1970,1,1)</f>
        <v>42690.259699074071</v>
      </c>
      <c r="S1747" s="18">
        <f>(((I1747/60)/60)/24)+DATE(1970,1,1)</f>
        <v>42726.083333333328</v>
      </c>
      <c r="T1747" s="14">
        <f>MONTH(R1747)</f>
        <v>11</v>
      </c>
      <c r="U1747" s="14">
        <f>MONTH(S1747)</f>
        <v>12</v>
      </c>
      <c r="V1747">
        <f>YEAR(R1747)</f>
        <v>2016</v>
      </c>
      <c r="W1747">
        <f>YEAR(S1747)</f>
        <v>2016</v>
      </c>
      <c r="X1747" s="14">
        <f>_xlfn.DAYS(Table1[[#This Row],[Date Ended Conversion]],Table1[[#This Row],[Date Created Conversion]])</f>
        <v>36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8287</v>
      </c>
      <c r="O1748" t="s">
        <v>8292</v>
      </c>
      <c r="P1748" s="16">
        <f>ROUND(Table1[[#This Row],[pledged]]/Table1[[#This Row],[goal]]*100,0)</f>
        <v>148</v>
      </c>
      <c r="Q1748">
        <f>IFERROR(ROUND(E1748/L1748,2),0)</f>
        <v>207.62</v>
      </c>
      <c r="R1748" s="18">
        <f>(((J1748/60)/60)/24)+DATE(1970,1,1)</f>
        <v>42668.176701388889</v>
      </c>
      <c r="S1748" s="18">
        <f>(((I1748/60)/60)/24)+DATE(1970,1,1)</f>
        <v>42698.083333333328</v>
      </c>
      <c r="T1748" s="14">
        <f>MONTH(R1748)</f>
        <v>10</v>
      </c>
      <c r="U1748" s="14">
        <f>MONTH(S1748)</f>
        <v>11</v>
      </c>
      <c r="V1748">
        <f>YEAR(R1748)</f>
        <v>2016</v>
      </c>
      <c r="W1748">
        <f>YEAR(S1748)</f>
        <v>2016</v>
      </c>
      <c r="X1748" s="14">
        <f>_xlfn.DAYS(Table1[[#This Row],[Date Ended Conversion]],Table1[[#This Row],[Date Created Conversion]])</f>
        <v>30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8287</v>
      </c>
      <c r="O1749" t="s">
        <v>8292</v>
      </c>
      <c r="P1749" s="16">
        <f>ROUND(Table1[[#This Row],[pledged]]/Table1[[#This Row],[goal]]*100,0)</f>
        <v>105</v>
      </c>
      <c r="Q1749">
        <f>IFERROR(ROUND(E1749/L1749,2),0)</f>
        <v>59.41</v>
      </c>
      <c r="R1749" s="18">
        <f>(((J1749/60)/60)/24)+DATE(1970,1,1)</f>
        <v>42292.435532407413</v>
      </c>
      <c r="S1749" s="18">
        <f>(((I1749/60)/60)/24)+DATE(1970,1,1)</f>
        <v>42321.625</v>
      </c>
      <c r="T1749" s="14">
        <f>MONTH(R1749)</f>
        <v>10</v>
      </c>
      <c r="U1749" s="14">
        <f>MONTH(S1749)</f>
        <v>11</v>
      </c>
      <c r="V1749">
        <f>YEAR(R1749)</f>
        <v>2015</v>
      </c>
      <c r="W1749">
        <f>YEAR(S1749)</f>
        <v>2015</v>
      </c>
      <c r="X1749" s="14">
        <f>_xlfn.DAYS(Table1[[#This Row],[Date Ended Conversion]],Table1[[#This Row],[Date Created Conversion]])</f>
        <v>29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8287</v>
      </c>
      <c r="O1750" t="s">
        <v>8292</v>
      </c>
      <c r="P1750" s="16">
        <f>ROUND(Table1[[#This Row],[pledged]]/Table1[[#This Row],[goal]]*100,0)</f>
        <v>130</v>
      </c>
      <c r="Q1750">
        <f>IFERROR(ROUND(E1750/L1750,2),0)</f>
        <v>358.97</v>
      </c>
      <c r="R1750" s="18">
        <f>(((J1750/60)/60)/24)+DATE(1970,1,1)</f>
        <v>42219.950729166667</v>
      </c>
      <c r="S1750" s="18">
        <f>(((I1750/60)/60)/24)+DATE(1970,1,1)</f>
        <v>42249.950729166667</v>
      </c>
      <c r="T1750" s="14">
        <f>MONTH(R1750)</f>
        <v>8</v>
      </c>
      <c r="U1750" s="14">
        <f>MONTH(S1750)</f>
        <v>9</v>
      </c>
      <c r="V1750">
        <f>YEAR(R1750)</f>
        <v>2015</v>
      </c>
      <c r="W1750">
        <f>YEAR(S1750)</f>
        <v>2015</v>
      </c>
      <c r="X1750" s="14">
        <f>_xlfn.DAYS(Table1[[#This Row],[Date Ended Conversion]],Table1[[#This Row],[Date Created Conversion]])</f>
        <v>30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8287</v>
      </c>
      <c r="O1751" t="s">
        <v>8292</v>
      </c>
      <c r="P1751" s="16">
        <f>ROUND(Table1[[#This Row],[pledged]]/Table1[[#This Row],[goal]]*100,0)</f>
        <v>123</v>
      </c>
      <c r="Q1751">
        <f>IFERROR(ROUND(E1751/L1751,2),0)</f>
        <v>94.74</v>
      </c>
      <c r="R1751" s="18">
        <f>(((J1751/60)/60)/24)+DATE(1970,1,1)</f>
        <v>42758.975937499999</v>
      </c>
      <c r="S1751" s="18">
        <f>(((I1751/60)/60)/24)+DATE(1970,1,1)</f>
        <v>42795.791666666672</v>
      </c>
      <c r="T1751" s="14">
        <f>MONTH(R1751)</f>
        <v>1</v>
      </c>
      <c r="U1751" s="14">
        <f>MONTH(S1751)</f>
        <v>3</v>
      </c>
      <c r="V1751">
        <f>YEAR(R1751)</f>
        <v>2017</v>
      </c>
      <c r="W1751">
        <f>YEAR(S1751)</f>
        <v>2017</v>
      </c>
      <c r="X1751" s="14">
        <f>_xlfn.DAYS(Table1[[#This Row],[Date Ended Conversion]],Table1[[#This Row],[Date Created Conversion]])</f>
        <v>37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8287</v>
      </c>
      <c r="O1752" t="s">
        <v>8292</v>
      </c>
      <c r="P1752" s="16">
        <f>ROUND(Table1[[#This Row],[pledged]]/Table1[[#This Row],[goal]]*100,0)</f>
        <v>202</v>
      </c>
      <c r="Q1752">
        <f>IFERROR(ROUND(E1752/L1752,2),0)</f>
        <v>80.650000000000006</v>
      </c>
      <c r="R1752" s="18">
        <f>(((J1752/60)/60)/24)+DATE(1970,1,1)</f>
        <v>42454.836851851855</v>
      </c>
      <c r="S1752" s="18">
        <f>(((I1752/60)/60)/24)+DATE(1970,1,1)</f>
        <v>42479.836851851855</v>
      </c>
      <c r="T1752" s="14">
        <f>MONTH(R1752)</f>
        <v>3</v>
      </c>
      <c r="U1752" s="14">
        <f>MONTH(S1752)</f>
        <v>4</v>
      </c>
      <c r="V1752">
        <f>YEAR(R1752)</f>
        <v>2016</v>
      </c>
      <c r="W1752">
        <f>YEAR(S1752)</f>
        <v>2016</v>
      </c>
      <c r="X1752" s="14">
        <f>_xlfn.DAYS(Table1[[#This Row],[Date Ended Conversion]],Table1[[#This Row],[Date Created Conversion]])</f>
        <v>25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8287</v>
      </c>
      <c r="O1753" t="s">
        <v>8292</v>
      </c>
      <c r="P1753" s="16">
        <f>ROUND(Table1[[#This Row],[pledged]]/Table1[[#This Row],[goal]]*100,0)</f>
        <v>103</v>
      </c>
      <c r="Q1753">
        <f>IFERROR(ROUND(E1753/L1753,2),0)</f>
        <v>168.69</v>
      </c>
      <c r="R1753" s="18">
        <f>(((J1753/60)/60)/24)+DATE(1970,1,1)</f>
        <v>42052.7815162037</v>
      </c>
      <c r="S1753" s="18">
        <f>(((I1753/60)/60)/24)+DATE(1970,1,1)</f>
        <v>42082.739849537036</v>
      </c>
      <c r="T1753" s="14">
        <f>MONTH(R1753)</f>
        <v>2</v>
      </c>
      <c r="U1753" s="14">
        <f>MONTH(S1753)</f>
        <v>3</v>
      </c>
      <c r="V1753">
        <f>YEAR(R1753)</f>
        <v>2015</v>
      </c>
      <c r="W1753">
        <f>YEAR(S1753)</f>
        <v>2015</v>
      </c>
      <c r="X1753" s="14">
        <f>_xlfn.DAYS(Table1[[#This Row],[Date Ended Conversion]],Table1[[#This Row],[Date Created Conversion]])</f>
        <v>30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8287</v>
      </c>
      <c r="O1754" t="s">
        <v>8292</v>
      </c>
      <c r="P1754" s="16">
        <f>ROUND(Table1[[#This Row],[pledged]]/Table1[[#This Row],[goal]]*100,0)</f>
        <v>260</v>
      </c>
      <c r="Q1754">
        <f>IFERROR(ROUND(E1754/L1754,2),0)</f>
        <v>34.69</v>
      </c>
      <c r="R1754" s="18">
        <f>(((J1754/60)/60)/24)+DATE(1970,1,1)</f>
        <v>42627.253263888888</v>
      </c>
      <c r="S1754" s="18">
        <f>(((I1754/60)/60)/24)+DATE(1970,1,1)</f>
        <v>42657.253263888888</v>
      </c>
      <c r="T1754" s="14">
        <f>MONTH(R1754)</f>
        <v>9</v>
      </c>
      <c r="U1754" s="14">
        <f>MONTH(S1754)</f>
        <v>10</v>
      </c>
      <c r="V1754">
        <f>YEAR(R1754)</f>
        <v>2016</v>
      </c>
      <c r="W1754">
        <f>YEAR(S1754)</f>
        <v>2016</v>
      </c>
      <c r="X1754" s="14">
        <f>_xlfn.DAYS(Table1[[#This Row],[Date Ended Conversion]],Table1[[#This Row],[Date Created Conversion]])</f>
        <v>30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8287</v>
      </c>
      <c r="O1755" t="s">
        <v>8292</v>
      </c>
      <c r="P1755" s="16">
        <f>ROUND(Table1[[#This Row],[pledged]]/Table1[[#This Row],[goal]]*100,0)</f>
        <v>108</v>
      </c>
      <c r="Q1755">
        <f>IFERROR(ROUND(E1755/L1755,2),0)</f>
        <v>462.86</v>
      </c>
      <c r="R1755" s="18">
        <f>(((J1755/60)/60)/24)+DATE(1970,1,1)</f>
        <v>42420.74962962963</v>
      </c>
      <c r="S1755" s="18">
        <f>(((I1755/60)/60)/24)+DATE(1970,1,1)</f>
        <v>42450.707962962959</v>
      </c>
      <c r="T1755" s="14">
        <f>MONTH(R1755)</f>
        <v>2</v>
      </c>
      <c r="U1755" s="14">
        <f>MONTH(S1755)</f>
        <v>3</v>
      </c>
      <c r="V1755">
        <f>YEAR(R1755)</f>
        <v>2016</v>
      </c>
      <c r="W1755">
        <f>YEAR(S1755)</f>
        <v>2016</v>
      </c>
      <c r="X1755" s="14">
        <f>_xlfn.DAYS(Table1[[#This Row],[Date Ended Conversion]],Table1[[#This Row],[Date Created Conversion]])</f>
        <v>30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8287</v>
      </c>
      <c r="O1756" t="s">
        <v>8292</v>
      </c>
      <c r="P1756" s="16">
        <f>ROUND(Table1[[#This Row],[pledged]]/Table1[[#This Row],[goal]]*100,0)</f>
        <v>111</v>
      </c>
      <c r="Q1756">
        <f>IFERROR(ROUND(E1756/L1756,2),0)</f>
        <v>104.39</v>
      </c>
      <c r="R1756" s="18">
        <f>(((J1756/60)/60)/24)+DATE(1970,1,1)</f>
        <v>42067.876770833333</v>
      </c>
      <c r="S1756" s="18">
        <f>(((I1756/60)/60)/24)+DATE(1970,1,1)</f>
        <v>42097.835104166668</v>
      </c>
      <c r="T1756" s="14">
        <f>MONTH(R1756)</f>
        <v>3</v>
      </c>
      <c r="U1756" s="14">
        <f>MONTH(S1756)</f>
        <v>4</v>
      </c>
      <c r="V1756">
        <f>YEAR(R1756)</f>
        <v>2015</v>
      </c>
      <c r="W1756">
        <f>YEAR(S1756)</f>
        <v>2015</v>
      </c>
      <c r="X1756" s="14">
        <f>_xlfn.DAYS(Table1[[#This Row],[Date Ended Conversion]],Table1[[#This Row],[Date Created Conversion]])</f>
        <v>30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8287</v>
      </c>
      <c r="O1757" t="s">
        <v>8292</v>
      </c>
      <c r="P1757" s="16">
        <f>ROUND(Table1[[#This Row],[pledged]]/Table1[[#This Row],[goal]]*100,0)</f>
        <v>120</v>
      </c>
      <c r="Q1757">
        <f>IFERROR(ROUND(E1757/L1757,2),0)</f>
        <v>7.5</v>
      </c>
      <c r="R1757" s="18">
        <f>(((J1757/60)/60)/24)+DATE(1970,1,1)</f>
        <v>42252.788900462961</v>
      </c>
      <c r="S1757" s="18">
        <f>(((I1757/60)/60)/24)+DATE(1970,1,1)</f>
        <v>42282.788900462961</v>
      </c>
      <c r="T1757" s="14">
        <f>MONTH(R1757)</f>
        <v>9</v>
      </c>
      <c r="U1757" s="14">
        <f>MONTH(S1757)</f>
        <v>10</v>
      </c>
      <c r="V1757">
        <f>YEAR(R1757)</f>
        <v>2015</v>
      </c>
      <c r="W1757">
        <f>YEAR(S1757)</f>
        <v>2015</v>
      </c>
      <c r="X1757" s="14">
        <f>_xlfn.DAYS(Table1[[#This Row],[Date Ended Conversion]],Table1[[#This Row],[Date Created Conversion]])</f>
        <v>30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8287</v>
      </c>
      <c r="O1758" t="s">
        <v>8292</v>
      </c>
      <c r="P1758" s="16">
        <f>ROUND(Table1[[#This Row],[pledged]]/Table1[[#This Row],[goal]]*100,0)</f>
        <v>103</v>
      </c>
      <c r="Q1758">
        <f>IFERROR(ROUND(E1758/L1758,2),0)</f>
        <v>47.13</v>
      </c>
      <c r="R1758" s="18">
        <f>(((J1758/60)/60)/24)+DATE(1970,1,1)</f>
        <v>42571.167465277773</v>
      </c>
      <c r="S1758" s="18">
        <f>(((I1758/60)/60)/24)+DATE(1970,1,1)</f>
        <v>42611.167465277773</v>
      </c>
      <c r="T1758" s="14">
        <f>MONTH(R1758)</f>
        <v>7</v>
      </c>
      <c r="U1758" s="14">
        <f>MONTH(S1758)</f>
        <v>8</v>
      </c>
      <c r="V1758">
        <f>YEAR(R1758)</f>
        <v>2016</v>
      </c>
      <c r="W1758">
        <f>YEAR(S1758)</f>
        <v>2016</v>
      </c>
      <c r="X1758" s="14">
        <f>_xlfn.DAYS(Table1[[#This Row],[Date Ended Conversion]],Table1[[#This Row],[Date Created Conversion]])</f>
        <v>40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8287</v>
      </c>
      <c r="O1759" t="s">
        <v>8292</v>
      </c>
      <c r="P1759" s="16">
        <f>ROUND(Table1[[#This Row],[pledged]]/Table1[[#This Row],[goal]]*100,0)</f>
        <v>116</v>
      </c>
      <c r="Q1759">
        <f>IFERROR(ROUND(E1759/L1759,2),0)</f>
        <v>414.29</v>
      </c>
      <c r="R1759" s="18">
        <f>(((J1759/60)/60)/24)+DATE(1970,1,1)</f>
        <v>42733.827349537038</v>
      </c>
      <c r="S1759" s="18">
        <f>(((I1759/60)/60)/24)+DATE(1970,1,1)</f>
        <v>42763.811805555553</v>
      </c>
      <c r="T1759" s="14">
        <f>MONTH(R1759)</f>
        <v>12</v>
      </c>
      <c r="U1759" s="14">
        <f>MONTH(S1759)</f>
        <v>1</v>
      </c>
      <c r="V1759">
        <f>YEAR(R1759)</f>
        <v>2016</v>
      </c>
      <c r="W1759">
        <f>YEAR(S1759)</f>
        <v>2017</v>
      </c>
      <c r="X1759" s="14">
        <f>_xlfn.DAYS(Table1[[#This Row],[Date Ended Conversion]],Table1[[#This Row],[Date Created Conversion]])</f>
        <v>30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8287</v>
      </c>
      <c r="O1760" t="s">
        <v>8292</v>
      </c>
      <c r="P1760" s="16">
        <f>ROUND(Table1[[#This Row],[pledged]]/Table1[[#This Row],[goal]]*100,0)</f>
        <v>115</v>
      </c>
      <c r="Q1760">
        <f>IFERROR(ROUND(E1760/L1760,2),0)</f>
        <v>42.48</v>
      </c>
      <c r="R1760" s="18">
        <f>(((J1760/60)/60)/24)+DATE(1970,1,1)</f>
        <v>42505.955925925926</v>
      </c>
      <c r="S1760" s="18">
        <f>(((I1760/60)/60)/24)+DATE(1970,1,1)</f>
        <v>42565.955925925926</v>
      </c>
      <c r="T1760" s="14">
        <f>MONTH(R1760)</f>
        <v>5</v>
      </c>
      <c r="U1760" s="14">
        <f>MONTH(S1760)</f>
        <v>7</v>
      </c>
      <c r="V1760">
        <f>YEAR(R1760)</f>
        <v>2016</v>
      </c>
      <c r="W1760">
        <f>YEAR(S1760)</f>
        <v>2016</v>
      </c>
      <c r="X1760" s="14">
        <f>_xlfn.DAYS(Table1[[#This Row],[Date Ended Conversion]],Table1[[#This Row],[Date Created Conversion]])</f>
        <v>60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8287</v>
      </c>
      <c r="O1761" t="s">
        <v>8292</v>
      </c>
      <c r="P1761" s="16">
        <f>ROUND(Table1[[#This Row],[pledged]]/Table1[[#This Row],[goal]]*100,0)</f>
        <v>107</v>
      </c>
      <c r="Q1761">
        <f>IFERROR(ROUND(E1761/L1761,2),0)</f>
        <v>108.78</v>
      </c>
      <c r="R1761" s="18">
        <f>(((J1761/60)/60)/24)+DATE(1970,1,1)</f>
        <v>42068.829039351855</v>
      </c>
      <c r="S1761" s="18">
        <f>(((I1761/60)/60)/24)+DATE(1970,1,1)</f>
        <v>42088.787372685183</v>
      </c>
      <c r="T1761" s="14">
        <f>MONTH(R1761)</f>
        <v>3</v>
      </c>
      <c r="U1761" s="14">
        <f>MONTH(S1761)</f>
        <v>3</v>
      </c>
      <c r="V1761">
        <f>YEAR(R1761)</f>
        <v>2015</v>
      </c>
      <c r="W1761">
        <f>YEAR(S1761)</f>
        <v>2015</v>
      </c>
      <c r="X1761" s="14">
        <f>_xlfn.DAYS(Table1[[#This Row],[Date Ended Conversion]],Table1[[#This Row],[Date Created Conversion]])</f>
        <v>20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8287</v>
      </c>
      <c r="O1762" t="s">
        <v>8292</v>
      </c>
      <c r="P1762" s="16">
        <f>ROUND(Table1[[#This Row],[pledged]]/Table1[[#This Row],[goal]]*100,0)</f>
        <v>165</v>
      </c>
      <c r="Q1762">
        <f>IFERROR(ROUND(E1762/L1762,2),0)</f>
        <v>81.099999999999994</v>
      </c>
      <c r="R1762" s="18">
        <f>(((J1762/60)/60)/24)+DATE(1970,1,1)</f>
        <v>42405.67260416667</v>
      </c>
      <c r="S1762" s="18">
        <f>(((I1762/60)/60)/24)+DATE(1970,1,1)</f>
        <v>42425.67260416667</v>
      </c>
      <c r="T1762" s="14">
        <f>MONTH(R1762)</f>
        <v>2</v>
      </c>
      <c r="U1762" s="14">
        <f>MONTH(S1762)</f>
        <v>2</v>
      </c>
      <c r="V1762">
        <f>YEAR(R1762)</f>
        <v>2016</v>
      </c>
      <c r="W1762">
        <f>YEAR(S1762)</f>
        <v>2016</v>
      </c>
      <c r="X1762" s="14">
        <f>_xlfn.DAYS(Table1[[#This Row],[Date Ended Conversion]],Table1[[#This Row],[Date Created Conversion]])</f>
        <v>20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8287</v>
      </c>
      <c r="O1763" t="s">
        <v>8292</v>
      </c>
      <c r="P1763" s="16">
        <f>ROUND(Table1[[#This Row],[pledged]]/Table1[[#This Row],[goal]]*100,0)</f>
        <v>155</v>
      </c>
      <c r="Q1763">
        <f>IFERROR(ROUND(E1763/L1763,2),0)</f>
        <v>51.67</v>
      </c>
      <c r="R1763" s="18">
        <f>(((J1763/60)/60)/24)+DATE(1970,1,1)</f>
        <v>42209.567824074074</v>
      </c>
      <c r="S1763" s="18">
        <f>(((I1763/60)/60)/24)+DATE(1970,1,1)</f>
        <v>42259.567824074074</v>
      </c>
      <c r="T1763" s="14">
        <f>MONTH(R1763)</f>
        <v>7</v>
      </c>
      <c r="U1763" s="14">
        <f>MONTH(S1763)</f>
        <v>9</v>
      </c>
      <c r="V1763">
        <f>YEAR(R1763)</f>
        <v>2015</v>
      </c>
      <c r="W1763">
        <f>YEAR(S1763)</f>
        <v>2015</v>
      </c>
      <c r="X1763" s="14">
        <f>_xlfn.DAYS(Table1[[#This Row],[Date Ended Conversion]],Table1[[#This Row],[Date Created Conversion]])</f>
        <v>50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8287</v>
      </c>
      <c r="O1764" t="s">
        <v>8292</v>
      </c>
      <c r="P1764" s="16">
        <f>ROUND(Table1[[#This Row],[pledged]]/Table1[[#This Row],[goal]]*100,0)</f>
        <v>885</v>
      </c>
      <c r="Q1764">
        <f>IFERROR(ROUND(E1764/L1764,2),0)</f>
        <v>35.4</v>
      </c>
      <c r="R1764" s="18">
        <f>(((J1764/60)/60)/24)+DATE(1970,1,1)</f>
        <v>42410.982002314813</v>
      </c>
      <c r="S1764" s="18">
        <f>(((I1764/60)/60)/24)+DATE(1970,1,1)</f>
        <v>42440.982002314813</v>
      </c>
      <c r="T1764" s="14">
        <f>MONTH(R1764)</f>
        <v>2</v>
      </c>
      <c r="U1764" s="14">
        <f>MONTH(S1764)</f>
        <v>3</v>
      </c>
      <c r="V1764">
        <f>YEAR(R1764)</f>
        <v>2016</v>
      </c>
      <c r="W1764">
        <f>YEAR(S1764)</f>
        <v>2016</v>
      </c>
      <c r="X1764" s="14">
        <f>_xlfn.DAYS(Table1[[#This Row],[Date Ended Conversion]],Table1[[#This Row],[Date Created Conversion]])</f>
        <v>30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8287</v>
      </c>
      <c r="O1765" t="s">
        <v>8292</v>
      </c>
      <c r="P1765" s="16">
        <f>ROUND(Table1[[#This Row],[pledged]]/Table1[[#This Row],[goal]]*100,0)</f>
        <v>102</v>
      </c>
      <c r="Q1765">
        <f>IFERROR(ROUND(E1765/L1765,2),0)</f>
        <v>103.64</v>
      </c>
      <c r="R1765" s="18">
        <f>(((J1765/60)/60)/24)+DATE(1970,1,1)</f>
        <v>42636.868518518517</v>
      </c>
      <c r="S1765" s="18">
        <f>(((I1765/60)/60)/24)+DATE(1970,1,1)</f>
        <v>42666.868518518517</v>
      </c>
      <c r="T1765" s="14">
        <f>MONTH(R1765)</f>
        <v>9</v>
      </c>
      <c r="U1765" s="14">
        <f>MONTH(S1765)</f>
        <v>10</v>
      </c>
      <c r="V1765">
        <f>YEAR(R1765)</f>
        <v>2016</v>
      </c>
      <c r="W1765">
        <f>YEAR(S1765)</f>
        <v>2016</v>
      </c>
      <c r="X1765" s="14">
        <f>_xlfn.DAYS(Table1[[#This Row],[Date Ended Conversion]],Table1[[#This Row],[Date Created Conversion]])</f>
        <v>30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8287</v>
      </c>
      <c r="O1766" t="s">
        <v>8292</v>
      </c>
      <c r="P1766" s="16">
        <f>ROUND(Table1[[#This Row],[pledged]]/Table1[[#This Row],[goal]]*100,0)</f>
        <v>20</v>
      </c>
      <c r="Q1766">
        <f>IFERROR(ROUND(E1766/L1766,2),0)</f>
        <v>55.28</v>
      </c>
      <c r="R1766" s="18">
        <f>(((J1766/60)/60)/24)+DATE(1970,1,1)</f>
        <v>41825.485868055555</v>
      </c>
      <c r="S1766" s="18">
        <f>(((I1766/60)/60)/24)+DATE(1970,1,1)</f>
        <v>41854.485868055555</v>
      </c>
      <c r="T1766" s="14">
        <f>MONTH(R1766)</f>
        <v>7</v>
      </c>
      <c r="U1766" s="14">
        <f>MONTH(S1766)</f>
        <v>8</v>
      </c>
      <c r="V1766">
        <f>YEAR(R1766)</f>
        <v>2014</v>
      </c>
      <c r="W1766">
        <f>YEAR(S1766)</f>
        <v>2014</v>
      </c>
      <c r="X1766" s="14">
        <f>_xlfn.DAYS(Table1[[#This Row],[Date Ended Conversion]],Table1[[#This Row],[Date Created Conversion]])</f>
        <v>29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8287</v>
      </c>
      <c r="O1767" t="s">
        <v>8292</v>
      </c>
      <c r="P1767" s="16">
        <f>ROUND(Table1[[#This Row],[pledged]]/Table1[[#This Row],[goal]]*100,0)</f>
        <v>59</v>
      </c>
      <c r="Q1767">
        <f>IFERROR(ROUND(E1767/L1767,2),0)</f>
        <v>72.17</v>
      </c>
      <c r="R1767" s="18">
        <f>(((J1767/60)/60)/24)+DATE(1970,1,1)</f>
        <v>41834.980462962965</v>
      </c>
      <c r="S1767" s="18">
        <f>(((I1767/60)/60)/24)+DATE(1970,1,1)</f>
        <v>41864.980462962965</v>
      </c>
      <c r="T1767" s="14">
        <f>MONTH(R1767)</f>
        <v>7</v>
      </c>
      <c r="U1767" s="14">
        <f>MONTH(S1767)</f>
        <v>8</v>
      </c>
      <c r="V1767">
        <f>YEAR(R1767)</f>
        <v>2014</v>
      </c>
      <c r="W1767">
        <f>YEAR(S1767)</f>
        <v>2014</v>
      </c>
      <c r="X1767" s="14">
        <f>_xlfn.DAYS(Table1[[#This Row],[Date Ended Conversion]],Table1[[#This Row],[Date Created Conversion]])</f>
        <v>30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8287</v>
      </c>
      <c r="O1768" t="s">
        <v>8292</v>
      </c>
      <c r="P1768" s="16">
        <f>ROUND(Table1[[#This Row],[pledged]]/Table1[[#This Row],[goal]]*100,0)</f>
        <v>0</v>
      </c>
      <c r="Q1768">
        <f>IFERROR(ROUND(E1768/L1768,2),0)</f>
        <v>0</v>
      </c>
      <c r="R1768" s="18">
        <f>(((J1768/60)/60)/24)+DATE(1970,1,1)</f>
        <v>41855.859814814816</v>
      </c>
      <c r="S1768" s="18">
        <f>(((I1768/60)/60)/24)+DATE(1970,1,1)</f>
        <v>41876.859814814816</v>
      </c>
      <c r="T1768" s="14">
        <f>MONTH(R1768)</f>
        <v>8</v>
      </c>
      <c r="U1768" s="14">
        <f>MONTH(S1768)</f>
        <v>8</v>
      </c>
      <c r="V1768">
        <f>YEAR(R1768)</f>
        <v>2014</v>
      </c>
      <c r="W1768">
        <f>YEAR(S1768)</f>
        <v>2014</v>
      </c>
      <c r="X1768" s="14">
        <f>_xlfn.DAYS(Table1[[#This Row],[Date Ended Conversion]],Table1[[#This Row],[Date Created Conversion]])</f>
        <v>21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8287</v>
      </c>
      <c r="O1769" t="s">
        <v>8292</v>
      </c>
      <c r="P1769" s="16">
        <f>ROUND(Table1[[#This Row],[pledged]]/Table1[[#This Row],[goal]]*100,0)</f>
        <v>46</v>
      </c>
      <c r="Q1769">
        <f>IFERROR(ROUND(E1769/L1769,2),0)</f>
        <v>58.62</v>
      </c>
      <c r="R1769" s="18">
        <f>(((J1769/60)/60)/24)+DATE(1970,1,1)</f>
        <v>41824.658379629633</v>
      </c>
      <c r="S1769" s="18">
        <f>(((I1769/60)/60)/24)+DATE(1970,1,1)</f>
        <v>41854.658379629633</v>
      </c>
      <c r="T1769" s="14">
        <f>MONTH(R1769)</f>
        <v>7</v>
      </c>
      <c r="U1769" s="14">
        <f>MONTH(S1769)</f>
        <v>8</v>
      </c>
      <c r="V1769">
        <f>YEAR(R1769)</f>
        <v>2014</v>
      </c>
      <c r="W1769">
        <f>YEAR(S1769)</f>
        <v>2014</v>
      </c>
      <c r="X1769" s="14">
        <f>_xlfn.DAYS(Table1[[#This Row],[Date Ended Conversion]],Table1[[#This Row],[Date Created Conversion]])</f>
        <v>30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8287</v>
      </c>
      <c r="O1770" t="s">
        <v>8292</v>
      </c>
      <c r="P1770" s="16">
        <f>ROUND(Table1[[#This Row],[pledged]]/Table1[[#This Row],[goal]]*100,0)</f>
        <v>4</v>
      </c>
      <c r="Q1770">
        <f>IFERROR(ROUND(E1770/L1770,2),0)</f>
        <v>12.47</v>
      </c>
      <c r="R1770" s="18">
        <f>(((J1770/60)/60)/24)+DATE(1970,1,1)</f>
        <v>41849.560694444444</v>
      </c>
      <c r="S1770" s="18">
        <f>(((I1770/60)/60)/24)+DATE(1970,1,1)</f>
        <v>41909.560694444444</v>
      </c>
      <c r="T1770" s="14">
        <f>MONTH(R1770)</f>
        <v>7</v>
      </c>
      <c r="U1770" s="14">
        <f>MONTH(S1770)</f>
        <v>9</v>
      </c>
      <c r="V1770">
        <f>YEAR(R1770)</f>
        <v>2014</v>
      </c>
      <c r="W1770">
        <f>YEAR(S1770)</f>
        <v>2014</v>
      </c>
      <c r="X1770" s="14">
        <f>_xlfn.DAYS(Table1[[#This Row],[Date Ended Conversion]],Table1[[#This Row],[Date Created Conversion]])</f>
        <v>60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8287</v>
      </c>
      <c r="O1771" t="s">
        <v>8292</v>
      </c>
      <c r="P1771" s="16">
        <f>ROUND(Table1[[#This Row],[pledged]]/Table1[[#This Row],[goal]]*100,0)</f>
        <v>3</v>
      </c>
      <c r="Q1771">
        <f>IFERROR(ROUND(E1771/L1771,2),0)</f>
        <v>49.14</v>
      </c>
      <c r="R1771" s="18">
        <f>(((J1771/60)/60)/24)+DATE(1970,1,1)</f>
        <v>41987.818969907406</v>
      </c>
      <c r="S1771" s="18">
        <f>(((I1771/60)/60)/24)+DATE(1970,1,1)</f>
        <v>42017.818969907406</v>
      </c>
      <c r="T1771" s="14">
        <f>MONTH(R1771)</f>
        <v>12</v>
      </c>
      <c r="U1771" s="14">
        <f>MONTH(S1771)</f>
        <v>1</v>
      </c>
      <c r="V1771">
        <f>YEAR(R1771)</f>
        <v>2014</v>
      </c>
      <c r="W1771">
        <f>YEAR(S1771)</f>
        <v>2015</v>
      </c>
      <c r="X1771" s="14">
        <f>_xlfn.DAYS(Table1[[#This Row],[Date Ended Conversion]],Table1[[#This Row],[Date Created Conversion]])</f>
        <v>30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8287</v>
      </c>
      <c r="O1772" t="s">
        <v>8292</v>
      </c>
      <c r="P1772" s="16">
        <f>ROUND(Table1[[#This Row],[pledged]]/Table1[[#This Row],[goal]]*100,0)</f>
        <v>57</v>
      </c>
      <c r="Q1772">
        <f>IFERROR(ROUND(E1772/L1772,2),0)</f>
        <v>150.5</v>
      </c>
      <c r="R1772" s="18">
        <f>(((J1772/60)/60)/24)+DATE(1970,1,1)</f>
        <v>41891.780023148152</v>
      </c>
      <c r="S1772" s="18">
        <f>(((I1772/60)/60)/24)+DATE(1970,1,1)</f>
        <v>41926.780023148152</v>
      </c>
      <c r="T1772" s="14">
        <f>MONTH(R1772)</f>
        <v>9</v>
      </c>
      <c r="U1772" s="14">
        <f>MONTH(S1772)</f>
        <v>10</v>
      </c>
      <c r="V1772">
        <f>YEAR(R1772)</f>
        <v>2014</v>
      </c>
      <c r="W1772">
        <f>YEAR(S1772)</f>
        <v>2014</v>
      </c>
      <c r="X1772" s="14">
        <f>_xlfn.DAYS(Table1[[#This Row],[Date Ended Conversion]],Table1[[#This Row],[Date Created Conversion]])</f>
        <v>35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8287</v>
      </c>
      <c r="O1773" t="s">
        <v>8292</v>
      </c>
      <c r="P1773" s="16">
        <f>ROUND(Table1[[#This Row],[pledged]]/Table1[[#This Row],[goal]]*100,0)</f>
        <v>21</v>
      </c>
      <c r="Q1773">
        <f>IFERROR(ROUND(E1773/L1773,2),0)</f>
        <v>35.799999999999997</v>
      </c>
      <c r="R1773" s="18">
        <f>(((J1773/60)/60)/24)+DATE(1970,1,1)</f>
        <v>41905.979629629634</v>
      </c>
      <c r="S1773" s="18">
        <f>(((I1773/60)/60)/24)+DATE(1970,1,1)</f>
        <v>41935.979629629634</v>
      </c>
      <c r="T1773" s="14">
        <f>MONTH(R1773)</f>
        <v>9</v>
      </c>
      <c r="U1773" s="14">
        <f>MONTH(S1773)</f>
        <v>10</v>
      </c>
      <c r="V1773">
        <f>YEAR(R1773)</f>
        <v>2014</v>
      </c>
      <c r="W1773">
        <f>YEAR(S1773)</f>
        <v>2014</v>
      </c>
      <c r="X1773" s="14">
        <f>_xlfn.DAYS(Table1[[#This Row],[Date Ended Conversion]],Table1[[#This Row],[Date Created Conversion]])</f>
        <v>30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8287</v>
      </c>
      <c r="O1774" t="s">
        <v>8292</v>
      </c>
      <c r="P1774" s="16">
        <f>ROUND(Table1[[#This Row],[pledged]]/Table1[[#This Row],[goal]]*100,0)</f>
        <v>16</v>
      </c>
      <c r="Q1774">
        <f>IFERROR(ROUND(E1774/L1774,2),0)</f>
        <v>45.16</v>
      </c>
      <c r="R1774" s="18">
        <f>(((J1774/60)/60)/24)+DATE(1970,1,1)</f>
        <v>41766.718009259261</v>
      </c>
      <c r="S1774" s="18">
        <f>(((I1774/60)/60)/24)+DATE(1970,1,1)</f>
        <v>41826.718009259261</v>
      </c>
      <c r="T1774" s="14">
        <f>MONTH(R1774)</f>
        <v>5</v>
      </c>
      <c r="U1774" s="14">
        <f>MONTH(S1774)</f>
        <v>7</v>
      </c>
      <c r="V1774">
        <f>YEAR(R1774)</f>
        <v>2014</v>
      </c>
      <c r="W1774">
        <f>YEAR(S1774)</f>
        <v>2014</v>
      </c>
      <c r="X1774" s="14">
        <f>_xlfn.DAYS(Table1[[#This Row],[Date Ended Conversion]],Table1[[#This Row],[Date Created Conversion]])</f>
        <v>60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8287</v>
      </c>
      <c r="O1775" t="s">
        <v>8292</v>
      </c>
      <c r="P1775" s="16">
        <f>ROUND(Table1[[#This Row],[pledged]]/Table1[[#This Row],[goal]]*100,0)</f>
        <v>6</v>
      </c>
      <c r="Q1775">
        <f>IFERROR(ROUND(E1775/L1775,2),0)</f>
        <v>98.79</v>
      </c>
      <c r="R1775" s="18">
        <f>(((J1775/60)/60)/24)+DATE(1970,1,1)</f>
        <v>41978.760393518518</v>
      </c>
      <c r="S1775" s="18">
        <f>(((I1775/60)/60)/24)+DATE(1970,1,1)</f>
        <v>42023.760393518518</v>
      </c>
      <c r="T1775" s="14">
        <f>MONTH(R1775)</f>
        <v>12</v>
      </c>
      <c r="U1775" s="14">
        <f>MONTH(S1775)</f>
        <v>1</v>
      </c>
      <c r="V1775">
        <f>YEAR(R1775)</f>
        <v>2014</v>
      </c>
      <c r="W1775">
        <f>YEAR(S1775)</f>
        <v>2015</v>
      </c>
      <c r="X1775" s="14">
        <f>_xlfn.DAYS(Table1[[#This Row],[Date Ended Conversion]],Table1[[#This Row],[Date Created Conversion]])</f>
        <v>45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8287</v>
      </c>
      <c r="O1776" t="s">
        <v>8292</v>
      </c>
      <c r="P1776" s="16">
        <f>ROUND(Table1[[#This Row],[pledged]]/Table1[[#This Row],[goal]]*100,0)</f>
        <v>46</v>
      </c>
      <c r="Q1776">
        <f>IFERROR(ROUND(E1776/L1776,2),0)</f>
        <v>88.31</v>
      </c>
      <c r="R1776" s="18">
        <f>(((J1776/60)/60)/24)+DATE(1970,1,1)</f>
        <v>41930.218657407408</v>
      </c>
      <c r="S1776" s="18">
        <f>(((I1776/60)/60)/24)+DATE(1970,1,1)</f>
        <v>41972.624305555553</v>
      </c>
      <c r="T1776" s="14">
        <f>MONTH(R1776)</f>
        <v>10</v>
      </c>
      <c r="U1776" s="14">
        <f>MONTH(S1776)</f>
        <v>11</v>
      </c>
      <c r="V1776">
        <f>YEAR(R1776)</f>
        <v>2014</v>
      </c>
      <c r="W1776">
        <f>YEAR(S1776)</f>
        <v>2014</v>
      </c>
      <c r="X1776" s="14">
        <f>_xlfn.DAYS(Table1[[#This Row],[Date Ended Conversion]],Table1[[#This Row],[Date Created Conversion]])</f>
        <v>42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8287</v>
      </c>
      <c r="O1777" t="s">
        <v>8292</v>
      </c>
      <c r="P1777" s="16">
        <f>ROUND(Table1[[#This Row],[pledged]]/Table1[[#This Row],[goal]]*100,0)</f>
        <v>65</v>
      </c>
      <c r="Q1777">
        <f>IFERROR(ROUND(E1777/L1777,2),0)</f>
        <v>170.63</v>
      </c>
      <c r="R1777" s="18">
        <f>(((J1777/60)/60)/24)+DATE(1970,1,1)</f>
        <v>41891.976388888892</v>
      </c>
      <c r="S1777" s="18">
        <f>(((I1777/60)/60)/24)+DATE(1970,1,1)</f>
        <v>41936.976388888892</v>
      </c>
      <c r="T1777" s="14">
        <f>MONTH(R1777)</f>
        <v>9</v>
      </c>
      <c r="U1777" s="14">
        <f>MONTH(S1777)</f>
        <v>10</v>
      </c>
      <c r="V1777">
        <f>YEAR(R1777)</f>
        <v>2014</v>
      </c>
      <c r="W1777">
        <f>YEAR(S1777)</f>
        <v>2014</v>
      </c>
      <c r="X1777" s="14">
        <f>_xlfn.DAYS(Table1[[#This Row],[Date Ended Conversion]],Table1[[#This Row],[Date Created Conversion]])</f>
        <v>45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8287</v>
      </c>
      <c r="O1778" t="s">
        <v>8292</v>
      </c>
      <c r="P1778" s="16">
        <f>ROUND(Table1[[#This Row],[pledged]]/Table1[[#This Row],[goal]]*100,0)</f>
        <v>7</v>
      </c>
      <c r="Q1778">
        <f>IFERROR(ROUND(E1778/L1778,2),0)</f>
        <v>83.75</v>
      </c>
      <c r="R1778" s="18">
        <f>(((J1778/60)/60)/24)+DATE(1970,1,1)</f>
        <v>41905.95684027778</v>
      </c>
      <c r="S1778" s="18">
        <f>(((I1778/60)/60)/24)+DATE(1970,1,1)</f>
        <v>41941.95684027778</v>
      </c>
      <c r="T1778" s="14">
        <f>MONTH(R1778)</f>
        <v>9</v>
      </c>
      <c r="U1778" s="14">
        <f>MONTH(S1778)</f>
        <v>10</v>
      </c>
      <c r="V1778">
        <f>YEAR(R1778)</f>
        <v>2014</v>
      </c>
      <c r="W1778">
        <f>YEAR(S1778)</f>
        <v>2014</v>
      </c>
      <c r="X1778" s="14">
        <f>_xlfn.DAYS(Table1[[#This Row],[Date Ended Conversion]],Table1[[#This Row],[Date Created Conversion]])</f>
        <v>36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8287</v>
      </c>
      <c r="O1779" t="s">
        <v>8292</v>
      </c>
      <c r="P1779" s="16">
        <f>ROUND(Table1[[#This Row],[pledged]]/Table1[[#This Row],[goal]]*100,0)</f>
        <v>14</v>
      </c>
      <c r="Q1779">
        <f>IFERROR(ROUND(E1779/L1779,2),0)</f>
        <v>65.099999999999994</v>
      </c>
      <c r="R1779" s="18">
        <f>(((J1779/60)/60)/24)+DATE(1970,1,1)</f>
        <v>42025.357094907406</v>
      </c>
      <c r="S1779" s="18">
        <f>(((I1779/60)/60)/24)+DATE(1970,1,1)</f>
        <v>42055.357094907406</v>
      </c>
      <c r="T1779" s="14">
        <f>MONTH(R1779)</f>
        <v>1</v>
      </c>
      <c r="U1779" s="14">
        <f>MONTH(S1779)</f>
        <v>2</v>
      </c>
      <c r="V1779">
        <f>YEAR(R1779)</f>
        <v>2015</v>
      </c>
      <c r="W1779">
        <f>YEAR(S1779)</f>
        <v>2015</v>
      </c>
      <c r="X1779" s="14">
        <f>_xlfn.DAYS(Table1[[#This Row],[Date Ended Conversion]],Table1[[#This Row],[Date Created Conversion]])</f>
        <v>30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8287</v>
      </c>
      <c r="O1780" t="s">
        <v>8292</v>
      </c>
      <c r="P1780" s="16">
        <f>ROUND(Table1[[#This Row],[pledged]]/Table1[[#This Row],[goal]]*100,0)</f>
        <v>2</v>
      </c>
      <c r="Q1780">
        <f>IFERROR(ROUND(E1780/L1780,2),0)</f>
        <v>66.33</v>
      </c>
      <c r="R1780" s="18">
        <f>(((J1780/60)/60)/24)+DATE(1970,1,1)</f>
        <v>42045.86336805555</v>
      </c>
      <c r="S1780" s="18">
        <f>(((I1780/60)/60)/24)+DATE(1970,1,1)</f>
        <v>42090.821701388893</v>
      </c>
      <c r="T1780" s="14">
        <f>MONTH(R1780)</f>
        <v>2</v>
      </c>
      <c r="U1780" s="14">
        <f>MONTH(S1780)</f>
        <v>3</v>
      </c>
      <c r="V1780">
        <f>YEAR(R1780)</f>
        <v>2015</v>
      </c>
      <c r="W1780">
        <f>YEAR(S1780)</f>
        <v>2015</v>
      </c>
      <c r="X1780" s="14">
        <f>_xlfn.DAYS(Table1[[#This Row],[Date Ended Conversion]],Table1[[#This Row],[Date Created Conversion]])</f>
        <v>45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8287</v>
      </c>
      <c r="O1781" t="s">
        <v>8292</v>
      </c>
      <c r="P1781" s="16">
        <f>ROUND(Table1[[#This Row],[pledged]]/Table1[[#This Row],[goal]]*100,0)</f>
        <v>36</v>
      </c>
      <c r="Q1781">
        <f>IFERROR(ROUND(E1781/L1781,2),0)</f>
        <v>104.89</v>
      </c>
      <c r="R1781" s="18">
        <f>(((J1781/60)/60)/24)+DATE(1970,1,1)</f>
        <v>42585.691898148143</v>
      </c>
      <c r="S1781" s="18">
        <f>(((I1781/60)/60)/24)+DATE(1970,1,1)</f>
        <v>42615.691898148143</v>
      </c>
      <c r="T1781" s="14">
        <f>MONTH(R1781)</f>
        <v>8</v>
      </c>
      <c r="U1781" s="14">
        <f>MONTH(S1781)</f>
        <v>9</v>
      </c>
      <c r="V1781">
        <f>YEAR(R1781)</f>
        <v>2016</v>
      </c>
      <c r="W1781">
        <f>YEAR(S1781)</f>
        <v>2016</v>
      </c>
      <c r="X1781" s="14">
        <f>_xlfn.DAYS(Table1[[#This Row],[Date Ended Conversion]],Table1[[#This Row],[Date Created Conversion]])</f>
        <v>30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8287</v>
      </c>
      <c r="O1782" t="s">
        <v>8292</v>
      </c>
      <c r="P1782" s="16">
        <f>ROUND(Table1[[#This Row],[pledged]]/Table1[[#This Row],[goal]]*100,0)</f>
        <v>40</v>
      </c>
      <c r="Q1782">
        <f>IFERROR(ROUND(E1782/L1782,2),0)</f>
        <v>78.44</v>
      </c>
      <c r="R1782" s="18">
        <f>(((J1782/60)/60)/24)+DATE(1970,1,1)</f>
        <v>42493.600810185191</v>
      </c>
      <c r="S1782" s="18">
        <f>(((I1782/60)/60)/24)+DATE(1970,1,1)</f>
        <v>42553.600810185191</v>
      </c>
      <c r="T1782" s="14">
        <f>MONTH(R1782)</f>
        <v>5</v>
      </c>
      <c r="U1782" s="14">
        <f>MONTH(S1782)</f>
        <v>7</v>
      </c>
      <c r="V1782">
        <f>YEAR(R1782)</f>
        <v>2016</v>
      </c>
      <c r="W1782">
        <f>YEAR(S1782)</f>
        <v>2016</v>
      </c>
      <c r="X1782" s="14">
        <f>_xlfn.DAYS(Table1[[#This Row],[Date Ended Conversion]],Table1[[#This Row],[Date Created Conversion]])</f>
        <v>60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8287</v>
      </c>
      <c r="O1783" t="s">
        <v>8292</v>
      </c>
      <c r="P1783" s="16">
        <f>ROUND(Table1[[#This Row],[pledged]]/Table1[[#This Row],[goal]]*100,0)</f>
        <v>26</v>
      </c>
      <c r="Q1783">
        <f>IFERROR(ROUND(E1783/L1783,2),0)</f>
        <v>59.04</v>
      </c>
      <c r="R1783" s="18">
        <f>(((J1783/60)/60)/24)+DATE(1970,1,1)</f>
        <v>42597.617418981477</v>
      </c>
      <c r="S1783" s="18">
        <f>(((I1783/60)/60)/24)+DATE(1970,1,1)</f>
        <v>42628.617418981477</v>
      </c>
      <c r="T1783" s="14">
        <f>MONTH(R1783)</f>
        <v>8</v>
      </c>
      <c r="U1783" s="14">
        <f>MONTH(S1783)</f>
        <v>9</v>
      </c>
      <c r="V1783">
        <f>YEAR(R1783)</f>
        <v>2016</v>
      </c>
      <c r="W1783">
        <f>YEAR(S1783)</f>
        <v>2016</v>
      </c>
      <c r="X1783" s="14">
        <f>_xlfn.DAYS(Table1[[#This Row],[Date Ended Conversion]],Table1[[#This Row],[Date Created Conversion]])</f>
        <v>31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8287</v>
      </c>
      <c r="O1784" t="s">
        <v>8292</v>
      </c>
      <c r="P1784" s="16">
        <f>ROUND(Table1[[#This Row],[pledged]]/Table1[[#This Row],[goal]]*100,0)</f>
        <v>15</v>
      </c>
      <c r="Q1784">
        <f>IFERROR(ROUND(E1784/L1784,2),0)</f>
        <v>71.34</v>
      </c>
      <c r="R1784" s="18">
        <f>(((J1784/60)/60)/24)+DATE(1970,1,1)</f>
        <v>42388.575104166666</v>
      </c>
      <c r="S1784" s="18">
        <f>(((I1784/60)/60)/24)+DATE(1970,1,1)</f>
        <v>42421.575104166666</v>
      </c>
      <c r="T1784" s="14">
        <f>MONTH(R1784)</f>
        <v>1</v>
      </c>
      <c r="U1784" s="14">
        <f>MONTH(S1784)</f>
        <v>2</v>
      </c>
      <c r="V1784">
        <f>YEAR(R1784)</f>
        <v>2016</v>
      </c>
      <c r="W1784">
        <f>YEAR(S1784)</f>
        <v>2016</v>
      </c>
      <c r="X1784" s="14">
        <f>_xlfn.DAYS(Table1[[#This Row],[Date Ended Conversion]],Table1[[#This Row],[Date Created Conversion]])</f>
        <v>33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8287</v>
      </c>
      <c r="O1785" t="s">
        <v>8292</v>
      </c>
      <c r="P1785" s="16">
        <f>ROUND(Table1[[#This Row],[pledged]]/Table1[[#This Row],[goal]]*100,0)</f>
        <v>24</v>
      </c>
      <c r="Q1785">
        <f>IFERROR(ROUND(E1785/L1785,2),0)</f>
        <v>51.23</v>
      </c>
      <c r="R1785" s="18">
        <f>(((J1785/60)/60)/24)+DATE(1970,1,1)</f>
        <v>42115.949976851851</v>
      </c>
      <c r="S1785" s="18">
        <f>(((I1785/60)/60)/24)+DATE(1970,1,1)</f>
        <v>42145.949976851851</v>
      </c>
      <c r="T1785" s="14">
        <f>MONTH(R1785)</f>
        <v>4</v>
      </c>
      <c r="U1785" s="14">
        <f>MONTH(S1785)</f>
        <v>5</v>
      </c>
      <c r="V1785">
        <f>YEAR(R1785)</f>
        <v>2015</v>
      </c>
      <c r="W1785">
        <f>YEAR(S1785)</f>
        <v>2015</v>
      </c>
      <c r="X1785" s="14">
        <f>_xlfn.DAYS(Table1[[#This Row],[Date Ended Conversion]],Table1[[#This Row],[Date Created Conversion]])</f>
        <v>30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8287</v>
      </c>
      <c r="O1786" t="s">
        <v>8292</v>
      </c>
      <c r="P1786" s="16">
        <f>ROUND(Table1[[#This Row],[pledged]]/Table1[[#This Row],[goal]]*100,0)</f>
        <v>40</v>
      </c>
      <c r="Q1786">
        <f>IFERROR(ROUND(E1786/L1786,2),0)</f>
        <v>60.24</v>
      </c>
      <c r="R1786" s="18">
        <f>(((J1786/60)/60)/24)+DATE(1970,1,1)</f>
        <v>42003.655555555553</v>
      </c>
      <c r="S1786" s="18">
        <f>(((I1786/60)/60)/24)+DATE(1970,1,1)</f>
        <v>42035.142361111109</v>
      </c>
      <c r="T1786" s="14">
        <f>MONTH(R1786)</f>
        <v>12</v>
      </c>
      <c r="U1786" s="14">
        <f>MONTH(S1786)</f>
        <v>1</v>
      </c>
      <c r="V1786">
        <f>YEAR(R1786)</f>
        <v>2014</v>
      </c>
      <c r="W1786">
        <f>YEAR(S1786)</f>
        <v>2015</v>
      </c>
      <c r="X1786" s="14">
        <f>_xlfn.DAYS(Table1[[#This Row],[Date Ended Conversion]],Table1[[#This Row],[Date Created Conversion]])</f>
        <v>32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8287</v>
      </c>
      <c r="O1787" t="s">
        <v>8292</v>
      </c>
      <c r="P1787" s="16">
        <f>ROUND(Table1[[#This Row],[pledged]]/Table1[[#This Row],[goal]]*100,0)</f>
        <v>20</v>
      </c>
      <c r="Q1787">
        <f>IFERROR(ROUND(E1787/L1787,2),0)</f>
        <v>44.94</v>
      </c>
      <c r="R1787" s="18">
        <f>(((J1787/60)/60)/24)+DATE(1970,1,1)</f>
        <v>41897.134895833333</v>
      </c>
      <c r="S1787" s="18">
        <f>(((I1787/60)/60)/24)+DATE(1970,1,1)</f>
        <v>41928</v>
      </c>
      <c r="T1787" s="14">
        <f>MONTH(R1787)</f>
        <v>9</v>
      </c>
      <c r="U1787" s="14">
        <f>MONTH(S1787)</f>
        <v>10</v>
      </c>
      <c r="V1787">
        <f>YEAR(R1787)</f>
        <v>2014</v>
      </c>
      <c r="W1787">
        <f>YEAR(S1787)</f>
        <v>2014</v>
      </c>
      <c r="X1787" s="14">
        <f>_xlfn.DAYS(Table1[[#This Row],[Date Ended Conversion]],Table1[[#This Row],[Date Created Conversion]])</f>
        <v>31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8287</v>
      </c>
      <c r="O1788" t="s">
        <v>8292</v>
      </c>
      <c r="P1788" s="16">
        <f>ROUND(Table1[[#This Row],[pledged]]/Table1[[#This Row],[goal]]*100,0)</f>
        <v>48</v>
      </c>
      <c r="Q1788">
        <f>IFERROR(ROUND(E1788/L1788,2),0)</f>
        <v>31.21</v>
      </c>
      <c r="R1788" s="18">
        <f>(((J1788/60)/60)/24)+DATE(1970,1,1)</f>
        <v>41958.550659722227</v>
      </c>
      <c r="S1788" s="18">
        <f>(((I1788/60)/60)/24)+DATE(1970,1,1)</f>
        <v>41988.550659722227</v>
      </c>
      <c r="T1788" s="14">
        <f>MONTH(R1788)</f>
        <v>11</v>
      </c>
      <c r="U1788" s="14">
        <f>MONTH(S1788)</f>
        <v>12</v>
      </c>
      <c r="V1788">
        <f>YEAR(R1788)</f>
        <v>2014</v>
      </c>
      <c r="W1788">
        <f>YEAR(S1788)</f>
        <v>2014</v>
      </c>
      <c r="X1788" s="14">
        <f>_xlfn.DAYS(Table1[[#This Row],[Date Ended Conversion]],Table1[[#This Row],[Date Created Conversion]])</f>
        <v>30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8287</v>
      </c>
      <c r="O1789" t="s">
        <v>8292</v>
      </c>
      <c r="P1789" s="16">
        <f>ROUND(Table1[[#This Row],[pledged]]/Table1[[#This Row],[goal]]*100,0)</f>
        <v>15</v>
      </c>
      <c r="Q1789">
        <f>IFERROR(ROUND(E1789/L1789,2),0)</f>
        <v>63.88</v>
      </c>
      <c r="R1789" s="18">
        <f>(((J1789/60)/60)/24)+DATE(1970,1,1)</f>
        <v>42068.65552083333</v>
      </c>
      <c r="S1789" s="18">
        <f>(((I1789/60)/60)/24)+DATE(1970,1,1)</f>
        <v>42098.613854166666</v>
      </c>
      <c r="T1789" s="14">
        <f>MONTH(R1789)</f>
        <v>3</v>
      </c>
      <c r="U1789" s="14">
        <f>MONTH(S1789)</f>
        <v>4</v>
      </c>
      <c r="V1789">
        <f>YEAR(R1789)</f>
        <v>2015</v>
      </c>
      <c r="W1789">
        <f>YEAR(S1789)</f>
        <v>2015</v>
      </c>
      <c r="X1789" s="14">
        <f>_xlfn.DAYS(Table1[[#This Row],[Date Ended Conversion]],Table1[[#This Row],[Date Created Conversion]])</f>
        <v>30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8287</v>
      </c>
      <c r="O1790" t="s">
        <v>8292</v>
      </c>
      <c r="P1790" s="16">
        <f>ROUND(Table1[[#This Row],[pledged]]/Table1[[#This Row],[goal]]*100,0)</f>
        <v>1</v>
      </c>
      <c r="Q1790">
        <f>IFERROR(ROUND(E1790/L1790,2),0)</f>
        <v>19</v>
      </c>
      <c r="R1790" s="18">
        <f>(((J1790/60)/60)/24)+DATE(1970,1,1)</f>
        <v>41913.94840277778</v>
      </c>
      <c r="S1790" s="18">
        <f>(((I1790/60)/60)/24)+DATE(1970,1,1)</f>
        <v>41943.94840277778</v>
      </c>
      <c r="T1790" s="14">
        <f>MONTH(R1790)</f>
        <v>10</v>
      </c>
      <c r="U1790" s="14">
        <f>MONTH(S1790)</f>
        <v>10</v>
      </c>
      <c r="V1790">
        <f>YEAR(R1790)</f>
        <v>2014</v>
      </c>
      <c r="W1790">
        <f>YEAR(S1790)</f>
        <v>2014</v>
      </c>
      <c r="X1790" s="14">
        <f>_xlfn.DAYS(Table1[[#This Row],[Date Ended Conversion]],Table1[[#This Row],[Date Created Conversion]])</f>
        <v>30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8287</v>
      </c>
      <c r="O1791" t="s">
        <v>8292</v>
      </c>
      <c r="P1791" s="16">
        <f>ROUND(Table1[[#This Row],[pledged]]/Table1[[#This Row],[goal]]*100,0)</f>
        <v>1</v>
      </c>
      <c r="Q1791">
        <f>IFERROR(ROUND(E1791/L1791,2),0)</f>
        <v>10</v>
      </c>
      <c r="R1791" s="18">
        <f>(((J1791/60)/60)/24)+DATE(1970,1,1)</f>
        <v>41956.250034722223</v>
      </c>
      <c r="S1791" s="18">
        <f>(((I1791/60)/60)/24)+DATE(1970,1,1)</f>
        <v>42016.250034722223</v>
      </c>
      <c r="T1791" s="14">
        <f>MONTH(R1791)</f>
        <v>11</v>
      </c>
      <c r="U1791" s="14">
        <f>MONTH(S1791)</f>
        <v>1</v>
      </c>
      <c r="V1791">
        <f>YEAR(R1791)</f>
        <v>2014</v>
      </c>
      <c r="W1791">
        <f>YEAR(S1791)</f>
        <v>2015</v>
      </c>
      <c r="X1791" s="14">
        <f>_xlfn.DAYS(Table1[[#This Row],[Date Ended Conversion]],Table1[[#This Row],[Date Created Conversion]])</f>
        <v>60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8287</v>
      </c>
      <c r="O1792" t="s">
        <v>8292</v>
      </c>
      <c r="P1792" s="16">
        <f>ROUND(Table1[[#This Row],[pledged]]/Table1[[#This Row],[goal]]*100,0)</f>
        <v>5</v>
      </c>
      <c r="Q1792">
        <f>IFERROR(ROUND(E1792/L1792,2),0)</f>
        <v>109.07</v>
      </c>
      <c r="R1792" s="18">
        <f>(((J1792/60)/60)/24)+DATE(1970,1,1)</f>
        <v>42010.674513888895</v>
      </c>
      <c r="S1792" s="18">
        <f>(((I1792/60)/60)/24)+DATE(1970,1,1)</f>
        <v>42040.674513888895</v>
      </c>
      <c r="T1792" s="14">
        <f>MONTH(R1792)</f>
        <v>1</v>
      </c>
      <c r="U1792" s="14">
        <f>MONTH(S1792)</f>
        <v>2</v>
      </c>
      <c r="V1792">
        <f>YEAR(R1792)</f>
        <v>2015</v>
      </c>
      <c r="W1792">
        <f>YEAR(S1792)</f>
        <v>2015</v>
      </c>
      <c r="X1792" s="14">
        <f>_xlfn.DAYS(Table1[[#This Row],[Date Ended Conversion]],Table1[[#This Row],[Date Created Conversion]])</f>
        <v>30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8287</v>
      </c>
      <c r="O1793" t="s">
        <v>8292</v>
      </c>
      <c r="P1793" s="16">
        <f>ROUND(Table1[[#This Row],[pledged]]/Table1[[#This Row],[goal]]*100,0)</f>
        <v>4</v>
      </c>
      <c r="Q1793">
        <f>IFERROR(ROUND(E1793/L1793,2),0)</f>
        <v>26.75</v>
      </c>
      <c r="R1793" s="18">
        <f>(((J1793/60)/60)/24)+DATE(1970,1,1)</f>
        <v>41973.740335648152</v>
      </c>
      <c r="S1793" s="18">
        <f>(((I1793/60)/60)/24)+DATE(1970,1,1)</f>
        <v>42033.740335648152</v>
      </c>
      <c r="T1793" s="14">
        <f>MONTH(R1793)</f>
        <v>11</v>
      </c>
      <c r="U1793" s="14">
        <f>MONTH(S1793)</f>
        <v>1</v>
      </c>
      <c r="V1793">
        <f>YEAR(R1793)</f>
        <v>2014</v>
      </c>
      <c r="W1793">
        <f>YEAR(S1793)</f>
        <v>2015</v>
      </c>
      <c r="X1793" s="14">
        <f>_xlfn.DAYS(Table1[[#This Row],[Date Ended Conversion]],Table1[[#This Row],[Date Created Conversion]])</f>
        <v>60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8287</v>
      </c>
      <c r="O1794" t="s">
        <v>8292</v>
      </c>
      <c r="P1794" s="16">
        <f>ROUND(Table1[[#This Row],[pledged]]/Table1[[#This Row],[goal]]*100,0)</f>
        <v>61</v>
      </c>
      <c r="Q1794">
        <f>IFERROR(ROUND(E1794/L1794,2),0)</f>
        <v>109.94</v>
      </c>
      <c r="R1794" s="18">
        <f>(((J1794/60)/60)/24)+DATE(1970,1,1)</f>
        <v>42189.031041666662</v>
      </c>
      <c r="S1794" s="18">
        <f>(((I1794/60)/60)/24)+DATE(1970,1,1)</f>
        <v>42226.290972222225</v>
      </c>
      <c r="T1794" s="14">
        <f>MONTH(R1794)</f>
        <v>7</v>
      </c>
      <c r="U1794" s="14">
        <f>MONTH(S1794)</f>
        <v>8</v>
      </c>
      <c r="V1794">
        <f>YEAR(R1794)</f>
        <v>2015</v>
      </c>
      <c r="W1794">
        <f>YEAR(S1794)</f>
        <v>2015</v>
      </c>
      <c r="X1794" s="14">
        <f>_xlfn.DAYS(Table1[[#This Row],[Date Ended Conversion]],Table1[[#This Row],[Date Created Conversion]])</f>
        <v>37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8287</v>
      </c>
      <c r="O1795" t="s">
        <v>8292</v>
      </c>
      <c r="P1795" s="16">
        <f>ROUND(Table1[[#This Row],[pledged]]/Table1[[#This Row],[goal]]*100,0)</f>
        <v>1</v>
      </c>
      <c r="Q1795">
        <f>IFERROR(ROUND(E1795/L1795,2),0)</f>
        <v>20</v>
      </c>
      <c r="R1795" s="18">
        <f>(((J1795/60)/60)/24)+DATE(1970,1,1)</f>
        <v>41940.89166666667</v>
      </c>
      <c r="S1795" s="18">
        <f>(((I1795/60)/60)/24)+DATE(1970,1,1)</f>
        <v>41970.933333333334</v>
      </c>
      <c r="T1795" s="14">
        <f>MONTH(R1795)</f>
        <v>10</v>
      </c>
      <c r="U1795" s="14">
        <f>MONTH(S1795)</f>
        <v>11</v>
      </c>
      <c r="V1795">
        <f>YEAR(R1795)</f>
        <v>2014</v>
      </c>
      <c r="W1795">
        <f>YEAR(S1795)</f>
        <v>2014</v>
      </c>
      <c r="X1795" s="14">
        <f>_xlfn.DAYS(Table1[[#This Row],[Date Ended Conversion]],Table1[[#This Row],[Date Created Conversion]])</f>
        <v>30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8287</v>
      </c>
      <c r="O1796" t="s">
        <v>8292</v>
      </c>
      <c r="P1796" s="16">
        <f>ROUND(Table1[[#This Row],[pledged]]/Table1[[#This Row],[goal]]*100,0)</f>
        <v>11</v>
      </c>
      <c r="Q1796">
        <f>IFERROR(ROUND(E1796/L1796,2),0)</f>
        <v>55.39</v>
      </c>
      <c r="R1796" s="18">
        <f>(((J1796/60)/60)/24)+DATE(1970,1,1)</f>
        <v>42011.551180555558</v>
      </c>
      <c r="S1796" s="18">
        <f>(((I1796/60)/60)/24)+DATE(1970,1,1)</f>
        <v>42046.551180555558</v>
      </c>
      <c r="T1796" s="14">
        <f>MONTH(R1796)</f>
        <v>1</v>
      </c>
      <c r="U1796" s="14">
        <f>MONTH(S1796)</f>
        <v>2</v>
      </c>
      <c r="V1796">
        <f>YEAR(R1796)</f>
        <v>2015</v>
      </c>
      <c r="W1796">
        <f>YEAR(S1796)</f>
        <v>2015</v>
      </c>
      <c r="X1796" s="14">
        <f>_xlfn.DAYS(Table1[[#This Row],[Date Ended Conversion]],Table1[[#This Row],[Date Created Conversion]])</f>
        <v>35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8287</v>
      </c>
      <c r="O1797" t="s">
        <v>8292</v>
      </c>
      <c r="P1797" s="16">
        <f>ROUND(Table1[[#This Row],[pledged]]/Table1[[#This Row],[goal]]*100,0)</f>
        <v>39</v>
      </c>
      <c r="Q1797">
        <f>IFERROR(ROUND(E1797/L1797,2),0)</f>
        <v>133.9</v>
      </c>
      <c r="R1797" s="18">
        <f>(((J1797/60)/60)/24)+DATE(1970,1,1)</f>
        <v>42628.288668981477</v>
      </c>
      <c r="S1797" s="18">
        <f>(((I1797/60)/60)/24)+DATE(1970,1,1)</f>
        <v>42657.666666666672</v>
      </c>
      <c r="T1797" s="14">
        <f>MONTH(R1797)</f>
        <v>9</v>
      </c>
      <c r="U1797" s="14">
        <f>MONTH(S1797)</f>
        <v>10</v>
      </c>
      <c r="V1797">
        <f>YEAR(R1797)</f>
        <v>2016</v>
      </c>
      <c r="W1797">
        <f>YEAR(S1797)</f>
        <v>2016</v>
      </c>
      <c r="X1797" s="14">
        <f>_xlfn.DAYS(Table1[[#This Row],[Date Ended Conversion]],Table1[[#This Row],[Date Created Conversion]])</f>
        <v>29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8287</v>
      </c>
      <c r="O1798" t="s">
        <v>8292</v>
      </c>
      <c r="P1798" s="16">
        <f>ROUND(Table1[[#This Row],[pledged]]/Table1[[#This Row],[goal]]*100,0)</f>
        <v>22</v>
      </c>
      <c r="Q1798">
        <f>IFERROR(ROUND(E1798/L1798,2),0)</f>
        <v>48.72</v>
      </c>
      <c r="R1798" s="18">
        <f>(((J1798/60)/60)/24)+DATE(1970,1,1)</f>
        <v>42515.439421296294</v>
      </c>
      <c r="S1798" s="18">
        <f>(((I1798/60)/60)/24)+DATE(1970,1,1)</f>
        <v>42575.439421296294</v>
      </c>
      <c r="T1798" s="14">
        <f>MONTH(R1798)</f>
        <v>5</v>
      </c>
      <c r="U1798" s="14">
        <f>MONTH(S1798)</f>
        <v>7</v>
      </c>
      <c r="V1798">
        <f>YEAR(R1798)</f>
        <v>2016</v>
      </c>
      <c r="W1798">
        <f>YEAR(S1798)</f>
        <v>2016</v>
      </c>
      <c r="X1798" s="14">
        <f>_xlfn.DAYS(Table1[[#This Row],[Date Ended Conversion]],Table1[[#This Row],[Date Created Conversion]])</f>
        <v>60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8287</v>
      </c>
      <c r="O1799" t="s">
        <v>8292</v>
      </c>
      <c r="P1799" s="16">
        <f>ROUND(Table1[[#This Row],[pledged]]/Table1[[#This Row],[goal]]*100,0)</f>
        <v>68</v>
      </c>
      <c r="Q1799">
        <f>IFERROR(ROUND(E1799/L1799,2),0)</f>
        <v>48.25</v>
      </c>
      <c r="R1799" s="18">
        <f>(((J1799/60)/60)/24)+DATE(1970,1,1)</f>
        <v>42689.56931712963</v>
      </c>
      <c r="S1799" s="18">
        <f>(((I1799/60)/60)/24)+DATE(1970,1,1)</f>
        <v>42719.56931712963</v>
      </c>
      <c r="T1799" s="14">
        <f>MONTH(R1799)</f>
        <v>11</v>
      </c>
      <c r="U1799" s="14">
        <f>MONTH(S1799)</f>
        <v>12</v>
      </c>
      <c r="V1799">
        <f>YEAR(R1799)</f>
        <v>2016</v>
      </c>
      <c r="W1799">
        <f>YEAR(S1799)</f>
        <v>2016</v>
      </c>
      <c r="X1799" s="14">
        <f>_xlfn.DAYS(Table1[[#This Row],[Date Ended Conversion]],Table1[[#This Row],[Date Created Conversion]])</f>
        <v>30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8287</v>
      </c>
      <c r="O1800" t="s">
        <v>8292</v>
      </c>
      <c r="P1800" s="16">
        <f>ROUND(Table1[[#This Row],[pledged]]/Table1[[#This Row],[goal]]*100,0)</f>
        <v>14</v>
      </c>
      <c r="Q1800">
        <f>IFERROR(ROUND(E1800/L1800,2),0)</f>
        <v>58.97</v>
      </c>
      <c r="R1800" s="18">
        <f>(((J1800/60)/60)/24)+DATE(1970,1,1)</f>
        <v>42344.32677083333</v>
      </c>
      <c r="S1800" s="18">
        <f>(((I1800/60)/60)/24)+DATE(1970,1,1)</f>
        <v>42404.32677083333</v>
      </c>
      <c r="T1800" s="14">
        <f>MONTH(R1800)</f>
        <v>12</v>
      </c>
      <c r="U1800" s="14">
        <f>MONTH(S1800)</f>
        <v>2</v>
      </c>
      <c r="V1800">
        <f>YEAR(R1800)</f>
        <v>2015</v>
      </c>
      <c r="W1800">
        <f>YEAR(S1800)</f>
        <v>2016</v>
      </c>
      <c r="X1800" s="14">
        <f>_xlfn.DAYS(Table1[[#This Row],[Date Ended Conversion]],Table1[[#This Row],[Date Created Conversion]])</f>
        <v>60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8287</v>
      </c>
      <c r="O1801" t="s">
        <v>8292</v>
      </c>
      <c r="P1801" s="16">
        <f>ROUND(Table1[[#This Row],[pledged]]/Table1[[#This Row],[goal]]*100,0)</f>
        <v>2</v>
      </c>
      <c r="Q1801">
        <f>IFERROR(ROUND(E1801/L1801,2),0)</f>
        <v>11.64</v>
      </c>
      <c r="R1801" s="18">
        <f>(((J1801/60)/60)/24)+DATE(1970,1,1)</f>
        <v>41934.842685185184</v>
      </c>
      <c r="S1801" s="18">
        <f>(((I1801/60)/60)/24)+DATE(1970,1,1)</f>
        <v>41954.884351851855</v>
      </c>
      <c r="T1801" s="14">
        <f>MONTH(R1801)</f>
        <v>10</v>
      </c>
      <c r="U1801" s="14">
        <f>MONTH(S1801)</f>
        <v>11</v>
      </c>
      <c r="V1801">
        <f>YEAR(R1801)</f>
        <v>2014</v>
      </c>
      <c r="W1801">
        <f>YEAR(S1801)</f>
        <v>2014</v>
      </c>
      <c r="X1801" s="14">
        <f>_xlfn.DAYS(Table1[[#This Row],[Date Ended Conversion]],Table1[[#This Row],[Date Created Conversion]])</f>
        <v>20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8287</v>
      </c>
      <c r="O1802" t="s">
        <v>8292</v>
      </c>
      <c r="P1802" s="16">
        <f>ROUND(Table1[[#This Row],[pledged]]/Table1[[#This Row],[goal]]*100,0)</f>
        <v>20</v>
      </c>
      <c r="Q1802">
        <f>IFERROR(ROUND(E1802/L1802,2),0)</f>
        <v>83.72</v>
      </c>
      <c r="R1802" s="18">
        <f>(((J1802/60)/60)/24)+DATE(1970,1,1)</f>
        <v>42623.606134259258</v>
      </c>
      <c r="S1802" s="18">
        <f>(((I1802/60)/60)/24)+DATE(1970,1,1)</f>
        <v>42653.606134259258</v>
      </c>
      <c r="T1802" s="14">
        <f>MONTH(R1802)</f>
        <v>9</v>
      </c>
      <c r="U1802" s="14">
        <f>MONTH(S1802)</f>
        <v>10</v>
      </c>
      <c r="V1802">
        <f>YEAR(R1802)</f>
        <v>2016</v>
      </c>
      <c r="W1802">
        <f>YEAR(S1802)</f>
        <v>2016</v>
      </c>
      <c r="X1802" s="14">
        <f>_xlfn.DAYS(Table1[[#This Row],[Date Ended Conversion]],Table1[[#This Row],[Date Created Conversion]])</f>
        <v>30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8287</v>
      </c>
      <c r="O1803" t="s">
        <v>8292</v>
      </c>
      <c r="P1803" s="16">
        <f>ROUND(Table1[[#This Row],[pledged]]/Table1[[#This Row],[goal]]*100,0)</f>
        <v>14</v>
      </c>
      <c r="Q1803">
        <f>IFERROR(ROUND(E1803/L1803,2),0)</f>
        <v>63.65</v>
      </c>
      <c r="R1803" s="18">
        <f>(((J1803/60)/60)/24)+DATE(1970,1,1)</f>
        <v>42321.660509259258</v>
      </c>
      <c r="S1803" s="18">
        <f>(((I1803/60)/60)/24)+DATE(1970,1,1)</f>
        <v>42353.506944444445</v>
      </c>
      <c r="T1803" s="14">
        <f>MONTH(R1803)</f>
        <v>11</v>
      </c>
      <c r="U1803" s="14">
        <f>MONTH(S1803)</f>
        <v>12</v>
      </c>
      <c r="V1803">
        <f>YEAR(R1803)</f>
        <v>2015</v>
      </c>
      <c r="W1803">
        <f>YEAR(S1803)</f>
        <v>2015</v>
      </c>
      <c r="X1803" s="14">
        <f>_xlfn.DAYS(Table1[[#This Row],[Date Ended Conversion]],Table1[[#This Row],[Date Created Conversion]])</f>
        <v>32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8287</v>
      </c>
      <c r="O1804" t="s">
        <v>8292</v>
      </c>
      <c r="P1804" s="16">
        <f>ROUND(Table1[[#This Row],[pledged]]/Table1[[#This Row],[goal]]*100,0)</f>
        <v>48</v>
      </c>
      <c r="Q1804">
        <f>IFERROR(ROUND(E1804/L1804,2),0)</f>
        <v>94.28</v>
      </c>
      <c r="R1804" s="18">
        <f>(((J1804/60)/60)/24)+DATE(1970,1,1)</f>
        <v>42159.47256944445</v>
      </c>
      <c r="S1804" s="18">
        <f>(((I1804/60)/60)/24)+DATE(1970,1,1)</f>
        <v>42182.915972222225</v>
      </c>
      <c r="T1804" s="14">
        <f>MONTH(R1804)</f>
        <v>6</v>
      </c>
      <c r="U1804" s="14">
        <f>MONTH(S1804)</f>
        <v>6</v>
      </c>
      <c r="V1804">
        <f>YEAR(R1804)</f>
        <v>2015</v>
      </c>
      <c r="W1804">
        <f>YEAR(S1804)</f>
        <v>2015</v>
      </c>
      <c r="X1804" s="14">
        <f>_xlfn.DAYS(Table1[[#This Row],[Date Ended Conversion]],Table1[[#This Row],[Date Created Conversion]])</f>
        <v>23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8287</v>
      </c>
      <c r="O1805" t="s">
        <v>8292</v>
      </c>
      <c r="P1805" s="16">
        <f>ROUND(Table1[[#This Row],[pledged]]/Table1[[#This Row],[goal]]*100,0)</f>
        <v>31</v>
      </c>
      <c r="Q1805">
        <f>IFERROR(ROUND(E1805/L1805,2),0)</f>
        <v>71.87</v>
      </c>
      <c r="R1805" s="18">
        <f>(((J1805/60)/60)/24)+DATE(1970,1,1)</f>
        <v>42018.071550925932</v>
      </c>
      <c r="S1805" s="18">
        <f>(((I1805/60)/60)/24)+DATE(1970,1,1)</f>
        <v>42049.071550925932</v>
      </c>
      <c r="T1805" s="14">
        <f>MONTH(R1805)</f>
        <v>1</v>
      </c>
      <c r="U1805" s="14">
        <f>MONTH(S1805)</f>
        <v>2</v>
      </c>
      <c r="V1805">
        <f>YEAR(R1805)</f>
        <v>2015</v>
      </c>
      <c r="W1805">
        <f>YEAR(S1805)</f>
        <v>2015</v>
      </c>
      <c r="X1805" s="14">
        <f>_xlfn.DAYS(Table1[[#This Row],[Date Ended Conversion]],Table1[[#This Row],[Date Created Conversion]])</f>
        <v>31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8287</v>
      </c>
      <c r="O1806" t="s">
        <v>8292</v>
      </c>
      <c r="P1806" s="16">
        <f>ROUND(Table1[[#This Row],[pledged]]/Table1[[#This Row],[goal]]*100,0)</f>
        <v>35</v>
      </c>
      <c r="Q1806">
        <f>IFERROR(ROUND(E1806/L1806,2),0)</f>
        <v>104.85</v>
      </c>
      <c r="R1806" s="18">
        <f>(((J1806/60)/60)/24)+DATE(1970,1,1)</f>
        <v>42282.678287037037</v>
      </c>
      <c r="S1806" s="18">
        <f>(((I1806/60)/60)/24)+DATE(1970,1,1)</f>
        <v>42322.719953703709</v>
      </c>
      <c r="T1806" s="14">
        <f>MONTH(R1806)</f>
        <v>10</v>
      </c>
      <c r="U1806" s="14">
        <f>MONTH(S1806)</f>
        <v>11</v>
      </c>
      <c r="V1806">
        <f>YEAR(R1806)</f>
        <v>2015</v>
      </c>
      <c r="W1806">
        <f>YEAR(S1806)</f>
        <v>2015</v>
      </c>
      <c r="X1806" s="14">
        <f>_xlfn.DAYS(Table1[[#This Row],[Date Ended Conversion]],Table1[[#This Row],[Date Created Conversion]])</f>
        <v>40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8287</v>
      </c>
      <c r="O1807" t="s">
        <v>8292</v>
      </c>
      <c r="P1807" s="16">
        <f>ROUND(Table1[[#This Row],[pledged]]/Table1[[#This Row],[goal]]*100,0)</f>
        <v>36</v>
      </c>
      <c r="Q1807">
        <f>IFERROR(ROUND(E1807/L1807,2),0)</f>
        <v>67.14</v>
      </c>
      <c r="R1807" s="18">
        <f>(((J1807/60)/60)/24)+DATE(1970,1,1)</f>
        <v>42247.803912037038</v>
      </c>
      <c r="S1807" s="18">
        <f>(((I1807/60)/60)/24)+DATE(1970,1,1)</f>
        <v>42279.75</v>
      </c>
      <c r="T1807" s="14">
        <f>MONTH(R1807)</f>
        <v>8</v>
      </c>
      <c r="U1807" s="14">
        <f>MONTH(S1807)</f>
        <v>10</v>
      </c>
      <c r="V1807">
        <f>YEAR(R1807)</f>
        <v>2015</v>
      </c>
      <c r="W1807">
        <f>YEAR(S1807)</f>
        <v>2015</v>
      </c>
      <c r="X1807" s="14">
        <f>_xlfn.DAYS(Table1[[#This Row],[Date Ended Conversion]],Table1[[#This Row],[Date Created Conversion]])</f>
        <v>32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8287</v>
      </c>
      <c r="O1808" t="s">
        <v>8292</v>
      </c>
      <c r="P1808" s="16">
        <f>ROUND(Table1[[#This Row],[pledged]]/Table1[[#This Row],[goal]]*100,0)</f>
        <v>3</v>
      </c>
      <c r="Q1808">
        <f>IFERROR(ROUND(E1808/L1808,2),0)</f>
        <v>73.88</v>
      </c>
      <c r="R1808" s="18">
        <f>(((J1808/60)/60)/24)+DATE(1970,1,1)</f>
        <v>41877.638298611113</v>
      </c>
      <c r="S1808" s="18">
        <f>(((I1808/60)/60)/24)+DATE(1970,1,1)</f>
        <v>41912.638298611113</v>
      </c>
      <c r="T1808" s="14">
        <f>MONTH(R1808)</f>
        <v>8</v>
      </c>
      <c r="U1808" s="14">
        <f>MONTH(S1808)</f>
        <v>9</v>
      </c>
      <c r="V1808">
        <f>YEAR(R1808)</f>
        <v>2014</v>
      </c>
      <c r="W1808">
        <f>YEAR(S1808)</f>
        <v>2014</v>
      </c>
      <c r="X1808" s="14">
        <f>_xlfn.DAYS(Table1[[#This Row],[Date Ended Conversion]],Table1[[#This Row],[Date Created Conversion]])</f>
        <v>35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8287</v>
      </c>
      <c r="O1809" t="s">
        <v>8292</v>
      </c>
      <c r="P1809" s="16">
        <f>ROUND(Table1[[#This Row],[pledged]]/Table1[[#This Row],[goal]]*100,0)</f>
        <v>11</v>
      </c>
      <c r="Q1809">
        <f>IFERROR(ROUND(E1809/L1809,2),0)</f>
        <v>69.13</v>
      </c>
      <c r="R1809" s="18">
        <f>(((J1809/60)/60)/24)+DATE(1970,1,1)</f>
        <v>41880.068437499998</v>
      </c>
      <c r="S1809" s="18">
        <f>(((I1809/60)/60)/24)+DATE(1970,1,1)</f>
        <v>41910.068437499998</v>
      </c>
      <c r="T1809" s="14">
        <f>MONTH(R1809)</f>
        <v>8</v>
      </c>
      <c r="U1809" s="14">
        <f>MONTH(S1809)</f>
        <v>9</v>
      </c>
      <c r="V1809">
        <f>YEAR(R1809)</f>
        <v>2014</v>
      </c>
      <c r="W1809">
        <f>YEAR(S1809)</f>
        <v>2014</v>
      </c>
      <c r="X1809" s="14">
        <f>_xlfn.DAYS(Table1[[#This Row],[Date Ended Conversion]],Table1[[#This Row],[Date Created Conversion]])</f>
        <v>30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8287</v>
      </c>
      <c r="O1810" t="s">
        <v>8292</v>
      </c>
      <c r="P1810" s="16">
        <f>ROUND(Table1[[#This Row],[pledged]]/Table1[[#This Row],[goal]]*100,0)</f>
        <v>41</v>
      </c>
      <c r="Q1810">
        <f>IFERROR(ROUND(E1810/L1810,2),0)</f>
        <v>120.77</v>
      </c>
      <c r="R1810" s="18">
        <f>(((J1810/60)/60)/24)+DATE(1970,1,1)</f>
        <v>42742.680902777778</v>
      </c>
      <c r="S1810" s="18">
        <f>(((I1810/60)/60)/24)+DATE(1970,1,1)</f>
        <v>42777.680902777778</v>
      </c>
      <c r="T1810" s="14">
        <f>MONTH(R1810)</f>
        <v>1</v>
      </c>
      <c r="U1810" s="14">
        <f>MONTH(S1810)</f>
        <v>2</v>
      </c>
      <c r="V1810">
        <f>YEAR(R1810)</f>
        <v>2017</v>
      </c>
      <c r="W1810">
        <f>YEAR(S1810)</f>
        <v>2017</v>
      </c>
      <c r="X1810" s="14">
        <f>_xlfn.DAYS(Table1[[#This Row],[Date Ended Conversion]],Table1[[#This Row],[Date Created Conversion]])</f>
        <v>35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8287</v>
      </c>
      <c r="O1811" t="s">
        <v>8292</v>
      </c>
      <c r="P1811" s="16">
        <f>ROUND(Table1[[#This Row],[pledged]]/Table1[[#This Row],[goal]]*100,0)</f>
        <v>11</v>
      </c>
      <c r="Q1811">
        <f>IFERROR(ROUND(E1811/L1811,2),0)</f>
        <v>42.22</v>
      </c>
      <c r="R1811" s="18">
        <f>(((J1811/60)/60)/24)+DATE(1970,1,1)</f>
        <v>42029.907858796301</v>
      </c>
      <c r="S1811" s="18">
        <f>(((I1811/60)/60)/24)+DATE(1970,1,1)</f>
        <v>42064.907858796301</v>
      </c>
      <c r="T1811" s="14">
        <f>MONTH(R1811)</f>
        <v>1</v>
      </c>
      <c r="U1811" s="14">
        <f>MONTH(S1811)</f>
        <v>3</v>
      </c>
      <c r="V1811">
        <f>YEAR(R1811)</f>
        <v>2015</v>
      </c>
      <c r="W1811">
        <f>YEAR(S1811)</f>
        <v>2015</v>
      </c>
      <c r="X1811" s="14">
        <f>_xlfn.DAYS(Table1[[#This Row],[Date Ended Conversion]],Table1[[#This Row],[Date Created Conversion]])</f>
        <v>35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8287</v>
      </c>
      <c r="O1812" t="s">
        <v>8292</v>
      </c>
      <c r="P1812" s="16">
        <f>ROUND(Table1[[#This Row],[pledged]]/Table1[[#This Row],[goal]]*100,0)</f>
        <v>3</v>
      </c>
      <c r="Q1812">
        <f>IFERROR(ROUND(E1812/L1812,2),0)</f>
        <v>7.5</v>
      </c>
      <c r="R1812" s="18">
        <f>(((J1812/60)/60)/24)+DATE(1970,1,1)</f>
        <v>41860.91002314815</v>
      </c>
      <c r="S1812" s="18">
        <f>(((I1812/60)/60)/24)+DATE(1970,1,1)</f>
        <v>41872.91002314815</v>
      </c>
      <c r="T1812" s="14">
        <f>MONTH(R1812)</f>
        <v>8</v>
      </c>
      <c r="U1812" s="14">
        <f>MONTH(S1812)</f>
        <v>8</v>
      </c>
      <c r="V1812">
        <f>YEAR(R1812)</f>
        <v>2014</v>
      </c>
      <c r="W1812">
        <f>YEAR(S1812)</f>
        <v>2014</v>
      </c>
      <c r="X1812" s="14">
        <f>_xlfn.DAYS(Table1[[#This Row],[Date Ended Conversion]],Table1[[#This Row],[Date Created Conversion]])</f>
        <v>12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8287</v>
      </c>
      <c r="O1813" t="s">
        <v>8292</v>
      </c>
      <c r="P1813" s="16">
        <f>ROUND(Table1[[#This Row],[pledged]]/Table1[[#This Row],[goal]]*100,0)</f>
        <v>0</v>
      </c>
      <c r="Q1813">
        <f>IFERROR(ROUND(E1813/L1813,2),0)</f>
        <v>1.54</v>
      </c>
      <c r="R1813" s="18">
        <f>(((J1813/60)/60)/24)+DATE(1970,1,1)</f>
        <v>41876.433680555558</v>
      </c>
      <c r="S1813" s="18">
        <f>(((I1813/60)/60)/24)+DATE(1970,1,1)</f>
        <v>41936.166666666664</v>
      </c>
      <c r="T1813" s="14">
        <f>MONTH(R1813)</f>
        <v>8</v>
      </c>
      <c r="U1813" s="14">
        <f>MONTH(S1813)</f>
        <v>10</v>
      </c>
      <c r="V1813">
        <f>YEAR(R1813)</f>
        <v>2014</v>
      </c>
      <c r="W1813">
        <f>YEAR(S1813)</f>
        <v>2014</v>
      </c>
      <c r="X1813" s="14">
        <f>_xlfn.DAYS(Table1[[#This Row],[Date Ended Conversion]],Table1[[#This Row],[Date Created Conversion]])</f>
        <v>60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8287</v>
      </c>
      <c r="O1814" t="s">
        <v>8292</v>
      </c>
      <c r="P1814" s="16">
        <f>ROUND(Table1[[#This Row],[pledged]]/Table1[[#This Row],[goal]]*100,0)</f>
        <v>13</v>
      </c>
      <c r="Q1814">
        <f>IFERROR(ROUND(E1814/L1814,2),0)</f>
        <v>37.61</v>
      </c>
      <c r="R1814" s="18">
        <f>(((J1814/60)/60)/24)+DATE(1970,1,1)</f>
        <v>42524.318703703699</v>
      </c>
      <c r="S1814" s="18">
        <f>(((I1814/60)/60)/24)+DATE(1970,1,1)</f>
        <v>42554.318703703699</v>
      </c>
      <c r="T1814" s="14">
        <f>MONTH(R1814)</f>
        <v>6</v>
      </c>
      <c r="U1814" s="14">
        <f>MONTH(S1814)</f>
        <v>7</v>
      </c>
      <c r="V1814">
        <f>YEAR(R1814)</f>
        <v>2016</v>
      </c>
      <c r="W1814">
        <f>YEAR(S1814)</f>
        <v>2016</v>
      </c>
      <c r="X1814" s="14">
        <f>_xlfn.DAYS(Table1[[#This Row],[Date Ended Conversion]],Table1[[#This Row],[Date Created Conversion]])</f>
        <v>30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8287</v>
      </c>
      <c r="O1815" t="s">
        <v>8292</v>
      </c>
      <c r="P1815" s="16">
        <f>ROUND(Table1[[#This Row],[pledged]]/Table1[[#This Row],[goal]]*100,0)</f>
        <v>0</v>
      </c>
      <c r="Q1815">
        <f>IFERROR(ROUND(E1815/L1815,2),0)</f>
        <v>0</v>
      </c>
      <c r="R1815" s="18">
        <f>(((J1815/60)/60)/24)+DATE(1970,1,1)</f>
        <v>41829.889027777775</v>
      </c>
      <c r="S1815" s="18">
        <f>(((I1815/60)/60)/24)+DATE(1970,1,1)</f>
        <v>41859.889027777775</v>
      </c>
      <c r="T1815" s="14">
        <f>MONTH(R1815)</f>
        <v>7</v>
      </c>
      <c r="U1815" s="14">
        <f>MONTH(S1815)</f>
        <v>8</v>
      </c>
      <c r="V1815">
        <f>YEAR(R1815)</f>
        <v>2014</v>
      </c>
      <c r="W1815">
        <f>YEAR(S1815)</f>
        <v>2014</v>
      </c>
      <c r="X1815" s="14">
        <f>_xlfn.DAYS(Table1[[#This Row],[Date Ended Conversion]],Table1[[#This Row],[Date Created Conversion]])</f>
        <v>30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8287</v>
      </c>
      <c r="O1816" t="s">
        <v>8292</v>
      </c>
      <c r="P1816" s="16">
        <f>ROUND(Table1[[#This Row],[pledged]]/Table1[[#This Row],[goal]]*100,0)</f>
        <v>49</v>
      </c>
      <c r="Q1816">
        <f>IFERROR(ROUND(E1816/L1816,2),0)</f>
        <v>42.16</v>
      </c>
      <c r="R1816" s="18">
        <f>(((J1816/60)/60)/24)+DATE(1970,1,1)</f>
        <v>42033.314074074078</v>
      </c>
      <c r="S1816" s="18">
        <f>(((I1816/60)/60)/24)+DATE(1970,1,1)</f>
        <v>42063.314074074078</v>
      </c>
      <c r="T1816" s="14">
        <f>MONTH(R1816)</f>
        <v>1</v>
      </c>
      <c r="U1816" s="14">
        <f>MONTH(S1816)</f>
        <v>2</v>
      </c>
      <c r="V1816">
        <f>YEAR(R1816)</f>
        <v>2015</v>
      </c>
      <c r="W1816">
        <f>YEAR(S1816)</f>
        <v>2015</v>
      </c>
      <c r="X1816" s="14">
        <f>_xlfn.DAYS(Table1[[#This Row],[Date Ended Conversion]],Table1[[#This Row],[Date Created Conversion]])</f>
        <v>30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8287</v>
      </c>
      <c r="O1817" t="s">
        <v>8292</v>
      </c>
      <c r="P1817" s="16">
        <f>ROUND(Table1[[#This Row],[pledged]]/Table1[[#This Row],[goal]]*100,0)</f>
        <v>0</v>
      </c>
      <c r="Q1817">
        <f>IFERROR(ROUND(E1817/L1817,2),0)</f>
        <v>0</v>
      </c>
      <c r="R1817" s="18">
        <f>(((J1817/60)/60)/24)+DATE(1970,1,1)</f>
        <v>42172.906678240746</v>
      </c>
      <c r="S1817" s="18">
        <f>(((I1817/60)/60)/24)+DATE(1970,1,1)</f>
        <v>42186.906678240746</v>
      </c>
      <c r="T1817" s="14">
        <f>MONTH(R1817)</f>
        <v>6</v>
      </c>
      <c r="U1817" s="14">
        <f>MONTH(S1817)</f>
        <v>7</v>
      </c>
      <c r="V1817">
        <f>YEAR(R1817)</f>
        <v>2015</v>
      </c>
      <c r="W1817">
        <f>YEAR(S1817)</f>
        <v>2015</v>
      </c>
      <c r="X1817" s="14">
        <f>_xlfn.DAYS(Table1[[#This Row],[Date Ended Conversion]],Table1[[#This Row],[Date Created Conversion]])</f>
        <v>14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8287</v>
      </c>
      <c r="O1818" t="s">
        <v>8292</v>
      </c>
      <c r="P1818" s="16">
        <f>ROUND(Table1[[#This Row],[pledged]]/Table1[[#This Row],[goal]]*100,0)</f>
        <v>2</v>
      </c>
      <c r="Q1818">
        <f>IFERROR(ROUND(E1818/L1818,2),0)</f>
        <v>84.83</v>
      </c>
      <c r="R1818" s="18">
        <f>(((J1818/60)/60)/24)+DATE(1970,1,1)</f>
        <v>42548.876192129625</v>
      </c>
      <c r="S1818" s="18">
        <f>(((I1818/60)/60)/24)+DATE(1970,1,1)</f>
        <v>42576.791666666672</v>
      </c>
      <c r="T1818" s="14">
        <f>MONTH(R1818)</f>
        <v>6</v>
      </c>
      <c r="U1818" s="14">
        <f>MONTH(S1818)</f>
        <v>7</v>
      </c>
      <c r="V1818">
        <f>YEAR(R1818)</f>
        <v>2016</v>
      </c>
      <c r="W1818">
        <f>YEAR(S1818)</f>
        <v>2016</v>
      </c>
      <c r="X1818" s="14">
        <f>_xlfn.DAYS(Table1[[#This Row],[Date Ended Conversion]],Table1[[#This Row],[Date Created Conversion]])</f>
        <v>28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8287</v>
      </c>
      <c r="O1819" t="s">
        <v>8292</v>
      </c>
      <c r="P1819" s="16">
        <f>ROUND(Table1[[#This Row],[pledged]]/Table1[[#This Row],[goal]]*100,0)</f>
        <v>52</v>
      </c>
      <c r="Q1819">
        <f>IFERROR(ROUND(E1819/L1819,2),0)</f>
        <v>94.19</v>
      </c>
      <c r="R1819" s="18">
        <f>(((J1819/60)/60)/24)+DATE(1970,1,1)</f>
        <v>42705.662118055552</v>
      </c>
      <c r="S1819" s="18">
        <f>(((I1819/60)/60)/24)+DATE(1970,1,1)</f>
        <v>42765.290972222225</v>
      </c>
      <c r="T1819" s="14">
        <f>MONTH(R1819)</f>
        <v>12</v>
      </c>
      <c r="U1819" s="14">
        <f>MONTH(S1819)</f>
        <v>1</v>
      </c>
      <c r="V1819">
        <f>YEAR(R1819)</f>
        <v>2016</v>
      </c>
      <c r="W1819">
        <f>YEAR(S1819)</f>
        <v>2017</v>
      </c>
      <c r="X1819" s="14">
        <f>_xlfn.DAYS(Table1[[#This Row],[Date Ended Conversion]],Table1[[#This Row],[Date Created Conversion]])</f>
        <v>60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8287</v>
      </c>
      <c r="O1820" t="s">
        <v>8292</v>
      </c>
      <c r="P1820" s="16">
        <f>ROUND(Table1[[#This Row],[pledged]]/Table1[[#This Row],[goal]]*100,0)</f>
        <v>0</v>
      </c>
      <c r="Q1820">
        <f>IFERROR(ROUND(E1820/L1820,2),0)</f>
        <v>0</v>
      </c>
      <c r="R1820" s="18">
        <f>(((J1820/60)/60)/24)+DATE(1970,1,1)</f>
        <v>42067.234375</v>
      </c>
      <c r="S1820" s="18">
        <f>(((I1820/60)/60)/24)+DATE(1970,1,1)</f>
        <v>42097.192708333328</v>
      </c>
      <c r="T1820" s="14">
        <f>MONTH(R1820)</f>
        <v>3</v>
      </c>
      <c r="U1820" s="14">
        <f>MONTH(S1820)</f>
        <v>4</v>
      </c>
      <c r="V1820">
        <f>YEAR(R1820)</f>
        <v>2015</v>
      </c>
      <c r="W1820">
        <f>YEAR(S1820)</f>
        <v>2015</v>
      </c>
      <c r="X1820" s="14">
        <f>_xlfn.DAYS(Table1[[#This Row],[Date Ended Conversion]],Table1[[#This Row],[Date Created Conversion]])</f>
        <v>30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8287</v>
      </c>
      <c r="O1821" t="s">
        <v>8292</v>
      </c>
      <c r="P1821" s="16">
        <f>ROUND(Table1[[#This Row],[pledged]]/Table1[[#This Row],[goal]]*100,0)</f>
        <v>2</v>
      </c>
      <c r="Q1821">
        <f>IFERROR(ROUND(E1821/L1821,2),0)</f>
        <v>6.25</v>
      </c>
      <c r="R1821" s="18">
        <f>(((J1821/60)/60)/24)+DATE(1970,1,1)</f>
        <v>41820.752268518518</v>
      </c>
      <c r="S1821" s="18">
        <f>(((I1821/60)/60)/24)+DATE(1970,1,1)</f>
        <v>41850.752268518518</v>
      </c>
      <c r="T1821" s="14">
        <f>MONTH(R1821)</f>
        <v>6</v>
      </c>
      <c r="U1821" s="14">
        <f>MONTH(S1821)</f>
        <v>7</v>
      </c>
      <c r="V1821">
        <f>YEAR(R1821)</f>
        <v>2014</v>
      </c>
      <c r="W1821">
        <f>YEAR(S1821)</f>
        <v>2014</v>
      </c>
      <c r="X1821" s="14">
        <f>_xlfn.DAYS(Table1[[#This Row],[Date Ended Conversion]],Table1[[#This Row],[Date Created Conversion]])</f>
        <v>30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8287</v>
      </c>
      <c r="O1822" t="s">
        <v>8292</v>
      </c>
      <c r="P1822" s="16">
        <f>ROUND(Table1[[#This Row],[pledged]]/Table1[[#This Row],[goal]]*100,0)</f>
        <v>7</v>
      </c>
      <c r="Q1822">
        <f>IFERROR(ROUND(E1822/L1822,2),0)</f>
        <v>213.38</v>
      </c>
      <c r="R1822" s="18">
        <f>(((J1822/60)/60)/24)+DATE(1970,1,1)</f>
        <v>42065.084375000006</v>
      </c>
      <c r="S1822" s="18">
        <f>(((I1822/60)/60)/24)+DATE(1970,1,1)</f>
        <v>42095.042708333334</v>
      </c>
      <c r="T1822" s="14">
        <f>MONTH(R1822)</f>
        <v>3</v>
      </c>
      <c r="U1822" s="14">
        <f>MONTH(S1822)</f>
        <v>4</v>
      </c>
      <c r="V1822">
        <f>YEAR(R1822)</f>
        <v>2015</v>
      </c>
      <c r="W1822">
        <f>YEAR(S1822)</f>
        <v>2015</v>
      </c>
      <c r="X1822" s="14">
        <f>_xlfn.DAYS(Table1[[#This Row],[Date Ended Conversion]],Table1[[#This Row],[Date Created Conversion]])</f>
        <v>30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8275</v>
      </c>
      <c r="O1823" t="s">
        <v>8307</v>
      </c>
      <c r="P1823" s="16">
        <f>ROUND(Table1[[#This Row],[pledged]]/Table1[[#This Row],[goal]]*100,0)</f>
        <v>135</v>
      </c>
      <c r="Q1823">
        <f>IFERROR(ROUND(E1823/L1823,2),0)</f>
        <v>59.16</v>
      </c>
      <c r="R1823" s="18">
        <f>(((J1823/60)/60)/24)+DATE(1970,1,1)</f>
        <v>40926.319062499999</v>
      </c>
      <c r="S1823" s="18">
        <f>(((I1823/60)/60)/24)+DATE(1970,1,1)</f>
        <v>40971.319062499999</v>
      </c>
      <c r="T1823" s="14">
        <f>MONTH(R1823)</f>
        <v>1</v>
      </c>
      <c r="U1823" s="14">
        <f>MONTH(S1823)</f>
        <v>3</v>
      </c>
      <c r="V1823">
        <f>YEAR(R1823)</f>
        <v>2012</v>
      </c>
      <c r="W1823">
        <f>YEAR(S1823)</f>
        <v>2012</v>
      </c>
      <c r="X1823" s="14">
        <f>_xlfn.DAYS(Table1[[#This Row],[Date Ended Conversion]],Table1[[#This Row],[Date Created Conversion]])</f>
        <v>45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8275</v>
      </c>
      <c r="O1824" t="s">
        <v>8307</v>
      </c>
      <c r="P1824" s="16">
        <f>ROUND(Table1[[#This Row],[pledged]]/Table1[[#This Row],[goal]]*100,0)</f>
        <v>100</v>
      </c>
      <c r="Q1824">
        <f>IFERROR(ROUND(E1824/L1824,2),0)</f>
        <v>27.27</v>
      </c>
      <c r="R1824" s="18">
        <f>(((J1824/60)/60)/24)+DATE(1970,1,1)</f>
        <v>41634.797013888885</v>
      </c>
      <c r="S1824" s="18">
        <f>(((I1824/60)/60)/24)+DATE(1970,1,1)</f>
        <v>41670.792361111111</v>
      </c>
      <c r="T1824" s="14">
        <f>MONTH(R1824)</f>
        <v>12</v>
      </c>
      <c r="U1824" s="14">
        <f>MONTH(S1824)</f>
        <v>1</v>
      </c>
      <c r="V1824">
        <f>YEAR(R1824)</f>
        <v>2013</v>
      </c>
      <c r="W1824">
        <f>YEAR(S1824)</f>
        <v>2014</v>
      </c>
      <c r="X1824" s="14">
        <f>_xlfn.DAYS(Table1[[#This Row],[Date Ended Conversion]],Table1[[#This Row],[Date Created Conversion]])</f>
        <v>36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8275</v>
      </c>
      <c r="O1825" t="s">
        <v>8307</v>
      </c>
      <c r="P1825" s="16">
        <f>ROUND(Table1[[#This Row],[pledged]]/Table1[[#This Row],[goal]]*100,0)</f>
        <v>116</v>
      </c>
      <c r="Q1825">
        <f>IFERROR(ROUND(E1825/L1825,2),0)</f>
        <v>24.58</v>
      </c>
      <c r="R1825" s="18">
        <f>(((J1825/60)/60)/24)+DATE(1970,1,1)</f>
        <v>41176.684907407405</v>
      </c>
      <c r="S1825" s="18">
        <f>(((I1825/60)/60)/24)+DATE(1970,1,1)</f>
        <v>41206.684907407405</v>
      </c>
      <c r="T1825" s="14">
        <f>MONTH(R1825)</f>
        <v>9</v>
      </c>
      <c r="U1825" s="14">
        <f>MONTH(S1825)</f>
        <v>10</v>
      </c>
      <c r="V1825">
        <f>YEAR(R1825)</f>
        <v>2012</v>
      </c>
      <c r="W1825">
        <f>YEAR(S1825)</f>
        <v>2012</v>
      </c>
      <c r="X1825" s="14">
        <f>_xlfn.DAYS(Table1[[#This Row],[Date Ended Conversion]],Table1[[#This Row],[Date Created Conversion]])</f>
        <v>30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8275</v>
      </c>
      <c r="O1826" t="s">
        <v>8307</v>
      </c>
      <c r="P1826" s="16">
        <f>ROUND(Table1[[#This Row],[pledged]]/Table1[[#This Row],[goal]]*100,0)</f>
        <v>100</v>
      </c>
      <c r="Q1826">
        <f>IFERROR(ROUND(E1826/L1826,2),0)</f>
        <v>75.05</v>
      </c>
      <c r="R1826" s="18">
        <f>(((J1826/60)/60)/24)+DATE(1970,1,1)</f>
        <v>41626.916284722225</v>
      </c>
      <c r="S1826" s="18">
        <f>(((I1826/60)/60)/24)+DATE(1970,1,1)</f>
        <v>41647.088888888888</v>
      </c>
      <c r="T1826" s="14">
        <f>MONTH(R1826)</f>
        <v>12</v>
      </c>
      <c r="U1826" s="14">
        <f>MONTH(S1826)</f>
        <v>1</v>
      </c>
      <c r="V1826">
        <f>YEAR(R1826)</f>
        <v>2013</v>
      </c>
      <c r="W1826">
        <f>YEAR(S1826)</f>
        <v>2014</v>
      </c>
      <c r="X1826" s="14">
        <f>_xlfn.DAYS(Table1[[#This Row],[Date Ended Conversion]],Table1[[#This Row],[Date Created Conversion]])</f>
        <v>21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8275</v>
      </c>
      <c r="O1827" t="s">
        <v>8307</v>
      </c>
      <c r="P1827" s="16">
        <f>ROUND(Table1[[#This Row],[pledged]]/Table1[[#This Row],[goal]]*100,0)</f>
        <v>105</v>
      </c>
      <c r="Q1827">
        <f>IFERROR(ROUND(E1827/L1827,2),0)</f>
        <v>42.02</v>
      </c>
      <c r="R1827" s="18">
        <f>(((J1827/60)/60)/24)+DATE(1970,1,1)</f>
        <v>41443.83452546296</v>
      </c>
      <c r="S1827" s="18">
        <f>(((I1827/60)/60)/24)+DATE(1970,1,1)</f>
        <v>41466.83452546296</v>
      </c>
      <c r="T1827" s="14">
        <f>MONTH(R1827)</f>
        <v>6</v>
      </c>
      <c r="U1827" s="14">
        <f>MONTH(S1827)</f>
        <v>7</v>
      </c>
      <c r="V1827">
        <f>YEAR(R1827)</f>
        <v>2013</v>
      </c>
      <c r="W1827">
        <f>YEAR(S1827)</f>
        <v>2013</v>
      </c>
      <c r="X1827" s="14">
        <f>_xlfn.DAYS(Table1[[#This Row],[Date Ended Conversion]],Table1[[#This Row],[Date Created Conversion]])</f>
        <v>23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8275</v>
      </c>
      <c r="O1828" t="s">
        <v>8307</v>
      </c>
      <c r="P1828" s="16">
        <f>ROUND(Table1[[#This Row],[pledged]]/Table1[[#This Row],[goal]]*100,0)</f>
        <v>101</v>
      </c>
      <c r="Q1828">
        <f>IFERROR(ROUND(E1828/L1828,2),0)</f>
        <v>53.16</v>
      </c>
      <c r="R1828" s="18">
        <f>(((J1828/60)/60)/24)+DATE(1970,1,1)</f>
        <v>41657.923807870371</v>
      </c>
      <c r="S1828" s="18">
        <f>(((I1828/60)/60)/24)+DATE(1970,1,1)</f>
        <v>41687.923807870371</v>
      </c>
      <c r="T1828" s="14">
        <f>MONTH(R1828)</f>
        <v>1</v>
      </c>
      <c r="U1828" s="14">
        <f>MONTH(S1828)</f>
        <v>2</v>
      </c>
      <c r="V1828">
        <f>YEAR(R1828)</f>
        <v>2014</v>
      </c>
      <c r="W1828">
        <f>YEAR(S1828)</f>
        <v>2014</v>
      </c>
      <c r="X1828" s="14">
        <f>_xlfn.DAYS(Table1[[#This Row],[Date Ended Conversion]],Table1[[#This Row],[Date Created Conversion]])</f>
        <v>30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8275</v>
      </c>
      <c r="O1829" t="s">
        <v>8307</v>
      </c>
      <c r="P1829" s="16">
        <f>ROUND(Table1[[#This Row],[pledged]]/Table1[[#This Row],[goal]]*100,0)</f>
        <v>101</v>
      </c>
      <c r="Q1829">
        <f>IFERROR(ROUND(E1829/L1829,2),0)</f>
        <v>83.89</v>
      </c>
      <c r="R1829" s="18">
        <f>(((J1829/60)/60)/24)+DATE(1970,1,1)</f>
        <v>40555.325937499998</v>
      </c>
      <c r="S1829" s="18">
        <f>(((I1829/60)/60)/24)+DATE(1970,1,1)</f>
        <v>40605.325937499998</v>
      </c>
      <c r="T1829" s="14">
        <f>MONTH(R1829)</f>
        <v>1</v>
      </c>
      <c r="U1829" s="14">
        <f>MONTH(S1829)</f>
        <v>3</v>
      </c>
      <c r="V1829">
        <f>YEAR(R1829)</f>
        <v>2011</v>
      </c>
      <c r="W1829">
        <f>YEAR(S1829)</f>
        <v>2011</v>
      </c>
      <c r="X1829" s="14">
        <f>_xlfn.DAYS(Table1[[#This Row],[Date Ended Conversion]],Table1[[#This Row],[Date Created Conversion]])</f>
        <v>50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8275</v>
      </c>
      <c r="O1830" t="s">
        <v>8307</v>
      </c>
      <c r="P1830" s="16">
        <f>ROUND(Table1[[#This Row],[pledged]]/Table1[[#This Row],[goal]]*100,0)</f>
        <v>100</v>
      </c>
      <c r="Q1830">
        <f>IFERROR(ROUND(E1830/L1830,2),0)</f>
        <v>417.33</v>
      </c>
      <c r="R1830" s="18">
        <f>(((J1830/60)/60)/24)+DATE(1970,1,1)</f>
        <v>41736.899652777778</v>
      </c>
      <c r="S1830" s="18">
        <f>(((I1830/60)/60)/24)+DATE(1970,1,1)</f>
        <v>41768.916666666664</v>
      </c>
      <c r="T1830" s="14">
        <f>MONTH(R1830)</f>
        <v>4</v>
      </c>
      <c r="U1830" s="14">
        <f>MONTH(S1830)</f>
        <v>5</v>
      </c>
      <c r="V1830">
        <f>YEAR(R1830)</f>
        <v>2014</v>
      </c>
      <c r="W1830">
        <f>YEAR(S1830)</f>
        <v>2014</v>
      </c>
      <c r="X1830" s="14">
        <f>_xlfn.DAYS(Table1[[#This Row],[Date Ended Conversion]],Table1[[#This Row],[Date Created Conversion]])</f>
        <v>32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8275</v>
      </c>
      <c r="O1831" t="s">
        <v>8307</v>
      </c>
      <c r="P1831" s="16">
        <f>ROUND(Table1[[#This Row],[pledged]]/Table1[[#This Row],[goal]]*100,0)</f>
        <v>167</v>
      </c>
      <c r="Q1831">
        <f>IFERROR(ROUND(E1831/L1831,2),0)</f>
        <v>75.77</v>
      </c>
      <c r="R1831" s="18">
        <f>(((J1831/60)/60)/24)+DATE(1970,1,1)</f>
        <v>40516.087627314817</v>
      </c>
      <c r="S1831" s="18">
        <f>(((I1831/60)/60)/24)+DATE(1970,1,1)</f>
        <v>40564.916666666664</v>
      </c>
      <c r="T1831" s="14">
        <f>MONTH(R1831)</f>
        <v>12</v>
      </c>
      <c r="U1831" s="14">
        <f>MONTH(S1831)</f>
        <v>1</v>
      </c>
      <c r="V1831">
        <f>YEAR(R1831)</f>
        <v>2010</v>
      </c>
      <c r="W1831">
        <f>YEAR(S1831)</f>
        <v>2011</v>
      </c>
      <c r="X1831" s="14">
        <f>_xlfn.DAYS(Table1[[#This Row],[Date Ended Conversion]],Table1[[#This Row],[Date Created Conversion]])</f>
        <v>48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8275</v>
      </c>
      <c r="O1832" t="s">
        <v>8307</v>
      </c>
      <c r="P1832" s="16">
        <f>ROUND(Table1[[#This Row],[pledged]]/Table1[[#This Row],[goal]]*100,0)</f>
        <v>102</v>
      </c>
      <c r="Q1832">
        <f>IFERROR(ROUND(E1832/L1832,2),0)</f>
        <v>67.39</v>
      </c>
      <c r="R1832" s="18">
        <f>(((J1832/60)/60)/24)+DATE(1970,1,1)</f>
        <v>41664.684108796297</v>
      </c>
      <c r="S1832" s="18">
        <f>(((I1832/60)/60)/24)+DATE(1970,1,1)</f>
        <v>41694.684108796297</v>
      </c>
      <c r="T1832" s="14">
        <f>MONTH(R1832)</f>
        <v>1</v>
      </c>
      <c r="U1832" s="14">
        <f>MONTH(S1832)</f>
        <v>2</v>
      </c>
      <c r="V1832">
        <f>YEAR(R1832)</f>
        <v>2014</v>
      </c>
      <c r="W1832">
        <f>YEAR(S1832)</f>
        <v>2014</v>
      </c>
      <c r="X1832" s="14">
        <f>_xlfn.DAYS(Table1[[#This Row],[Date Ended Conversion]],Table1[[#This Row],[Date Created Conversion]])</f>
        <v>30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8275</v>
      </c>
      <c r="O1833" t="s">
        <v>8307</v>
      </c>
      <c r="P1833" s="16">
        <f>ROUND(Table1[[#This Row],[pledged]]/Table1[[#This Row],[goal]]*100,0)</f>
        <v>103</v>
      </c>
      <c r="Q1833">
        <f>IFERROR(ROUND(E1833/L1833,2),0)</f>
        <v>73.569999999999993</v>
      </c>
      <c r="R1833" s="18">
        <f>(((J1833/60)/60)/24)+DATE(1970,1,1)</f>
        <v>41026.996099537035</v>
      </c>
      <c r="S1833" s="18">
        <f>(((I1833/60)/60)/24)+DATE(1970,1,1)</f>
        <v>41041.996099537035</v>
      </c>
      <c r="T1833" s="14">
        <f>MONTH(R1833)</f>
        <v>4</v>
      </c>
      <c r="U1833" s="14">
        <f>MONTH(S1833)</f>
        <v>5</v>
      </c>
      <c r="V1833">
        <f>YEAR(R1833)</f>
        <v>2012</v>
      </c>
      <c r="W1833">
        <f>YEAR(S1833)</f>
        <v>2012</v>
      </c>
      <c r="X1833" s="14">
        <f>_xlfn.DAYS(Table1[[#This Row],[Date Ended Conversion]],Table1[[#This Row],[Date Created Conversion]])</f>
        <v>15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8275</v>
      </c>
      <c r="O1834" t="s">
        <v>8307</v>
      </c>
      <c r="P1834" s="16">
        <f>ROUND(Table1[[#This Row],[pledged]]/Table1[[#This Row],[goal]]*100,0)</f>
        <v>143</v>
      </c>
      <c r="Q1834">
        <f>IFERROR(ROUND(E1834/L1834,2),0)</f>
        <v>25</v>
      </c>
      <c r="R1834" s="18">
        <f>(((J1834/60)/60)/24)+DATE(1970,1,1)</f>
        <v>40576.539664351854</v>
      </c>
      <c r="S1834" s="18">
        <f>(((I1834/60)/60)/24)+DATE(1970,1,1)</f>
        <v>40606.539664351854</v>
      </c>
      <c r="T1834" s="14">
        <f>MONTH(R1834)</f>
        <v>2</v>
      </c>
      <c r="U1834" s="14">
        <f>MONTH(S1834)</f>
        <v>3</v>
      </c>
      <c r="V1834">
        <f>YEAR(R1834)</f>
        <v>2011</v>
      </c>
      <c r="W1834">
        <f>YEAR(S1834)</f>
        <v>2011</v>
      </c>
      <c r="X1834" s="14">
        <f>_xlfn.DAYS(Table1[[#This Row],[Date Ended Conversion]],Table1[[#This Row],[Date Created Conversion]])</f>
        <v>30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8275</v>
      </c>
      <c r="O1835" t="s">
        <v>8307</v>
      </c>
      <c r="P1835" s="16">
        <f>ROUND(Table1[[#This Row],[pledged]]/Table1[[#This Row],[goal]]*100,0)</f>
        <v>263</v>
      </c>
      <c r="Q1835">
        <f>IFERROR(ROUND(E1835/L1835,2),0)</f>
        <v>42</v>
      </c>
      <c r="R1835" s="18">
        <f>(((J1835/60)/60)/24)+DATE(1970,1,1)</f>
        <v>41303.044016203705</v>
      </c>
      <c r="S1835" s="18">
        <f>(((I1835/60)/60)/24)+DATE(1970,1,1)</f>
        <v>41335.332638888889</v>
      </c>
      <c r="T1835" s="14">
        <f>MONTH(R1835)</f>
        <v>1</v>
      </c>
      <c r="U1835" s="14">
        <f>MONTH(S1835)</f>
        <v>3</v>
      </c>
      <c r="V1835">
        <f>YEAR(R1835)</f>
        <v>2013</v>
      </c>
      <c r="W1835">
        <f>YEAR(S1835)</f>
        <v>2013</v>
      </c>
      <c r="X1835" s="14">
        <f>_xlfn.DAYS(Table1[[#This Row],[Date Ended Conversion]],Table1[[#This Row],[Date Created Conversion]])</f>
        <v>32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8275</v>
      </c>
      <c r="O1836" t="s">
        <v>8307</v>
      </c>
      <c r="P1836" s="16">
        <f>ROUND(Table1[[#This Row],[pledged]]/Table1[[#This Row],[goal]]*100,0)</f>
        <v>118</v>
      </c>
      <c r="Q1836">
        <f>IFERROR(ROUND(E1836/L1836,2),0)</f>
        <v>131.16999999999999</v>
      </c>
      <c r="R1836" s="18">
        <f>(((J1836/60)/60)/24)+DATE(1970,1,1)</f>
        <v>41988.964062500003</v>
      </c>
      <c r="S1836" s="18">
        <f>(((I1836/60)/60)/24)+DATE(1970,1,1)</f>
        <v>42028.964062500003</v>
      </c>
      <c r="T1836" s="14">
        <f>MONTH(R1836)</f>
        <v>12</v>
      </c>
      <c r="U1836" s="14">
        <f>MONTH(S1836)</f>
        <v>1</v>
      </c>
      <c r="V1836">
        <f>YEAR(R1836)</f>
        <v>2014</v>
      </c>
      <c r="W1836">
        <f>YEAR(S1836)</f>
        <v>2015</v>
      </c>
      <c r="X1836" s="14">
        <f>_xlfn.DAYS(Table1[[#This Row],[Date Ended Conversion]],Table1[[#This Row],[Date Created Conversion]])</f>
        <v>40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8275</v>
      </c>
      <c r="O1837" t="s">
        <v>8307</v>
      </c>
      <c r="P1837" s="16">
        <f>ROUND(Table1[[#This Row],[pledged]]/Table1[[#This Row],[goal]]*100,0)</f>
        <v>104</v>
      </c>
      <c r="Q1837">
        <f>IFERROR(ROUND(E1837/L1837,2),0)</f>
        <v>47.27</v>
      </c>
      <c r="R1837" s="18">
        <f>(((J1837/60)/60)/24)+DATE(1970,1,1)</f>
        <v>42430.702210648145</v>
      </c>
      <c r="S1837" s="18">
        <f>(((I1837/60)/60)/24)+DATE(1970,1,1)</f>
        <v>42460.660543981481</v>
      </c>
      <c r="T1837" s="14">
        <f>MONTH(R1837)</f>
        <v>3</v>
      </c>
      <c r="U1837" s="14">
        <f>MONTH(S1837)</f>
        <v>3</v>
      </c>
      <c r="V1837">
        <f>YEAR(R1837)</f>
        <v>2016</v>
      </c>
      <c r="W1837">
        <f>YEAR(S1837)</f>
        <v>2016</v>
      </c>
      <c r="X1837" s="14">
        <f>_xlfn.DAYS(Table1[[#This Row],[Date Ended Conversion]],Table1[[#This Row],[Date Created Conversion]])</f>
        <v>30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8275</v>
      </c>
      <c r="O1838" t="s">
        <v>8307</v>
      </c>
      <c r="P1838" s="16">
        <f>ROUND(Table1[[#This Row],[pledged]]/Table1[[#This Row],[goal]]*100,0)</f>
        <v>200</v>
      </c>
      <c r="Q1838">
        <f>IFERROR(ROUND(E1838/L1838,2),0)</f>
        <v>182.13</v>
      </c>
      <c r="R1838" s="18">
        <f>(((J1838/60)/60)/24)+DATE(1970,1,1)</f>
        <v>41305.809363425928</v>
      </c>
      <c r="S1838" s="18">
        <f>(((I1838/60)/60)/24)+DATE(1970,1,1)</f>
        <v>41322.809363425928</v>
      </c>
      <c r="T1838" s="14">
        <f>MONTH(R1838)</f>
        <v>1</v>
      </c>
      <c r="U1838" s="14">
        <f>MONTH(S1838)</f>
        <v>2</v>
      </c>
      <c r="V1838">
        <f>YEAR(R1838)</f>
        <v>2013</v>
      </c>
      <c r="W1838">
        <f>YEAR(S1838)</f>
        <v>2013</v>
      </c>
      <c r="X1838" s="14">
        <f>_xlfn.DAYS(Table1[[#This Row],[Date Ended Conversion]],Table1[[#This Row],[Date Created Conversion]])</f>
        <v>17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8275</v>
      </c>
      <c r="O1839" t="s">
        <v>8307</v>
      </c>
      <c r="P1839" s="16">
        <f>ROUND(Table1[[#This Row],[pledged]]/Table1[[#This Row],[goal]]*100,0)</f>
        <v>307</v>
      </c>
      <c r="Q1839">
        <f>IFERROR(ROUND(E1839/L1839,2),0)</f>
        <v>61.37</v>
      </c>
      <c r="R1839" s="18">
        <f>(((J1839/60)/60)/24)+DATE(1970,1,1)</f>
        <v>40926.047858796301</v>
      </c>
      <c r="S1839" s="18">
        <f>(((I1839/60)/60)/24)+DATE(1970,1,1)</f>
        <v>40986.006192129629</v>
      </c>
      <c r="T1839" s="14">
        <f>MONTH(R1839)</f>
        <v>1</v>
      </c>
      <c r="U1839" s="14">
        <f>MONTH(S1839)</f>
        <v>3</v>
      </c>
      <c r="V1839">
        <f>YEAR(R1839)</f>
        <v>2012</v>
      </c>
      <c r="W1839">
        <f>YEAR(S1839)</f>
        <v>2012</v>
      </c>
      <c r="X1839" s="14">
        <f>_xlfn.DAYS(Table1[[#This Row],[Date Ended Conversion]],Table1[[#This Row],[Date Created Conversion]])</f>
        <v>60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8275</v>
      </c>
      <c r="O1840" t="s">
        <v>8307</v>
      </c>
      <c r="P1840" s="16">
        <f>ROUND(Table1[[#This Row],[pledged]]/Table1[[#This Row],[goal]]*100,0)</f>
        <v>100</v>
      </c>
      <c r="Q1840">
        <f>IFERROR(ROUND(E1840/L1840,2),0)</f>
        <v>35.770000000000003</v>
      </c>
      <c r="R1840" s="18">
        <f>(((J1840/60)/60)/24)+DATE(1970,1,1)</f>
        <v>40788.786539351851</v>
      </c>
      <c r="S1840" s="18">
        <f>(((I1840/60)/60)/24)+DATE(1970,1,1)</f>
        <v>40817.125</v>
      </c>
      <c r="T1840" s="14">
        <f>MONTH(R1840)</f>
        <v>9</v>
      </c>
      <c r="U1840" s="14">
        <f>MONTH(S1840)</f>
        <v>10</v>
      </c>
      <c r="V1840">
        <f>YEAR(R1840)</f>
        <v>2011</v>
      </c>
      <c r="W1840">
        <f>YEAR(S1840)</f>
        <v>2011</v>
      </c>
      <c r="X1840" s="14">
        <f>_xlfn.DAYS(Table1[[#This Row],[Date Ended Conversion]],Table1[[#This Row],[Date Created Conversion]])</f>
        <v>29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8275</v>
      </c>
      <c r="O1841" t="s">
        <v>8307</v>
      </c>
      <c r="P1841" s="16">
        <f>ROUND(Table1[[#This Row],[pledged]]/Table1[[#This Row],[goal]]*100,0)</f>
        <v>205</v>
      </c>
      <c r="Q1841">
        <f>IFERROR(ROUND(E1841/L1841,2),0)</f>
        <v>45.62</v>
      </c>
      <c r="R1841" s="18">
        <f>(((J1841/60)/60)/24)+DATE(1970,1,1)</f>
        <v>42614.722013888888</v>
      </c>
      <c r="S1841" s="18">
        <f>(((I1841/60)/60)/24)+DATE(1970,1,1)</f>
        <v>42644.722013888888</v>
      </c>
      <c r="T1841" s="14">
        <f>MONTH(R1841)</f>
        <v>9</v>
      </c>
      <c r="U1841" s="14">
        <f>MONTH(S1841)</f>
        <v>10</v>
      </c>
      <c r="V1841">
        <f>YEAR(R1841)</f>
        <v>2016</v>
      </c>
      <c r="W1841">
        <f>YEAR(S1841)</f>
        <v>2016</v>
      </c>
      <c r="X1841" s="14">
        <f>_xlfn.DAYS(Table1[[#This Row],[Date Ended Conversion]],Table1[[#This Row],[Date Created Conversion]])</f>
        <v>30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8275</v>
      </c>
      <c r="O1842" t="s">
        <v>8307</v>
      </c>
      <c r="P1842" s="16">
        <f>ROUND(Table1[[#This Row],[pledged]]/Table1[[#This Row],[goal]]*100,0)</f>
        <v>109</v>
      </c>
      <c r="Q1842">
        <f>IFERROR(ROUND(E1842/L1842,2),0)</f>
        <v>75.38</v>
      </c>
      <c r="R1842" s="18">
        <f>(((J1842/60)/60)/24)+DATE(1970,1,1)</f>
        <v>41382.096180555556</v>
      </c>
      <c r="S1842" s="18">
        <f>(((I1842/60)/60)/24)+DATE(1970,1,1)</f>
        <v>41401.207638888889</v>
      </c>
      <c r="T1842" s="14">
        <f>MONTH(R1842)</f>
        <v>4</v>
      </c>
      <c r="U1842" s="14">
        <f>MONTH(S1842)</f>
        <v>5</v>
      </c>
      <c r="V1842">
        <f>YEAR(R1842)</f>
        <v>2013</v>
      </c>
      <c r="W1842">
        <f>YEAR(S1842)</f>
        <v>2013</v>
      </c>
      <c r="X1842" s="14">
        <f>_xlfn.DAYS(Table1[[#This Row],[Date Ended Conversion]],Table1[[#This Row],[Date Created Conversion]])</f>
        <v>19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8275</v>
      </c>
      <c r="O1843" t="s">
        <v>8307</v>
      </c>
      <c r="P1843" s="16">
        <f>ROUND(Table1[[#This Row],[pledged]]/Table1[[#This Row],[goal]]*100,0)</f>
        <v>102</v>
      </c>
      <c r="Q1843">
        <f>IFERROR(ROUND(E1843/L1843,2),0)</f>
        <v>50.88</v>
      </c>
      <c r="R1843" s="18">
        <f>(((J1843/60)/60)/24)+DATE(1970,1,1)</f>
        <v>41745.84542824074</v>
      </c>
      <c r="S1843" s="18">
        <f>(((I1843/60)/60)/24)+DATE(1970,1,1)</f>
        <v>41779.207638888889</v>
      </c>
      <c r="T1843" s="14">
        <f>MONTH(R1843)</f>
        <v>4</v>
      </c>
      <c r="U1843" s="14">
        <f>MONTH(S1843)</f>
        <v>5</v>
      </c>
      <c r="V1843">
        <f>YEAR(R1843)</f>
        <v>2014</v>
      </c>
      <c r="W1843">
        <f>YEAR(S1843)</f>
        <v>2014</v>
      </c>
      <c r="X1843" s="14">
        <f>_xlfn.DAYS(Table1[[#This Row],[Date Ended Conversion]],Table1[[#This Row],[Date Created Conversion]])</f>
        <v>34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8275</v>
      </c>
      <c r="O1844" t="s">
        <v>8307</v>
      </c>
      <c r="P1844" s="16">
        <f>ROUND(Table1[[#This Row],[pledged]]/Table1[[#This Row],[goal]]*100,0)</f>
        <v>125</v>
      </c>
      <c r="Q1844">
        <f>IFERROR(ROUND(E1844/L1844,2),0)</f>
        <v>119.29</v>
      </c>
      <c r="R1844" s="18">
        <f>(((J1844/60)/60)/24)+DATE(1970,1,1)</f>
        <v>42031.631724537037</v>
      </c>
      <c r="S1844" s="18">
        <f>(((I1844/60)/60)/24)+DATE(1970,1,1)</f>
        <v>42065.249305555553</v>
      </c>
      <c r="T1844" s="14">
        <f>MONTH(R1844)</f>
        <v>1</v>
      </c>
      <c r="U1844" s="14">
        <f>MONTH(S1844)</f>
        <v>3</v>
      </c>
      <c r="V1844">
        <f>YEAR(R1844)</f>
        <v>2015</v>
      </c>
      <c r="W1844">
        <f>YEAR(S1844)</f>
        <v>2015</v>
      </c>
      <c r="X1844" s="14">
        <f>_xlfn.DAYS(Table1[[#This Row],[Date Ended Conversion]],Table1[[#This Row],[Date Created Conversion]])</f>
        <v>34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8275</v>
      </c>
      <c r="O1845" t="s">
        <v>8307</v>
      </c>
      <c r="P1845" s="16">
        <f>ROUND(Table1[[#This Row],[pledged]]/Table1[[#This Row],[goal]]*100,0)</f>
        <v>124</v>
      </c>
      <c r="Q1845">
        <f>IFERROR(ROUND(E1845/L1845,2),0)</f>
        <v>92.54</v>
      </c>
      <c r="R1845" s="18">
        <f>(((J1845/60)/60)/24)+DATE(1970,1,1)</f>
        <v>40564.994837962964</v>
      </c>
      <c r="S1845" s="18">
        <f>(((I1845/60)/60)/24)+DATE(1970,1,1)</f>
        <v>40594.994837962964</v>
      </c>
      <c r="T1845" s="14">
        <f>MONTH(R1845)</f>
        <v>1</v>
      </c>
      <c r="U1845" s="14">
        <f>MONTH(S1845)</f>
        <v>2</v>
      </c>
      <c r="V1845">
        <f>YEAR(R1845)</f>
        <v>2011</v>
      </c>
      <c r="W1845">
        <f>YEAR(S1845)</f>
        <v>2011</v>
      </c>
      <c r="X1845" s="14">
        <f>_xlfn.DAYS(Table1[[#This Row],[Date Ended Conversion]],Table1[[#This Row],[Date Created Conversion]])</f>
        <v>30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8275</v>
      </c>
      <c r="O1846" t="s">
        <v>8307</v>
      </c>
      <c r="P1846" s="16">
        <f>ROUND(Table1[[#This Row],[pledged]]/Table1[[#This Row],[goal]]*100,0)</f>
        <v>101</v>
      </c>
      <c r="Q1846">
        <f>IFERROR(ROUND(E1846/L1846,2),0)</f>
        <v>76.05</v>
      </c>
      <c r="R1846" s="18">
        <f>(((J1846/60)/60)/24)+DATE(1970,1,1)</f>
        <v>40666.973541666666</v>
      </c>
      <c r="S1846" s="18">
        <f>(((I1846/60)/60)/24)+DATE(1970,1,1)</f>
        <v>40705.125</v>
      </c>
      <c r="T1846" s="14">
        <f>MONTH(R1846)</f>
        <v>5</v>
      </c>
      <c r="U1846" s="14">
        <f>MONTH(S1846)</f>
        <v>6</v>
      </c>
      <c r="V1846">
        <f>YEAR(R1846)</f>
        <v>2011</v>
      </c>
      <c r="W1846">
        <f>YEAR(S1846)</f>
        <v>2011</v>
      </c>
      <c r="X1846" s="14">
        <f>_xlfn.DAYS(Table1[[#This Row],[Date Ended Conversion]],Table1[[#This Row],[Date Created Conversion]])</f>
        <v>39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8275</v>
      </c>
      <c r="O1847" t="s">
        <v>8307</v>
      </c>
      <c r="P1847" s="16">
        <f>ROUND(Table1[[#This Row],[pledged]]/Table1[[#This Row],[goal]]*100,0)</f>
        <v>100</v>
      </c>
      <c r="Q1847">
        <f>IFERROR(ROUND(E1847/L1847,2),0)</f>
        <v>52.63</v>
      </c>
      <c r="R1847" s="18">
        <f>(((J1847/60)/60)/24)+DATE(1970,1,1)</f>
        <v>42523.333310185189</v>
      </c>
      <c r="S1847" s="18">
        <f>(((I1847/60)/60)/24)+DATE(1970,1,1)</f>
        <v>42538.204861111109</v>
      </c>
      <c r="T1847" s="14">
        <f>MONTH(R1847)</f>
        <v>6</v>
      </c>
      <c r="U1847" s="14">
        <f>MONTH(S1847)</f>
        <v>6</v>
      </c>
      <c r="V1847">
        <f>YEAR(R1847)</f>
        <v>2016</v>
      </c>
      <c r="W1847">
        <f>YEAR(S1847)</f>
        <v>2016</v>
      </c>
      <c r="X1847" s="14">
        <f>_xlfn.DAYS(Table1[[#This Row],[Date Ended Conversion]],Table1[[#This Row],[Date Created Conversion]])</f>
        <v>15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8275</v>
      </c>
      <c r="O1848" t="s">
        <v>8307</v>
      </c>
      <c r="P1848" s="16">
        <f>ROUND(Table1[[#This Row],[pledged]]/Table1[[#This Row],[goal]]*100,0)</f>
        <v>138</v>
      </c>
      <c r="Q1848">
        <f>IFERROR(ROUND(E1848/L1848,2),0)</f>
        <v>98.99</v>
      </c>
      <c r="R1848" s="18">
        <f>(((J1848/60)/60)/24)+DATE(1970,1,1)</f>
        <v>41228.650196759263</v>
      </c>
      <c r="S1848" s="18">
        <f>(((I1848/60)/60)/24)+DATE(1970,1,1)</f>
        <v>41258.650196759263</v>
      </c>
      <c r="T1848" s="14">
        <f>MONTH(R1848)</f>
        <v>11</v>
      </c>
      <c r="U1848" s="14">
        <f>MONTH(S1848)</f>
        <v>12</v>
      </c>
      <c r="V1848">
        <f>YEAR(R1848)</f>
        <v>2012</v>
      </c>
      <c r="W1848">
        <f>YEAR(S1848)</f>
        <v>2012</v>
      </c>
      <c r="X1848" s="14">
        <f>_xlfn.DAYS(Table1[[#This Row],[Date Ended Conversion]],Table1[[#This Row],[Date Created Conversion]])</f>
        <v>30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8275</v>
      </c>
      <c r="O1849" t="s">
        <v>8307</v>
      </c>
      <c r="P1849" s="16">
        <f>ROUND(Table1[[#This Row],[pledged]]/Table1[[#This Row],[goal]]*100,0)</f>
        <v>121</v>
      </c>
      <c r="Q1849">
        <f>IFERROR(ROUND(E1849/L1849,2),0)</f>
        <v>79.53</v>
      </c>
      <c r="R1849" s="18">
        <f>(((J1849/60)/60)/24)+DATE(1970,1,1)</f>
        <v>42094.236481481479</v>
      </c>
      <c r="S1849" s="18">
        <f>(((I1849/60)/60)/24)+DATE(1970,1,1)</f>
        <v>42115.236481481479</v>
      </c>
      <c r="T1849" s="14">
        <f>MONTH(R1849)</f>
        <v>3</v>
      </c>
      <c r="U1849" s="14">
        <f>MONTH(S1849)</f>
        <v>4</v>
      </c>
      <c r="V1849">
        <f>YEAR(R1849)</f>
        <v>2015</v>
      </c>
      <c r="W1849">
        <f>YEAR(S1849)</f>
        <v>2015</v>
      </c>
      <c r="X1849" s="14">
        <f>_xlfn.DAYS(Table1[[#This Row],[Date Ended Conversion]],Table1[[#This Row],[Date Created Conversion]])</f>
        <v>21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8275</v>
      </c>
      <c r="O1850" t="s">
        <v>8307</v>
      </c>
      <c r="P1850" s="16">
        <f>ROUND(Table1[[#This Row],[pledged]]/Table1[[#This Row],[goal]]*100,0)</f>
        <v>107</v>
      </c>
      <c r="Q1850">
        <f>IFERROR(ROUND(E1850/L1850,2),0)</f>
        <v>134.21</v>
      </c>
      <c r="R1850" s="18">
        <f>(((J1850/60)/60)/24)+DATE(1970,1,1)</f>
        <v>40691.788055555553</v>
      </c>
      <c r="S1850" s="18">
        <f>(((I1850/60)/60)/24)+DATE(1970,1,1)</f>
        <v>40755.290972222225</v>
      </c>
      <c r="T1850" s="14">
        <f>MONTH(R1850)</f>
        <v>5</v>
      </c>
      <c r="U1850" s="14">
        <f>MONTH(S1850)</f>
        <v>7</v>
      </c>
      <c r="V1850">
        <f>YEAR(R1850)</f>
        <v>2011</v>
      </c>
      <c r="W1850">
        <f>YEAR(S1850)</f>
        <v>2011</v>
      </c>
      <c r="X1850" s="14">
        <f>_xlfn.DAYS(Table1[[#This Row],[Date Ended Conversion]],Table1[[#This Row],[Date Created Conversion]])</f>
        <v>64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8275</v>
      </c>
      <c r="O1851" t="s">
        <v>8307</v>
      </c>
      <c r="P1851" s="16">
        <f>ROUND(Table1[[#This Row],[pledged]]/Table1[[#This Row],[goal]]*100,0)</f>
        <v>100</v>
      </c>
      <c r="Q1851">
        <f>IFERROR(ROUND(E1851/L1851,2),0)</f>
        <v>37.630000000000003</v>
      </c>
      <c r="R1851" s="18">
        <f>(((J1851/60)/60)/24)+DATE(1970,1,1)</f>
        <v>41169.845590277779</v>
      </c>
      <c r="S1851" s="18">
        <f>(((I1851/60)/60)/24)+DATE(1970,1,1)</f>
        <v>41199.845590277779</v>
      </c>
      <c r="T1851" s="14">
        <f>MONTH(R1851)</f>
        <v>9</v>
      </c>
      <c r="U1851" s="14">
        <f>MONTH(S1851)</f>
        <v>10</v>
      </c>
      <c r="V1851">
        <f>YEAR(R1851)</f>
        <v>2012</v>
      </c>
      <c r="W1851">
        <f>YEAR(S1851)</f>
        <v>2012</v>
      </c>
      <c r="X1851" s="14">
        <f>_xlfn.DAYS(Table1[[#This Row],[Date Ended Conversion]],Table1[[#This Row],[Date Created Conversion]])</f>
        <v>30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8275</v>
      </c>
      <c r="O1852" t="s">
        <v>8307</v>
      </c>
      <c r="P1852" s="16">
        <f>ROUND(Table1[[#This Row],[pledged]]/Table1[[#This Row],[goal]]*100,0)</f>
        <v>102</v>
      </c>
      <c r="Q1852">
        <f>IFERROR(ROUND(E1852/L1852,2),0)</f>
        <v>51.04</v>
      </c>
      <c r="R1852" s="18">
        <f>(((J1852/60)/60)/24)+DATE(1970,1,1)</f>
        <v>41800.959490740745</v>
      </c>
      <c r="S1852" s="18">
        <f>(((I1852/60)/60)/24)+DATE(1970,1,1)</f>
        <v>41830.959490740745</v>
      </c>
      <c r="T1852" s="14">
        <f>MONTH(R1852)</f>
        <v>6</v>
      </c>
      <c r="U1852" s="14">
        <f>MONTH(S1852)</f>
        <v>7</v>
      </c>
      <c r="V1852">
        <f>YEAR(R1852)</f>
        <v>2014</v>
      </c>
      <c r="W1852">
        <f>YEAR(S1852)</f>
        <v>2014</v>
      </c>
      <c r="X1852" s="14">
        <f>_xlfn.DAYS(Table1[[#This Row],[Date Ended Conversion]],Table1[[#This Row],[Date Created Conversion]])</f>
        <v>30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8275</v>
      </c>
      <c r="O1853" t="s">
        <v>8307</v>
      </c>
      <c r="P1853" s="16">
        <f>ROUND(Table1[[#This Row],[pledged]]/Table1[[#This Row],[goal]]*100,0)</f>
        <v>100</v>
      </c>
      <c r="Q1853">
        <f>IFERROR(ROUND(E1853/L1853,2),0)</f>
        <v>50.04</v>
      </c>
      <c r="R1853" s="18">
        <f>(((J1853/60)/60)/24)+DATE(1970,1,1)</f>
        <v>41827.906689814816</v>
      </c>
      <c r="S1853" s="18">
        <f>(((I1853/60)/60)/24)+DATE(1970,1,1)</f>
        <v>41848.041666666664</v>
      </c>
      <c r="T1853" s="14">
        <f>MONTH(R1853)</f>
        <v>7</v>
      </c>
      <c r="U1853" s="14">
        <f>MONTH(S1853)</f>
        <v>7</v>
      </c>
      <c r="V1853">
        <f>YEAR(R1853)</f>
        <v>2014</v>
      </c>
      <c r="W1853">
        <f>YEAR(S1853)</f>
        <v>2014</v>
      </c>
      <c r="X1853" s="14">
        <f>_xlfn.DAYS(Table1[[#This Row],[Date Ended Conversion]],Table1[[#This Row],[Date Created Conversion]])</f>
        <v>21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8275</v>
      </c>
      <c r="O1854" t="s">
        <v>8307</v>
      </c>
      <c r="P1854" s="16">
        <f>ROUND(Table1[[#This Row],[pledged]]/Table1[[#This Row],[goal]]*100,0)</f>
        <v>117</v>
      </c>
      <c r="Q1854">
        <f>IFERROR(ROUND(E1854/L1854,2),0)</f>
        <v>133.93</v>
      </c>
      <c r="R1854" s="18">
        <f>(((J1854/60)/60)/24)+DATE(1970,1,1)</f>
        <v>42081.77143518519</v>
      </c>
      <c r="S1854" s="18">
        <f>(((I1854/60)/60)/24)+DATE(1970,1,1)</f>
        <v>42119</v>
      </c>
      <c r="T1854" s="14">
        <f>MONTH(R1854)</f>
        <v>3</v>
      </c>
      <c r="U1854" s="14">
        <f>MONTH(S1854)</f>
        <v>4</v>
      </c>
      <c r="V1854">
        <f>YEAR(R1854)</f>
        <v>2015</v>
      </c>
      <c r="W1854">
        <f>YEAR(S1854)</f>
        <v>2015</v>
      </c>
      <c r="X1854" s="14">
        <f>_xlfn.DAYS(Table1[[#This Row],[Date Ended Conversion]],Table1[[#This Row],[Date Created Conversion]])</f>
        <v>38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8275</v>
      </c>
      <c r="O1855" t="s">
        <v>8307</v>
      </c>
      <c r="P1855" s="16">
        <f>ROUND(Table1[[#This Row],[pledged]]/Table1[[#This Row],[goal]]*100,0)</f>
        <v>102</v>
      </c>
      <c r="Q1855">
        <f>IFERROR(ROUND(E1855/L1855,2),0)</f>
        <v>58.21</v>
      </c>
      <c r="R1855" s="18">
        <f>(((J1855/60)/60)/24)+DATE(1970,1,1)</f>
        <v>41177.060381944444</v>
      </c>
      <c r="S1855" s="18">
        <f>(((I1855/60)/60)/24)+DATE(1970,1,1)</f>
        <v>41227.102048611108</v>
      </c>
      <c r="T1855" s="14">
        <f>MONTH(R1855)</f>
        <v>9</v>
      </c>
      <c r="U1855" s="14">
        <f>MONTH(S1855)</f>
        <v>11</v>
      </c>
      <c r="V1855">
        <f>YEAR(R1855)</f>
        <v>2012</v>
      </c>
      <c r="W1855">
        <f>YEAR(S1855)</f>
        <v>2012</v>
      </c>
      <c r="X1855" s="14">
        <f>_xlfn.DAYS(Table1[[#This Row],[Date Ended Conversion]],Table1[[#This Row],[Date Created Conversion]])</f>
        <v>50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8275</v>
      </c>
      <c r="O1856" t="s">
        <v>8307</v>
      </c>
      <c r="P1856" s="16">
        <f>ROUND(Table1[[#This Row],[pledged]]/Table1[[#This Row],[goal]]*100,0)</f>
        <v>102</v>
      </c>
      <c r="Q1856">
        <f>IFERROR(ROUND(E1856/L1856,2),0)</f>
        <v>88.04</v>
      </c>
      <c r="R1856" s="18">
        <f>(((J1856/60)/60)/24)+DATE(1970,1,1)</f>
        <v>41388.021261574075</v>
      </c>
      <c r="S1856" s="18">
        <f>(((I1856/60)/60)/24)+DATE(1970,1,1)</f>
        <v>41418.021261574075</v>
      </c>
      <c r="T1856" s="14">
        <f>MONTH(R1856)</f>
        <v>4</v>
      </c>
      <c r="U1856" s="14">
        <f>MONTH(S1856)</f>
        <v>5</v>
      </c>
      <c r="V1856">
        <f>YEAR(R1856)</f>
        <v>2013</v>
      </c>
      <c r="W1856">
        <f>YEAR(S1856)</f>
        <v>2013</v>
      </c>
      <c r="X1856" s="14">
        <f>_xlfn.DAYS(Table1[[#This Row],[Date Ended Conversion]],Table1[[#This Row],[Date Created Conversion]])</f>
        <v>30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8275</v>
      </c>
      <c r="O1857" t="s">
        <v>8307</v>
      </c>
      <c r="P1857" s="16">
        <f>ROUND(Table1[[#This Row],[pledged]]/Table1[[#This Row],[goal]]*100,0)</f>
        <v>154</v>
      </c>
      <c r="Q1857">
        <f>IFERROR(ROUND(E1857/L1857,2),0)</f>
        <v>70.58</v>
      </c>
      <c r="R1857" s="18">
        <f>(((J1857/60)/60)/24)+DATE(1970,1,1)</f>
        <v>41600.538657407407</v>
      </c>
      <c r="S1857" s="18">
        <f>(((I1857/60)/60)/24)+DATE(1970,1,1)</f>
        <v>41645.538657407407</v>
      </c>
      <c r="T1857" s="14">
        <f>MONTH(R1857)</f>
        <v>11</v>
      </c>
      <c r="U1857" s="14">
        <f>MONTH(S1857)</f>
        <v>1</v>
      </c>
      <c r="V1857">
        <f>YEAR(R1857)</f>
        <v>2013</v>
      </c>
      <c r="W1857">
        <f>YEAR(S1857)</f>
        <v>2014</v>
      </c>
      <c r="X1857" s="14">
        <f>_xlfn.DAYS(Table1[[#This Row],[Date Ended Conversion]],Table1[[#This Row],[Date Created Conversion]])</f>
        <v>45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8275</v>
      </c>
      <c r="O1858" t="s">
        <v>8307</v>
      </c>
      <c r="P1858" s="16">
        <f>ROUND(Table1[[#This Row],[pledged]]/Table1[[#This Row],[goal]]*100,0)</f>
        <v>101</v>
      </c>
      <c r="Q1858">
        <f>IFERROR(ROUND(E1858/L1858,2),0)</f>
        <v>53.29</v>
      </c>
      <c r="R1858" s="18">
        <f>(((J1858/60)/60)/24)+DATE(1970,1,1)</f>
        <v>41817.854999999996</v>
      </c>
      <c r="S1858" s="18">
        <f>(((I1858/60)/60)/24)+DATE(1970,1,1)</f>
        <v>41838.854999999996</v>
      </c>
      <c r="T1858" s="14">
        <f>MONTH(R1858)</f>
        <v>6</v>
      </c>
      <c r="U1858" s="14">
        <f>MONTH(S1858)</f>
        <v>7</v>
      </c>
      <c r="V1858">
        <f>YEAR(R1858)</f>
        <v>2014</v>
      </c>
      <c r="W1858">
        <f>YEAR(S1858)</f>
        <v>2014</v>
      </c>
      <c r="X1858" s="14">
        <f>_xlfn.DAYS(Table1[[#This Row],[Date Ended Conversion]],Table1[[#This Row],[Date Created Conversion]])</f>
        <v>21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8275</v>
      </c>
      <c r="O1859" t="s">
        <v>8307</v>
      </c>
      <c r="P1859" s="16">
        <f>ROUND(Table1[[#This Row],[pledged]]/Table1[[#This Row],[goal]]*100,0)</f>
        <v>100</v>
      </c>
      <c r="Q1859">
        <f>IFERROR(ROUND(E1859/L1859,2),0)</f>
        <v>136.36000000000001</v>
      </c>
      <c r="R1859" s="18">
        <f>(((J1859/60)/60)/24)+DATE(1970,1,1)</f>
        <v>41864.76866898148</v>
      </c>
      <c r="S1859" s="18">
        <f>(((I1859/60)/60)/24)+DATE(1970,1,1)</f>
        <v>41894.76866898148</v>
      </c>
      <c r="T1859" s="14">
        <f>MONTH(R1859)</f>
        <v>8</v>
      </c>
      <c r="U1859" s="14">
        <f>MONTH(S1859)</f>
        <v>9</v>
      </c>
      <c r="V1859">
        <f>YEAR(R1859)</f>
        <v>2014</v>
      </c>
      <c r="W1859">
        <f>YEAR(S1859)</f>
        <v>2014</v>
      </c>
      <c r="X1859" s="14">
        <f>_xlfn.DAYS(Table1[[#This Row],[Date Ended Conversion]],Table1[[#This Row],[Date Created Conversion]])</f>
        <v>30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8275</v>
      </c>
      <c r="O1860" t="s">
        <v>8307</v>
      </c>
      <c r="P1860" s="16">
        <f>ROUND(Table1[[#This Row],[pledged]]/Table1[[#This Row],[goal]]*100,0)</f>
        <v>109</v>
      </c>
      <c r="Q1860">
        <f>IFERROR(ROUND(E1860/L1860,2),0)</f>
        <v>40.549999999999997</v>
      </c>
      <c r="R1860" s="18">
        <f>(((J1860/60)/60)/24)+DATE(1970,1,1)</f>
        <v>40833.200474537036</v>
      </c>
      <c r="S1860" s="18">
        <f>(((I1860/60)/60)/24)+DATE(1970,1,1)</f>
        <v>40893.242141203707</v>
      </c>
      <c r="T1860" s="14">
        <f>MONTH(R1860)</f>
        <v>10</v>
      </c>
      <c r="U1860" s="14">
        <f>MONTH(S1860)</f>
        <v>12</v>
      </c>
      <c r="V1860">
        <f>YEAR(R1860)</f>
        <v>2011</v>
      </c>
      <c r="W1860">
        <f>YEAR(S1860)</f>
        <v>2011</v>
      </c>
      <c r="X1860" s="14">
        <f>_xlfn.DAYS(Table1[[#This Row],[Date Ended Conversion]],Table1[[#This Row],[Date Created Conversion]])</f>
        <v>60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8275</v>
      </c>
      <c r="O1861" t="s">
        <v>8307</v>
      </c>
      <c r="P1861" s="16">
        <f>ROUND(Table1[[#This Row],[pledged]]/Table1[[#This Row],[goal]]*100,0)</f>
        <v>132</v>
      </c>
      <c r="Q1861">
        <f>IFERROR(ROUND(E1861/L1861,2),0)</f>
        <v>70.63</v>
      </c>
      <c r="R1861" s="18">
        <f>(((J1861/60)/60)/24)+DATE(1970,1,1)</f>
        <v>40778.770011574074</v>
      </c>
      <c r="S1861" s="18">
        <f>(((I1861/60)/60)/24)+DATE(1970,1,1)</f>
        <v>40808.770011574074</v>
      </c>
      <c r="T1861" s="14">
        <f>MONTH(R1861)</f>
        <v>8</v>
      </c>
      <c r="U1861" s="14">
        <f>MONTH(S1861)</f>
        <v>9</v>
      </c>
      <c r="V1861">
        <f>YEAR(R1861)</f>
        <v>2011</v>
      </c>
      <c r="W1861">
        <f>YEAR(S1861)</f>
        <v>2011</v>
      </c>
      <c r="X1861" s="14">
        <f>_xlfn.DAYS(Table1[[#This Row],[Date Ended Conversion]],Table1[[#This Row],[Date Created Conversion]])</f>
        <v>30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8275</v>
      </c>
      <c r="O1862" t="s">
        <v>8307</v>
      </c>
      <c r="P1862" s="16">
        <f>ROUND(Table1[[#This Row],[pledged]]/Table1[[#This Row],[goal]]*100,0)</f>
        <v>133</v>
      </c>
      <c r="Q1862">
        <f>IFERROR(ROUND(E1862/L1862,2),0)</f>
        <v>52.68</v>
      </c>
      <c r="R1862" s="18">
        <f>(((J1862/60)/60)/24)+DATE(1970,1,1)</f>
        <v>41655.709305555552</v>
      </c>
      <c r="S1862" s="18">
        <f>(((I1862/60)/60)/24)+DATE(1970,1,1)</f>
        <v>41676.709305555552</v>
      </c>
      <c r="T1862" s="14">
        <f>MONTH(R1862)</f>
        <v>1</v>
      </c>
      <c r="U1862" s="14">
        <f>MONTH(S1862)</f>
        <v>2</v>
      </c>
      <c r="V1862">
        <f>YEAR(R1862)</f>
        <v>2014</v>
      </c>
      <c r="W1862">
        <f>YEAR(S1862)</f>
        <v>2014</v>
      </c>
      <c r="X1862" s="14">
        <f>_xlfn.DAYS(Table1[[#This Row],[Date Ended Conversion]],Table1[[#This Row],[Date Created Conversion]])</f>
        <v>21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8280</v>
      </c>
      <c r="O1863" t="s">
        <v>8282</v>
      </c>
      <c r="P1863" s="16">
        <f>ROUND(Table1[[#This Row],[pledged]]/Table1[[#This Row],[goal]]*100,0)</f>
        <v>0</v>
      </c>
      <c r="Q1863">
        <f>IFERROR(ROUND(E1863/L1863,2),0)</f>
        <v>0</v>
      </c>
      <c r="R1863" s="18">
        <f>(((J1863/60)/60)/24)+DATE(1970,1,1)</f>
        <v>42000.300243055557</v>
      </c>
      <c r="S1863" s="18">
        <f>(((I1863/60)/60)/24)+DATE(1970,1,1)</f>
        <v>42030.300243055557</v>
      </c>
      <c r="T1863" s="14">
        <f>MONTH(R1863)</f>
        <v>12</v>
      </c>
      <c r="U1863" s="14">
        <f>MONTH(S1863)</f>
        <v>1</v>
      </c>
      <c r="V1863">
        <f>YEAR(R1863)</f>
        <v>2014</v>
      </c>
      <c r="W1863">
        <f>YEAR(S1863)</f>
        <v>2015</v>
      </c>
      <c r="X1863" s="14">
        <f>_xlfn.DAYS(Table1[[#This Row],[Date Ended Conversion]],Table1[[#This Row],[Date Created Conversion]])</f>
        <v>30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8280</v>
      </c>
      <c r="O1864" t="s">
        <v>8282</v>
      </c>
      <c r="P1864" s="16">
        <f>ROUND(Table1[[#This Row],[pledged]]/Table1[[#This Row],[goal]]*100,0)</f>
        <v>8</v>
      </c>
      <c r="Q1864">
        <f>IFERROR(ROUND(E1864/L1864,2),0)</f>
        <v>90.94</v>
      </c>
      <c r="R1864" s="18">
        <f>(((J1864/60)/60)/24)+DATE(1970,1,1)</f>
        <v>42755.492754629624</v>
      </c>
      <c r="S1864" s="18">
        <f>(((I1864/60)/60)/24)+DATE(1970,1,1)</f>
        <v>42802.3125</v>
      </c>
      <c r="T1864" s="14">
        <f>MONTH(R1864)</f>
        <v>1</v>
      </c>
      <c r="U1864" s="14">
        <f>MONTH(S1864)</f>
        <v>3</v>
      </c>
      <c r="V1864">
        <f>YEAR(R1864)</f>
        <v>2017</v>
      </c>
      <c r="W1864">
        <f>YEAR(S1864)</f>
        <v>2017</v>
      </c>
      <c r="X1864" s="14">
        <f>_xlfn.DAYS(Table1[[#This Row],[Date Ended Conversion]],Table1[[#This Row],[Date Created Conversion]])</f>
        <v>47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8280</v>
      </c>
      <c r="O1865" t="s">
        <v>8282</v>
      </c>
      <c r="P1865" s="16">
        <f>ROUND(Table1[[#This Row],[pledged]]/Table1[[#This Row],[goal]]*100,0)</f>
        <v>0</v>
      </c>
      <c r="Q1865">
        <f>IFERROR(ROUND(E1865/L1865,2),0)</f>
        <v>5</v>
      </c>
      <c r="R1865" s="18">
        <f>(((J1865/60)/60)/24)+DATE(1970,1,1)</f>
        <v>41772.797280092593</v>
      </c>
      <c r="S1865" s="18">
        <f>(((I1865/60)/60)/24)+DATE(1970,1,1)</f>
        <v>41802.797280092593</v>
      </c>
      <c r="T1865" s="14">
        <f>MONTH(R1865)</f>
        <v>5</v>
      </c>
      <c r="U1865" s="14">
        <f>MONTH(S1865)</f>
        <v>6</v>
      </c>
      <c r="V1865">
        <f>YEAR(R1865)</f>
        <v>2014</v>
      </c>
      <c r="W1865">
        <f>YEAR(S1865)</f>
        <v>2014</v>
      </c>
      <c r="X1865" s="14">
        <f>_xlfn.DAYS(Table1[[#This Row],[Date Ended Conversion]],Table1[[#This Row],[Date Created Conversion]])</f>
        <v>30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8280</v>
      </c>
      <c r="O1866" t="s">
        <v>8282</v>
      </c>
      <c r="P1866" s="16">
        <f>ROUND(Table1[[#This Row],[pledged]]/Table1[[#This Row],[goal]]*100,0)</f>
        <v>43</v>
      </c>
      <c r="Q1866">
        <f>IFERROR(ROUND(E1866/L1866,2),0)</f>
        <v>58.08</v>
      </c>
      <c r="R1866" s="18">
        <f>(((J1866/60)/60)/24)+DATE(1970,1,1)</f>
        <v>41733.716435185182</v>
      </c>
      <c r="S1866" s="18">
        <f>(((I1866/60)/60)/24)+DATE(1970,1,1)</f>
        <v>41763.716435185182</v>
      </c>
      <c r="T1866" s="14">
        <f>MONTH(R1866)</f>
        <v>4</v>
      </c>
      <c r="U1866" s="14">
        <f>MONTH(S1866)</f>
        <v>5</v>
      </c>
      <c r="V1866">
        <f>YEAR(R1866)</f>
        <v>2014</v>
      </c>
      <c r="W1866">
        <f>YEAR(S1866)</f>
        <v>2014</v>
      </c>
      <c r="X1866" s="14">
        <f>_xlfn.DAYS(Table1[[#This Row],[Date Ended Conversion]],Table1[[#This Row],[Date Created Conversion]])</f>
        <v>30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8280</v>
      </c>
      <c r="O1867" t="s">
        <v>8282</v>
      </c>
      <c r="P1867" s="16">
        <f>ROUND(Table1[[#This Row],[pledged]]/Table1[[#This Row],[goal]]*100,0)</f>
        <v>0</v>
      </c>
      <c r="Q1867">
        <f>IFERROR(ROUND(E1867/L1867,2),0)</f>
        <v>2</v>
      </c>
      <c r="R1867" s="18">
        <f>(((J1867/60)/60)/24)+DATE(1970,1,1)</f>
        <v>42645.367442129631</v>
      </c>
      <c r="S1867" s="18">
        <f>(((I1867/60)/60)/24)+DATE(1970,1,1)</f>
        <v>42680.409108796302</v>
      </c>
      <c r="T1867" s="14">
        <f>MONTH(R1867)</f>
        <v>10</v>
      </c>
      <c r="U1867" s="14">
        <f>MONTH(S1867)</f>
        <v>11</v>
      </c>
      <c r="V1867">
        <f>YEAR(R1867)</f>
        <v>2016</v>
      </c>
      <c r="W1867">
        <f>YEAR(S1867)</f>
        <v>2016</v>
      </c>
      <c r="X1867" s="14">
        <f>_xlfn.DAYS(Table1[[#This Row],[Date Ended Conversion]],Table1[[#This Row],[Date Created Conversion]])</f>
        <v>35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8280</v>
      </c>
      <c r="O1868" t="s">
        <v>8282</v>
      </c>
      <c r="P1868" s="16">
        <f>ROUND(Table1[[#This Row],[pledged]]/Table1[[#This Row],[goal]]*100,0)</f>
        <v>1</v>
      </c>
      <c r="Q1868">
        <f>IFERROR(ROUND(E1868/L1868,2),0)</f>
        <v>62.5</v>
      </c>
      <c r="R1868" s="18">
        <f>(((J1868/60)/60)/24)+DATE(1970,1,1)</f>
        <v>42742.246493055558</v>
      </c>
      <c r="S1868" s="18">
        <f>(((I1868/60)/60)/24)+DATE(1970,1,1)</f>
        <v>42795.166666666672</v>
      </c>
      <c r="T1868" s="14">
        <f>MONTH(R1868)</f>
        <v>1</v>
      </c>
      <c r="U1868" s="14">
        <f>MONTH(S1868)</f>
        <v>3</v>
      </c>
      <c r="V1868">
        <f>YEAR(R1868)</f>
        <v>2017</v>
      </c>
      <c r="W1868">
        <f>YEAR(S1868)</f>
        <v>2017</v>
      </c>
      <c r="X1868" s="14">
        <f>_xlfn.DAYS(Table1[[#This Row],[Date Ended Conversion]],Table1[[#This Row],[Date Created Conversion]])</f>
        <v>53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8280</v>
      </c>
      <c r="O1869" t="s">
        <v>8282</v>
      </c>
      <c r="P1869" s="16">
        <f>ROUND(Table1[[#This Row],[pledged]]/Table1[[#This Row],[goal]]*100,0)</f>
        <v>0</v>
      </c>
      <c r="Q1869">
        <f>IFERROR(ROUND(E1869/L1869,2),0)</f>
        <v>10</v>
      </c>
      <c r="R1869" s="18">
        <f>(((J1869/60)/60)/24)+DATE(1970,1,1)</f>
        <v>42649.924907407403</v>
      </c>
      <c r="S1869" s="18">
        <f>(((I1869/60)/60)/24)+DATE(1970,1,1)</f>
        <v>42679.924907407403</v>
      </c>
      <c r="T1869" s="14">
        <f>MONTH(R1869)</f>
        <v>10</v>
      </c>
      <c r="U1869" s="14">
        <f>MONTH(S1869)</f>
        <v>11</v>
      </c>
      <c r="V1869">
        <f>YEAR(R1869)</f>
        <v>2016</v>
      </c>
      <c r="W1869">
        <f>YEAR(S1869)</f>
        <v>2016</v>
      </c>
      <c r="X1869" s="14">
        <f>_xlfn.DAYS(Table1[[#This Row],[Date Ended Conversion]],Table1[[#This Row],[Date Created Conversion]])</f>
        <v>30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8280</v>
      </c>
      <c r="O1870" t="s">
        <v>8282</v>
      </c>
      <c r="P1870" s="16">
        <f>ROUND(Table1[[#This Row],[pledged]]/Table1[[#This Row],[goal]]*100,0)</f>
        <v>5</v>
      </c>
      <c r="Q1870">
        <f>IFERROR(ROUND(E1870/L1870,2),0)</f>
        <v>71.59</v>
      </c>
      <c r="R1870" s="18">
        <f>(((J1870/60)/60)/24)+DATE(1970,1,1)</f>
        <v>42328.779224537036</v>
      </c>
      <c r="S1870" s="18">
        <f>(((I1870/60)/60)/24)+DATE(1970,1,1)</f>
        <v>42353.332638888889</v>
      </c>
      <c r="T1870" s="14">
        <f>MONTH(R1870)</f>
        <v>11</v>
      </c>
      <c r="U1870" s="14">
        <f>MONTH(S1870)</f>
        <v>12</v>
      </c>
      <c r="V1870">
        <f>YEAR(R1870)</f>
        <v>2015</v>
      </c>
      <c r="W1870">
        <f>YEAR(S1870)</f>
        <v>2015</v>
      </c>
      <c r="X1870" s="14">
        <f>_xlfn.DAYS(Table1[[#This Row],[Date Ended Conversion]],Table1[[#This Row],[Date Created Conversion]])</f>
        <v>25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8280</v>
      </c>
      <c r="O1871" t="s">
        <v>8282</v>
      </c>
      <c r="P1871" s="16">
        <f>ROUND(Table1[[#This Row],[pledged]]/Table1[[#This Row],[goal]]*100,0)</f>
        <v>0</v>
      </c>
      <c r="Q1871">
        <f>IFERROR(ROUND(E1871/L1871,2),0)</f>
        <v>0</v>
      </c>
      <c r="R1871" s="18">
        <f>(((J1871/60)/60)/24)+DATE(1970,1,1)</f>
        <v>42709.002881944441</v>
      </c>
      <c r="S1871" s="18">
        <f>(((I1871/60)/60)/24)+DATE(1970,1,1)</f>
        <v>42739.002881944441</v>
      </c>
      <c r="T1871" s="14">
        <f>MONTH(R1871)</f>
        <v>12</v>
      </c>
      <c r="U1871" s="14">
        <f>MONTH(S1871)</f>
        <v>1</v>
      </c>
      <c r="V1871">
        <f>YEAR(R1871)</f>
        <v>2016</v>
      </c>
      <c r="W1871">
        <f>YEAR(S1871)</f>
        <v>2017</v>
      </c>
      <c r="X1871" s="14">
        <f>_xlfn.DAYS(Table1[[#This Row],[Date Ended Conversion]],Table1[[#This Row],[Date Created Conversion]])</f>
        <v>30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8280</v>
      </c>
      <c r="O1872" t="s">
        <v>8282</v>
      </c>
      <c r="P1872" s="16">
        <f>ROUND(Table1[[#This Row],[pledged]]/Table1[[#This Row],[goal]]*100,0)</f>
        <v>10</v>
      </c>
      <c r="Q1872">
        <f>IFERROR(ROUND(E1872/L1872,2),0)</f>
        <v>32.82</v>
      </c>
      <c r="R1872" s="18">
        <f>(((J1872/60)/60)/24)+DATE(1970,1,1)</f>
        <v>42371.355729166666</v>
      </c>
      <c r="S1872" s="18">
        <f>(((I1872/60)/60)/24)+DATE(1970,1,1)</f>
        <v>42400.178472222222</v>
      </c>
      <c r="T1872" s="14">
        <f>MONTH(R1872)</f>
        <v>1</v>
      </c>
      <c r="U1872" s="14">
        <f>MONTH(S1872)</f>
        <v>1</v>
      </c>
      <c r="V1872">
        <f>YEAR(R1872)</f>
        <v>2016</v>
      </c>
      <c r="W1872">
        <f>YEAR(S1872)</f>
        <v>2016</v>
      </c>
      <c r="X1872" s="14">
        <f>_xlfn.DAYS(Table1[[#This Row],[Date Ended Conversion]],Table1[[#This Row],[Date Created Conversion]])</f>
        <v>29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8280</v>
      </c>
      <c r="O1873" t="s">
        <v>8282</v>
      </c>
      <c r="P1873" s="16">
        <f>ROUND(Table1[[#This Row],[pledged]]/Table1[[#This Row],[goal]]*100,0)</f>
        <v>72</v>
      </c>
      <c r="Q1873">
        <f>IFERROR(ROUND(E1873/L1873,2),0)</f>
        <v>49.12</v>
      </c>
      <c r="R1873" s="18">
        <f>(((J1873/60)/60)/24)+DATE(1970,1,1)</f>
        <v>41923.783576388887</v>
      </c>
      <c r="S1873" s="18">
        <f>(((I1873/60)/60)/24)+DATE(1970,1,1)</f>
        <v>41963.825243055559</v>
      </c>
      <c r="T1873" s="14">
        <f>MONTH(R1873)</f>
        <v>10</v>
      </c>
      <c r="U1873" s="14">
        <f>MONTH(S1873)</f>
        <v>11</v>
      </c>
      <c r="V1873">
        <f>YEAR(R1873)</f>
        <v>2014</v>
      </c>
      <c r="W1873">
        <f>YEAR(S1873)</f>
        <v>2014</v>
      </c>
      <c r="X1873" s="14">
        <f>_xlfn.DAYS(Table1[[#This Row],[Date Ended Conversion]],Table1[[#This Row],[Date Created Conversion]])</f>
        <v>40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8280</v>
      </c>
      <c r="O1874" t="s">
        <v>8282</v>
      </c>
      <c r="P1874" s="16">
        <f>ROUND(Table1[[#This Row],[pledged]]/Table1[[#This Row],[goal]]*100,0)</f>
        <v>1</v>
      </c>
      <c r="Q1874">
        <f>IFERROR(ROUND(E1874/L1874,2),0)</f>
        <v>16.309999999999999</v>
      </c>
      <c r="R1874" s="18">
        <f>(((J1874/60)/60)/24)+DATE(1970,1,1)</f>
        <v>42155.129652777774</v>
      </c>
      <c r="S1874" s="18">
        <f>(((I1874/60)/60)/24)+DATE(1970,1,1)</f>
        <v>42185.129652777774</v>
      </c>
      <c r="T1874" s="14">
        <f>MONTH(R1874)</f>
        <v>5</v>
      </c>
      <c r="U1874" s="14">
        <f>MONTH(S1874)</f>
        <v>6</v>
      </c>
      <c r="V1874">
        <f>YEAR(R1874)</f>
        <v>2015</v>
      </c>
      <c r="W1874">
        <f>YEAR(S1874)</f>
        <v>2015</v>
      </c>
      <c r="X1874" s="14">
        <f>_xlfn.DAYS(Table1[[#This Row],[Date Ended Conversion]],Table1[[#This Row],[Date Created Conversion]])</f>
        <v>30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8280</v>
      </c>
      <c r="O1875" t="s">
        <v>8282</v>
      </c>
      <c r="P1875" s="16">
        <f>ROUND(Table1[[#This Row],[pledged]]/Table1[[#This Row],[goal]]*100,0)</f>
        <v>0</v>
      </c>
      <c r="Q1875">
        <f>IFERROR(ROUND(E1875/L1875,2),0)</f>
        <v>18</v>
      </c>
      <c r="R1875" s="18">
        <f>(((J1875/60)/60)/24)+DATE(1970,1,1)</f>
        <v>42164.615856481483</v>
      </c>
      <c r="S1875" s="18">
        <f>(((I1875/60)/60)/24)+DATE(1970,1,1)</f>
        <v>42193.697916666672</v>
      </c>
      <c r="T1875" s="14">
        <f>MONTH(R1875)</f>
        <v>6</v>
      </c>
      <c r="U1875" s="14">
        <f>MONTH(S1875)</f>
        <v>7</v>
      </c>
      <c r="V1875">
        <f>YEAR(R1875)</f>
        <v>2015</v>
      </c>
      <c r="W1875">
        <f>YEAR(S1875)</f>
        <v>2015</v>
      </c>
      <c r="X1875" s="14">
        <f>_xlfn.DAYS(Table1[[#This Row],[Date Ended Conversion]],Table1[[#This Row],[Date Created Conversion]])</f>
        <v>29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8280</v>
      </c>
      <c r="O1876" t="s">
        <v>8282</v>
      </c>
      <c r="P1876" s="16">
        <f>ROUND(Table1[[#This Row],[pledged]]/Table1[[#This Row],[goal]]*100,0)</f>
        <v>0</v>
      </c>
      <c r="Q1876">
        <f>IFERROR(ROUND(E1876/L1876,2),0)</f>
        <v>13</v>
      </c>
      <c r="R1876" s="18">
        <f>(((J1876/60)/60)/24)+DATE(1970,1,1)</f>
        <v>42529.969131944439</v>
      </c>
      <c r="S1876" s="18">
        <f>(((I1876/60)/60)/24)+DATE(1970,1,1)</f>
        <v>42549.969131944439</v>
      </c>
      <c r="T1876" s="14">
        <f>MONTH(R1876)</f>
        <v>6</v>
      </c>
      <c r="U1876" s="14">
        <f>MONTH(S1876)</f>
        <v>6</v>
      </c>
      <c r="V1876">
        <f>YEAR(R1876)</f>
        <v>2016</v>
      </c>
      <c r="W1876">
        <f>YEAR(S1876)</f>
        <v>2016</v>
      </c>
      <c r="X1876" s="14">
        <f>_xlfn.DAYS(Table1[[#This Row],[Date Ended Conversion]],Table1[[#This Row],[Date Created Conversion]])</f>
        <v>20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8280</v>
      </c>
      <c r="O1877" t="s">
        <v>8282</v>
      </c>
      <c r="P1877" s="16">
        <f>ROUND(Table1[[#This Row],[pledged]]/Table1[[#This Row],[goal]]*100,0)</f>
        <v>1</v>
      </c>
      <c r="Q1877">
        <f>IFERROR(ROUND(E1877/L1877,2),0)</f>
        <v>17</v>
      </c>
      <c r="R1877" s="18">
        <f>(((J1877/60)/60)/24)+DATE(1970,1,1)</f>
        <v>42528.899398148147</v>
      </c>
      <c r="S1877" s="18">
        <f>(((I1877/60)/60)/24)+DATE(1970,1,1)</f>
        <v>42588.899398148147</v>
      </c>
      <c r="T1877" s="14">
        <f>MONTH(R1877)</f>
        <v>6</v>
      </c>
      <c r="U1877" s="14">
        <f>MONTH(S1877)</f>
        <v>8</v>
      </c>
      <c r="V1877">
        <f>YEAR(R1877)</f>
        <v>2016</v>
      </c>
      <c r="W1877">
        <f>YEAR(S1877)</f>
        <v>2016</v>
      </c>
      <c r="X1877" s="14">
        <f>_xlfn.DAYS(Table1[[#This Row],[Date Ended Conversion]],Table1[[#This Row],[Date Created Conversion]])</f>
        <v>60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8280</v>
      </c>
      <c r="O1878" t="s">
        <v>8282</v>
      </c>
      <c r="P1878" s="16">
        <f>ROUND(Table1[[#This Row],[pledged]]/Table1[[#This Row],[goal]]*100,0)</f>
        <v>0</v>
      </c>
      <c r="Q1878">
        <f>IFERROR(ROUND(E1878/L1878,2),0)</f>
        <v>0</v>
      </c>
      <c r="R1878" s="18">
        <f>(((J1878/60)/60)/24)+DATE(1970,1,1)</f>
        <v>41776.284780092588</v>
      </c>
      <c r="S1878" s="18">
        <f>(((I1878/60)/60)/24)+DATE(1970,1,1)</f>
        <v>41806.284780092588</v>
      </c>
      <c r="T1878" s="14">
        <f>MONTH(R1878)</f>
        <v>5</v>
      </c>
      <c r="U1878" s="14">
        <f>MONTH(S1878)</f>
        <v>6</v>
      </c>
      <c r="V1878">
        <f>YEAR(R1878)</f>
        <v>2014</v>
      </c>
      <c r="W1878">
        <f>YEAR(S1878)</f>
        <v>2014</v>
      </c>
      <c r="X1878" s="14">
        <f>_xlfn.DAYS(Table1[[#This Row],[Date Ended Conversion]],Table1[[#This Row],[Date Created Conversion]])</f>
        <v>30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8280</v>
      </c>
      <c r="O1879" t="s">
        <v>8282</v>
      </c>
      <c r="P1879" s="16">
        <f>ROUND(Table1[[#This Row],[pledged]]/Table1[[#This Row],[goal]]*100,0)</f>
        <v>0</v>
      </c>
      <c r="Q1879">
        <f>IFERROR(ROUND(E1879/L1879,2),0)</f>
        <v>0</v>
      </c>
      <c r="R1879" s="18">
        <f>(((J1879/60)/60)/24)+DATE(1970,1,1)</f>
        <v>42035.029224537036</v>
      </c>
      <c r="S1879" s="18">
        <f>(((I1879/60)/60)/24)+DATE(1970,1,1)</f>
        <v>42064.029224537036</v>
      </c>
      <c r="T1879" s="14">
        <f>MONTH(R1879)</f>
        <v>1</v>
      </c>
      <c r="U1879" s="14">
        <f>MONTH(S1879)</f>
        <v>3</v>
      </c>
      <c r="V1879">
        <f>YEAR(R1879)</f>
        <v>2015</v>
      </c>
      <c r="W1879">
        <f>YEAR(S1879)</f>
        <v>2015</v>
      </c>
      <c r="X1879" s="14">
        <f>_xlfn.DAYS(Table1[[#This Row],[Date Ended Conversion]],Table1[[#This Row],[Date Created Conversion]])</f>
        <v>29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8280</v>
      </c>
      <c r="O1880" t="s">
        <v>8282</v>
      </c>
      <c r="P1880" s="16">
        <f>ROUND(Table1[[#This Row],[pledged]]/Table1[[#This Row],[goal]]*100,0)</f>
        <v>0</v>
      </c>
      <c r="Q1880">
        <f>IFERROR(ROUND(E1880/L1880,2),0)</f>
        <v>0</v>
      </c>
      <c r="R1880" s="18">
        <f>(((J1880/60)/60)/24)+DATE(1970,1,1)</f>
        <v>41773.008738425924</v>
      </c>
      <c r="S1880" s="18">
        <f>(((I1880/60)/60)/24)+DATE(1970,1,1)</f>
        <v>41803.008738425924</v>
      </c>
      <c r="T1880" s="14">
        <f>MONTH(R1880)</f>
        <v>5</v>
      </c>
      <c r="U1880" s="14">
        <f>MONTH(S1880)</f>
        <v>6</v>
      </c>
      <c r="V1880">
        <f>YEAR(R1880)</f>
        <v>2014</v>
      </c>
      <c r="W1880">
        <f>YEAR(S1880)</f>
        <v>2014</v>
      </c>
      <c r="X1880" s="14">
        <f>_xlfn.DAYS(Table1[[#This Row],[Date Ended Conversion]],Table1[[#This Row],[Date Created Conversion]])</f>
        <v>30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8280</v>
      </c>
      <c r="O1881" t="s">
        <v>8282</v>
      </c>
      <c r="P1881" s="16">
        <f>ROUND(Table1[[#This Row],[pledged]]/Table1[[#This Row],[goal]]*100,0)</f>
        <v>0</v>
      </c>
      <c r="Q1881">
        <f>IFERROR(ROUND(E1881/L1881,2),0)</f>
        <v>3</v>
      </c>
      <c r="R1881" s="18">
        <f>(((J1881/60)/60)/24)+DATE(1970,1,1)</f>
        <v>42413.649641203709</v>
      </c>
      <c r="S1881" s="18">
        <f>(((I1881/60)/60)/24)+DATE(1970,1,1)</f>
        <v>42443.607974537037</v>
      </c>
      <c r="T1881" s="14">
        <f>MONTH(R1881)</f>
        <v>2</v>
      </c>
      <c r="U1881" s="14">
        <f>MONTH(S1881)</f>
        <v>3</v>
      </c>
      <c r="V1881">
        <f>YEAR(R1881)</f>
        <v>2016</v>
      </c>
      <c r="W1881">
        <f>YEAR(S1881)</f>
        <v>2016</v>
      </c>
      <c r="X1881" s="14">
        <f>_xlfn.DAYS(Table1[[#This Row],[Date Ended Conversion]],Table1[[#This Row],[Date Created Conversion]])</f>
        <v>30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8280</v>
      </c>
      <c r="O1882" t="s">
        <v>8282</v>
      </c>
      <c r="P1882" s="16">
        <f>ROUND(Table1[[#This Row],[pledged]]/Table1[[#This Row],[goal]]*100,0)</f>
        <v>20</v>
      </c>
      <c r="Q1882">
        <f>IFERROR(ROUND(E1882/L1882,2),0)</f>
        <v>41.83</v>
      </c>
      <c r="R1882" s="18">
        <f>(((J1882/60)/60)/24)+DATE(1970,1,1)</f>
        <v>42430.566898148143</v>
      </c>
      <c r="S1882" s="18">
        <f>(((I1882/60)/60)/24)+DATE(1970,1,1)</f>
        <v>42459.525231481486</v>
      </c>
      <c r="T1882" s="14">
        <f>MONTH(R1882)</f>
        <v>3</v>
      </c>
      <c r="U1882" s="14">
        <f>MONTH(S1882)</f>
        <v>3</v>
      </c>
      <c r="V1882">
        <f>YEAR(R1882)</f>
        <v>2016</v>
      </c>
      <c r="W1882">
        <f>YEAR(S1882)</f>
        <v>2016</v>
      </c>
      <c r="X1882" s="14">
        <f>_xlfn.DAYS(Table1[[#This Row],[Date Ended Conversion]],Table1[[#This Row],[Date Created Conversion]])</f>
        <v>29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8275</v>
      </c>
      <c r="O1883" t="s">
        <v>8277</v>
      </c>
      <c r="P1883" s="16">
        <f>ROUND(Table1[[#This Row],[pledged]]/Table1[[#This Row],[goal]]*100,0)</f>
        <v>173</v>
      </c>
      <c r="Q1883">
        <f>IFERROR(ROUND(E1883/L1883,2),0)</f>
        <v>49.34</v>
      </c>
      <c r="R1883" s="18">
        <f>(((J1883/60)/60)/24)+DATE(1970,1,1)</f>
        <v>42043.152650462958</v>
      </c>
      <c r="S1883" s="18">
        <f>(((I1883/60)/60)/24)+DATE(1970,1,1)</f>
        <v>42073.110983796301</v>
      </c>
      <c r="T1883" s="14">
        <f>MONTH(R1883)</f>
        <v>2</v>
      </c>
      <c r="U1883" s="14">
        <f>MONTH(S1883)</f>
        <v>3</v>
      </c>
      <c r="V1883">
        <f>YEAR(R1883)</f>
        <v>2015</v>
      </c>
      <c r="W1883">
        <f>YEAR(S1883)</f>
        <v>2015</v>
      </c>
      <c r="X1883" s="14">
        <f>_xlfn.DAYS(Table1[[#This Row],[Date Ended Conversion]],Table1[[#This Row],[Date Created Conversion]])</f>
        <v>30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8275</v>
      </c>
      <c r="O1884" t="s">
        <v>8277</v>
      </c>
      <c r="P1884" s="16">
        <f>ROUND(Table1[[#This Row],[pledged]]/Table1[[#This Row],[goal]]*100,0)</f>
        <v>101</v>
      </c>
      <c r="Q1884">
        <f>IFERROR(ROUND(E1884/L1884,2),0)</f>
        <v>41.73</v>
      </c>
      <c r="R1884" s="18">
        <f>(((J1884/60)/60)/24)+DATE(1970,1,1)</f>
        <v>41067.949212962965</v>
      </c>
      <c r="S1884" s="18">
        <f>(((I1884/60)/60)/24)+DATE(1970,1,1)</f>
        <v>41100.991666666669</v>
      </c>
      <c r="T1884" s="14">
        <f>MONTH(R1884)</f>
        <v>6</v>
      </c>
      <c r="U1884" s="14">
        <f>MONTH(S1884)</f>
        <v>7</v>
      </c>
      <c r="V1884">
        <f>YEAR(R1884)</f>
        <v>2012</v>
      </c>
      <c r="W1884">
        <f>YEAR(S1884)</f>
        <v>2012</v>
      </c>
      <c r="X1884" s="14">
        <f>_xlfn.DAYS(Table1[[#This Row],[Date Ended Conversion]],Table1[[#This Row],[Date Created Conversion]])</f>
        <v>33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8275</v>
      </c>
      <c r="O1885" t="s">
        <v>8277</v>
      </c>
      <c r="P1885" s="16">
        <f>ROUND(Table1[[#This Row],[pledged]]/Table1[[#This Row],[goal]]*100,0)</f>
        <v>105</v>
      </c>
      <c r="Q1885">
        <f>IFERROR(ROUND(E1885/L1885,2),0)</f>
        <v>32.72</v>
      </c>
      <c r="R1885" s="18">
        <f>(((J1885/60)/60)/24)+DATE(1970,1,1)</f>
        <v>40977.948009259257</v>
      </c>
      <c r="S1885" s="18">
        <f>(((I1885/60)/60)/24)+DATE(1970,1,1)</f>
        <v>41007.906342592592</v>
      </c>
      <c r="T1885" s="14">
        <f>MONTH(R1885)</f>
        <v>3</v>
      </c>
      <c r="U1885" s="14">
        <f>MONTH(S1885)</f>
        <v>4</v>
      </c>
      <c r="V1885">
        <f>YEAR(R1885)</f>
        <v>2012</v>
      </c>
      <c r="W1885">
        <f>YEAR(S1885)</f>
        <v>2012</v>
      </c>
      <c r="X1885" s="14">
        <f>_xlfn.DAYS(Table1[[#This Row],[Date Ended Conversion]],Table1[[#This Row],[Date Created Conversion]])</f>
        <v>30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8275</v>
      </c>
      <c r="O1886" t="s">
        <v>8277</v>
      </c>
      <c r="P1886" s="16">
        <f>ROUND(Table1[[#This Row],[pledged]]/Table1[[#This Row],[goal]]*100,0)</f>
        <v>135</v>
      </c>
      <c r="Q1886">
        <f>IFERROR(ROUND(E1886/L1886,2),0)</f>
        <v>51.96</v>
      </c>
      <c r="R1886" s="18">
        <f>(((J1886/60)/60)/24)+DATE(1970,1,1)</f>
        <v>41205.198321759257</v>
      </c>
      <c r="S1886" s="18">
        <f>(((I1886/60)/60)/24)+DATE(1970,1,1)</f>
        <v>41240.5</v>
      </c>
      <c r="T1886" s="14">
        <f>MONTH(R1886)</f>
        <v>10</v>
      </c>
      <c r="U1886" s="14">
        <f>MONTH(S1886)</f>
        <v>11</v>
      </c>
      <c r="V1886">
        <f>YEAR(R1886)</f>
        <v>2012</v>
      </c>
      <c r="W1886">
        <f>YEAR(S1886)</f>
        <v>2012</v>
      </c>
      <c r="X1886" s="14">
        <f>_xlfn.DAYS(Table1[[#This Row],[Date Ended Conversion]],Table1[[#This Row],[Date Created Conversion]])</f>
        <v>35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8275</v>
      </c>
      <c r="O1887" t="s">
        <v>8277</v>
      </c>
      <c r="P1887" s="16">
        <f>ROUND(Table1[[#This Row],[pledged]]/Table1[[#This Row],[goal]]*100,0)</f>
        <v>116</v>
      </c>
      <c r="Q1887">
        <f>IFERROR(ROUND(E1887/L1887,2),0)</f>
        <v>50.69</v>
      </c>
      <c r="R1887" s="18">
        <f>(((J1887/60)/60)/24)+DATE(1970,1,1)</f>
        <v>41099.093865740739</v>
      </c>
      <c r="S1887" s="18">
        <f>(((I1887/60)/60)/24)+DATE(1970,1,1)</f>
        <v>41131.916666666664</v>
      </c>
      <c r="T1887" s="14">
        <f>MONTH(R1887)</f>
        <v>7</v>
      </c>
      <c r="U1887" s="14">
        <f>MONTH(S1887)</f>
        <v>8</v>
      </c>
      <c r="V1887">
        <f>YEAR(R1887)</f>
        <v>2012</v>
      </c>
      <c r="W1887">
        <f>YEAR(S1887)</f>
        <v>2012</v>
      </c>
      <c r="X1887" s="14">
        <f>_xlfn.DAYS(Table1[[#This Row],[Date Ended Conversion]],Table1[[#This Row],[Date Created Conversion]])</f>
        <v>32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8275</v>
      </c>
      <c r="O1888" t="s">
        <v>8277</v>
      </c>
      <c r="P1888" s="16">
        <f>ROUND(Table1[[#This Row],[pledged]]/Table1[[#This Row],[goal]]*100,0)</f>
        <v>102</v>
      </c>
      <c r="Q1888">
        <f>IFERROR(ROUND(E1888/L1888,2),0)</f>
        <v>42.24</v>
      </c>
      <c r="R1888" s="18">
        <f>(((J1888/60)/60)/24)+DATE(1970,1,1)</f>
        <v>41925.906689814816</v>
      </c>
      <c r="S1888" s="18">
        <f>(((I1888/60)/60)/24)+DATE(1970,1,1)</f>
        <v>41955.94835648148</v>
      </c>
      <c r="T1888" s="14">
        <f>MONTH(R1888)</f>
        <v>10</v>
      </c>
      <c r="U1888" s="14">
        <f>MONTH(S1888)</f>
        <v>11</v>
      </c>
      <c r="V1888">
        <f>YEAR(R1888)</f>
        <v>2014</v>
      </c>
      <c r="W1888">
        <f>YEAR(S1888)</f>
        <v>2014</v>
      </c>
      <c r="X1888" s="14">
        <f>_xlfn.DAYS(Table1[[#This Row],[Date Ended Conversion]],Table1[[#This Row],[Date Created Conversion]])</f>
        <v>30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8275</v>
      </c>
      <c r="O1889" t="s">
        <v>8277</v>
      </c>
      <c r="P1889" s="16">
        <f>ROUND(Table1[[#This Row],[pledged]]/Table1[[#This Row],[goal]]*100,0)</f>
        <v>111</v>
      </c>
      <c r="Q1889">
        <f>IFERROR(ROUND(E1889/L1889,2),0)</f>
        <v>416.88</v>
      </c>
      <c r="R1889" s="18">
        <f>(((J1889/60)/60)/24)+DATE(1970,1,1)</f>
        <v>42323.800138888888</v>
      </c>
      <c r="S1889" s="18">
        <f>(((I1889/60)/60)/24)+DATE(1970,1,1)</f>
        <v>42341.895833333328</v>
      </c>
      <c r="T1889" s="14">
        <f>MONTH(R1889)</f>
        <v>11</v>
      </c>
      <c r="U1889" s="14">
        <f>MONTH(S1889)</f>
        <v>12</v>
      </c>
      <c r="V1889">
        <f>YEAR(R1889)</f>
        <v>2015</v>
      </c>
      <c r="W1889">
        <f>YEAR(S1889)</f>
        <v>2015</v>
      </c>
      <c r="X1889" s="14">
        <f>_xlfn.DAYS(Table1[[#This Row],[Date Ended Conversion]],Table1[[#This Row],[Date Created Conversion]])</f>
        <v>18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8275</v>
      </c>
      <c r="O1890" t="s">
        <v>8277</v>
      </c>
      <c r="P1890" s="16">
        <f>ROUND(Table1[[#This Row],[pledged]]/Table1[[#This Row],[goal]]*100,0)</f>
        <v>166</v>
      </c>
      <c r="Q1890">
        <f>IFERROR(ROUND(E1890/L1890,2),0)</f>
        <v>46.65</v>
      </c>
      <c r="R1890" s="18">
        <f>(((J1890/60)/60)/24)+DATE(1970,1,1)</f>
        <v>40299.239953703705</v>
      </c>
      <c r="S1890" s="18">
        <f>(((I1890/60)/60)/24)+DATE(1970,1,1)</f>
        <v>40330.207638888889</v>
      </c>
      <c r="T1890" s="14">
        <f>MONTH(R1890)</f>
        <v>5</v>
      </c>
      <c r="U1890" s="14">
        <f>MONTH(S1890)</f>
        <v>6</v>
      </c>
      <c r="V1890">
        <f>YEAR(R1890)</f>
        <v>2010</v>
      </c>
      <c r="W1890">
        <f>YEAR(S1890)</f>
        <v>2010</v>
      </c>
      <c r="X1890" s="14">
        <f>_xlfn.DAYS(Table1[[#This Row],[Date Ended Conversion]],Table1[[#This Row],[Date Created Conversion]])</f>
        <v>31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8275</v>
      </c>
      <c r="O1891" t="s">
        <v>8277</v>
      </c>
      <c r="P1891" s="16">
        <f>ROUND(Table1[[#This Row],[pledged]]/Table1[[#This Row],[goal]]*100,0)</f>
        <v>107</v>
      </c>
      <c r="Q1891">
        <f>IFERROR(ROUND(E1891/L1891,2),0)</f>
        <v>48.45</v>
      </c>
      <c r="R1891" s="18">
        <f>(((J1891/60)/60)/24)+DATE(1970,1,1)</f>
        <v>41299.793356481481</v>
      </c>
      <c r="S1891" s="18">
        <f>(((I1891/60)/60)/24)+DATE(1970,1,1)</f>
        <v>41344.751689814817</v>
      </c>
      <c r="T1891" s="14">
        <f>MONTH(R1891)</f>
        <v>1</v>
      </c>
      <c r="U1891" s="14">
        <f>MONTH(S1891)</f>
        <v>3</v>
      </c>
      <c r="V1891">
        <f>YEAR(R1891)</f>
        <v>2013</v>
      </c>
      <c r="W1891">
        <f>YEAR(S1891)</f>
        <v>2013</v>
      </c>
      <c r="X1891" s="14">
        <f>_xlfn.DAYS(Table1[[#This Row],[Date Ended Conversion]],Table1[[#This Row],[Date Created Conversion]])</f>
        <v>45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8275</v>
      </c>
      <c r="O1892" t="s">
        <v>8277</v>
      </c>
      <c r="P1892" s="16">
        <f>ROUND(Table1[[#This Row],[pledged]]/Table1[[#This Row],[goal]]*100,0)</f>
        <v>145</v>
      </c>
      <c r="Q1892">
        <f>IFERROR(ROUND(E1892/L1892,2),0)</f>
        <v>70.53</v>
      </c>
      <c r="R1892" s="18">
        <f>(((J1892/60)/60)/24)+DATE(1970,1,1)</f>
        <v>41228.786203703705</v>
      </c>
      <c r="S1892" s="18">
        <f>(((I1892/60)/60)/24)+DATE(1970,1,1)</f>
        <v>41258.786203703705</v>
      </c>
      <c r="T1892" s="14">
        <f>MONTH(R1892)</f>
        <v>11</v>
      </c>
      <c r="U1892" s="14">
        <f>MONTH(S1892)</f>
        <v>12</v>
      </c>
      <c r="V1892">
        <f>YEAR(R1892)</f>
        <v>2012</v>
      </c>
      <c r="W1892">
        <f>YEAR(S1892)</f>
        <v>2012</v>
      </c>
      <c r="X1892" s="14">
        <f>_xlfn.DAYS(Table1[[#This Row],[Date Ended Conversion]],Table1[[#This Row],[Date Created Conversion]])</f>
        <v>30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8275</v>
      </c>
      <c r="O1893" t="s">
        <v>8277</v>
      </c>
      <c r="P1893" s="16">
        <f>ROUND(Table1[[#This Row],[pledged]]/Table1[[#This Row],[goal]]*100,0)</f>
        <v>106</v>
      </c>
      <c r="Q1893">
        <f>IFERROR(ROUND(E1893/L1893,2),0)</f>
        <v>87.96</v>
      </c>
      <c r="R1893" s="18">
        <f>(((J1893/60)/60)/24)+DATE(1970,1,1)</f>
        <v>40335.798078703701</v>
      </c>
      <c r="S1893" s="18">
        <f>(((I1893/60)/60)/24)+DATE(1970,1,1)</f>
        <v>40381.25</v>
      </c>
      <c r="T1893" s="14">
        <f>MONTH(R1893)</f>
        <v>6</v>
      </c>
      <c r="U1893" s="14">
        <f>MONTH(S1893)</f>
        <v>7</v>
      </c>
      <c r="V1893">
        <f>YEAR(R1893)</f>
        <v>2010</v>
      </c>
      <c r="W1893">
        <f>YEAR(S1893)</f>
        <v>2010</v>
      </c>
      <c r="X1893" s="14">
        <f>_xlfn.DAYS(Table1[[#This Row],[Date Ended Conversion]],Table1[[#This Row],[Date Created Conversion]])</f>
        <v>46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8275</v>
      </c>
      <c r="O1894" t="s">
        <v>8277</v>
      </c>
      <c r="P1894" s="16">
        <f>ROUND(Table1[[#This Row],[pledged]]/Table1[[#This Row],[goal]]*100,0)</f>
        <v>137</v>
      </c>
      <c r="Q1894">
        <f>IFERROR(ROUND(E1894/L1894,2),0)</f>
        <v>26.27</v>
      </c>
      <c r="R1894" s="18">
        <f>(((J1894/60)/60)/24)+DATE(1970,1,1)</f>
        <v>40671.637511574074</v>
      </c>
      <c r="S1894" s="18">
        <f>(((I1894/60)/60)/24)+DATE(1970,1,1)</f>
        <v>40701.637511574074</v>
      </c>
      <c r="T1894" s="14">
        <f>MONTH(R1894)</f>
        <v>5</v>
      </c>
      <c r="U1894" s="14">
        <f>MONTH(S1894)</f>
        <v>6</v>
      </c>
      <c r="V1894">
        <f>YEAR(R1894)</f>
        <v>2011</v>
      </c>
      <c r="W1894">
        <f>YEAR(S1894)</f>
        <v>2011</v>
      </c>
      <c r="X1894" s="14">
        <f>_xlfn.DAYS(Table1[[#This Row],[Date Ended Conversion]],Table1[[#This Row],[Date Created Conversion]])</f>
        <v>30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8275</v>
      </c>
      <c r="O1895" t="s">
        <v>8277</v>
      </c>
      <c r="P1895" s="16">
        <f>ROUND(Table1[[#This Row],[pledged]]/Table1[[#This Row],[goal]]*100,0)</f>
        <v>104</v>
      </c>
      <c r="Q1895">
        <f>IFERROR(ROUND(E1895/L1895,2),0)</f>
        <v>57.78</v>
      </c>
      <c r="R1895" s="18">
        <f>(((J1895/60)/60)/24)+DATE(1970,1,1)</f>
        <v>40632.94195601852</v>
      </c>
      <c r="S1895" s="18">
        <f>(((I1895/60)/60)/24)+DATE(1970,1,1)</f>
        <v>40649.165972222225</v>
      </c>
      <c r="T1895" s="14">
        <f>MONTH(R1895)</f>
        <v>3</v>
      </c>
      <c r="U1895" s="14">
        <f>MONTH(S1895)</f>
        <v>4</v>
      </c>
      <c r="V1895">
        <f>YEAR(R1895)</f>
        <v>2011</v>
      </c>
      <c r="W1895">
        <f>YEAR(S1895)</f>
        <v>2011</v>
      </c>
      <c r="X1895" s="14">
        <f>_xlfn.DAYS(Table1[[#This Row],[Date Ended Conversion]],Table1[[#This Row],[Date Created Conversion]])</f>
        <v>17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8275</v>
      </c>
      <c r="O1896" t="s">
        <v>8277</v>
      </c>
      <c r="P1896" s="16">
        <f>ROUND(Table1[[#This Row],[pledged]]/Table1[[#This Row],[goal]]*100,0)</f>
        <v>115</v>
      </c>
      <c r="Q1896">
        <f>IFERROR(ROUND(E1896/L1896,2),0)</f>
        <v>57.25</v>
      </c>
      <c r="R1896" s="18">
        <f>(((J1896/60)/60)/24)+DATE(1970,1,1)</f>
        <v>40920.904895833337</v>
      </c>
      <c r="S1896" s="18">
        <f>(((I1896/60)/60)/24)+DATE(1970,1,1)</f>
        <v>40951.904895833337</v>
      </c>
      <c r="T1896" s="14">
        <f>MONTH(R1896)</f>
        <v>1</v>
      </c>
      <c r="U1896" s="14">
        <f>MONTH(S1896)</f>
        <v>2</v>
      </c>
      <c r="V1896">
        <f>YEAR(R1896)</f>
        <v>2012</v>
      </c>
      <c r="W1896">
        <f>YEAR(S1896)</f>
        <v>2012</v>
      </c>
      <c r="X1896" s="14">
        <f>_xlfn.DAYS(Table1[[#This Row],[Date Ended Conversion]],Table1[[#This Row],[Date Created Conversion]])</f>
        <v>31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8275</v>
      </c>
      <c r="O1897" t="s">
        <v>8277</v>
      </c>
      <c r="P1897" s="16">
        <f>ROUND(Table1[[#This Row],[pledged]]/Table1[[#This Row],[goal]]*100,0)</f>
        <v>102</v>
      </c>
      <c r="Q1897">
        <f>IFERROR(ROUND(E1897/L1897,2),0)</f>
        <v>196.34</v>
      </c>
      <c r="R1897" s="18">
        <f>(((J1897/60)/60)/24)+DATE(1970,1,1)</f>
        <v>42267.746782407412</v>
      </c>
      <c r="S1897" s="18">
        <f>(((I1897/60)/60)/24)+DATE(1970,1,1)</f>
        <v>42297.746782407412</v>
      </c>
      <c r="T1897" s="14">
        <f>MONTH(R1897)</f>
        <v>9</v>
      </c>
      <c r="U1897" s="14">
        <f>MONTH(S1897)</f>
        <v>10</v>
      </c>
      <c r="V1897">
        <f>YEAR(R1897)</f>
        <v>2015</v>
      </c>
      <c r="W1897">
        <f>YEAR(S1897)</f>
        <v>2015</v>
      </c>
      <c r="X1897" s="14">
        <f>_xlfn.DAYS(Table1[[#This Row],[Date Ended Conversion]],Table1[[#This Row],[Date Created Conversion]])</f>
        <v>30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8275</v>
      </c>
      <c r="O1898" t="s">
        <v>8277</v>
      </c>
      <c r="P1898" s="16">
        <f>ROUND(Table1[[#This Row],[pledged]]/Table1[[#This Row],[goal]]*100,0)</f>
        <v>124</v>
      </c>
      <c r="Q1898">
        <f>IFERROR(ROUND(E1898/L1898,2),0)</f>
        <v>43</v>
      </c>
      <c r="R1898" s="18">
        <f>(((J1898/60)/60)/24)+DATE(1970,1,1)</f>
        <v>40981.710243055553</v>
      </c>
      <c r="S1898" s="18">
        <f>(((I1898/60)/60)/24)+DATE(1970,1,1)</f>
        <v>41011.710243055553</v>
      </c>
      <c r="T1898" s="14">
        <f>MONTH(R1898)</f>
        <v>3</v>
      </c>
      <c r="U1898" s="14">
        <f>MONTH(S1898)</f>
        <v>4</v>
      </c>
      <c r="V1898">
        <f>YEAR(R1898)</f>
        <v>2012</v>
      </c>
      <c r="W1898">
        <f>YEAR(S1898)</f>
        <v>2012</v>
      </c>
      <c r="X1898" s="14">
        <f>_xlfn.DAYS(Table1[[#This Row],[Date Ended Conversion]],Table1[[#This Row],[Date Created Conversion]])</f>
        <v>30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8275</v>
      </c>
      <c r="O1899" t="s">
        <v>8277</v>
      </c>
      <c r="P1899" s="16">
        <f>ROUND(Table1[[#This Row],[pledged]]/Table1[[#This Row],[goal]]*100,0)</f>
        <v>102</v>
      </c>
      <c r="Q1899">
        <f>IFERROR(ROUND(E1899/L1899,2),0)</f>
        <v>35.549999999999997</v>
      </c>
      <c r="R1899" s="18">
        <f>(((J1899/60)/60)/24)+DATE(1970,1,1)</f>
        <v>41680.583402777782</v>
      </c>
      <c r="S1899" s="18">
        <f>(((I1899/60)/60)/24)+DATE(1970,1,1)</f>
        <v>41702.875</v>
      </c>
      <c r="T1899" s="14">
        <f>MONTH(R1899)</f>
        <v>2</v>
      </c>
      <c r="U1899" s="14">
        <f>MONTH(S1899)</f>
        <v>3</v>
      </c>
      <c r="V1899">
        <f>YEAR(R1899)</f>
        <v>2014</v>
      </c>
      <c r="W1899">
        <f>YEAR(S1899)</f>
        <v>2014</v>
      </c>
      <c r="X1899" s="14">
        <f>_xlfn.DAYS(Table1[[#This Row],[Date Ended Conversion]],Table1[[#This Row],[Date Created Conversion]])</f>
        <v>22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8275</v>
      </c>
      <c r="O1900" t="s">
        <v>8277</v>
      </c>
      <c r="P1900" s="16">
        <f>ROUND(Table1[[#This Row],[pledged]]/Table1[[#This Row],[goal]]*100,0)</f>
        <v>145</v>
      </c>
      <c r="Q1900">
        <f>IFERROR(ROUND(E1900/L1900,2),0)</f>
        <v>68.81</v>
      </c>
      <c r="R1900" s="18">
        <f>(((J1900/60)/60)/24)+DATE(1970,1,1)</f>
        <v>42366.192974537036</v>
      </c>
      <c r="S1900" s="18">
        <f>(((I1900/60)/60)/24)+DATE(1970,1,1)</f>
        <v>42401.75</v>
      </c>
      <c r="T1900" s="14">
        <f>MONTH(R1900)</f>
        <v>12</v>
      </c>
      <c r="U1900" s="14">
        <f>MONTH(S1900)</f>
        <v>2</v>
      </c>
      <c r="V1900">
        <f>YEAR(R1900)</f>
        <v>2015</v>
      </c>
      <c r="W1900">
        <f>YEAR(S1900)</f>
        <v>2016</v>
      </c>
      <c r="X1900" s="14">
        <f>_xlfn.DAYS(Table1[[#This Row],[Date Ended Conversion]],Table1[[#This Row],[Date Created Conversion]])</f>
        <v>35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8275</v>
      </c>
      <c r="O1901" t="s">
        <v>8277</v>
      </c>
      <c r="P1901" s="16">
        <f>ROUND(Table1[[#This Row],[pledged]]/Table1[[#This Row],[goal]]*100,0)</f>
        <v>133</v>
      </c>
      <c r="Q1901">
        <f>IFERROR(ROUND(E1901/L1901,2),0)</f>
        <v>28.57</v>
      </c>
      <c r="R1901" s="18">
        <f>(((J1901/60)/60)/24)+DATE(1970,1,1)</f>
        <v>42058.941736111112</v>
      </c>
      <c r="S1901" s="18">
        <f>(((I1901/60)/60)/24)+DATE(1970,1,1)</f>
        <v>42088.90006944444</v>
      </c>
      <c r="T1901" s="14">
        <f>MONTH(R1901)</f>
        <v>2</v>
      </c>
      <c r="U1901" s="14">
        <f>MONTH(S1901)</f>
        <v>3</v>
      </c>
      <c r="V1901">
        <f>YEAR(R1901)</f>
        <v>2015</v>
      </c>
      <c r="W1901">
        <f>YEAR(S1901)</f>
        <v>2015</v>
      </c>
      <c r="X1901" s="14">
        <f>_xlfn.DAYS(Table1[[#This Row],[Date Ended Conversion]],Table1[[#This Row],[Date Created Conversion]])</f>
        <v>30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8275</v>
      </c>
      <c r="O1902" t="s">
        <v>8277</v>
      </c>
      <c r="P1902" s="16">
        <f>ROUND(Table1[[#This Row],[pledged]]/Table1[[#This Row],[goal]]*100,0)</f>
        <v>109</v>
      </c>
      <c r="Q1902">
        <f>IFERROR(ROUND(E1902/L1902,2),0)</f>
        <v>50.63</v>
      </c>
      <c r="R1902" s="18">
        <f>(((J1902/60)/60)/24)+DATE(1970,1,1)</f>
        <v>41160.871886574074</v>
      </c>
      <c r="S1902" s="18">
        <f>(((I1902/60)/60)/24)+DATE(1970,1,1)</f>
        <v>41188.415972222225</v>
      </c>
      <c r="T1902" s="14">
        <f>MONTH(R1902)</f>
        <v>9</v>
      </c>
      <c r="U1902" s="14">
        <f>MONTH(S1902)</f>
        <v>10</v>
      </c>
      <c r="V1902">
        <f>YEAR(R1902)</f>
        <v>2012</v>
      </c>
      <c r="W1902">
        <f>YEAR(S1902)</f>
        <v>2012</v>
      </c>
      <c r="X1902" s="14">
        <f>_xlfn.DAYS(Table1[[#This Row],[Date Ended Conversion]],Table1[[#This Row],[Date Created Conversion]])</f>
        <v>28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8270</v>
      </c>
      <c r="O1903" t="s">
        <v>8302</v>
      </c>
      <c r="P1903" s="16">
        <f>ROUND(Table1[[#This Row],[pledged]]/Table1[[#This Row],[goal]]*100,0)</f>
        <v>3</v>
      </c>
      <c r="Q1903">
        <f>IFERROR(ROUND(E1903/L1903,2),0)</f>
        <v>106.8</v>
      </c>
      <c r="R1903" s="18">
        <f>(((J1903/60)/60)/24)+DATE(1970,1,1)</f>
        <v>42116.54315972222</v>
      </c>
      <c r="S1903" s="18">
        <f>(((I1903/60)/60)/24)+DATE(1970,1,1)</f>
        <v>42146.541666666672</v>
      </c>
      <c r="T1903" s="14">
        <f>MONTH(R1903)</f>
        <v>4</v>
      </c>
      <c r="U1903" s="14">
        <f>MONTH(S1903)</f>
        <v>5</v>
      </c>
      <c r="V1903">
        <f>YEAR(R1903)</f>
        <v>2015</v>
      </c>
      <c r="W1903">
        <f>YEAR(S1903)</f>
        <v>2015</v>
      </c>
      <c r="X1903" s="14">
        <f>_xlfn.DAYS(Table1[[#This Row],[Date Ended Conversion]],Table1[[#This Row],[Date Created Conversion]])</f>
        <v>30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8270</v>
      </c>
      <c r="O1904" t="s">
        <v>8302</v>
      </c>
      <c r="P1904" s="16">
        <f>ROUND(Table1[[#This Row],[pledged]]/Table1[[#This Row],[goal]]*100,0)</f>
        <v>1</v>
      </c>
      <c r="Q1904">
        <f>IFERROR(ROUND(E1904/L1904,2),0)</f>
        <v>4</v>
      </c>
      <c r="R1904" s="18">
        <f>(((J1904/60)/60)/24)+DATE(1970,1,1)</f>
        <v>42037.789895833332</v>
      </c>
      <c r="S1904" s="18">
        <f>(((I1904/60)/60)/24)+DATE(1970,1,1)</f>
        <v>42067.789895833332</v>
      </c>
      <c r="T1904" s="14">
        <f>MONTH(R1904)</f>
        <v>2</v>
      </c>
      <c r="U1904" s="14">
        <f>MONTH(S1904)</f>
        <v>3</v>
      </c>
      <c r="V1904">
        <f>YEAR(R1904)</f>
        <v>2015</v>
      </c>
      <c r="W1904">
        <f>YEAR(S1904)</f>
        <v>2015</v>
      </c>
      <c r="X1904" s="14">
        <f>_xlfn.DAYS(Table1[[#This Row],[Date Ended Conversion]],Table1[[#This Row],[Date Created Conversion]])</f>
        <v>30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8270</v>
      </c>
      <c r="O1905" t="s">
        <v>8302</v>
      </c>
      <c r="P1905" s="16">
        <f>ROUND(Table1[[#This Row],[pledged]]/Table1[[#This Row],[goal]]*100,0)</f>
        <v>47</v>
      </c>
      <c r="Q1905">
        <f>IFERROR(ROUND(E1905/L1905,2),0)</f>
        <v>34.1</v>
      </c>
      <c r="R1905" s="18">
        <f>(((J1905/60)/60)/24)+DATE(1970,1,1)</f>
        <v>42702.770729166667</v>
      </c>
      <c r="S1905" s="18">
        <f>(((I1905/60)/60)/24)+DATE(1970,1,1)</f>
        <v>42762.770729166667</v>
      </c>
      <c r="T1905" s="14">
        <f>MONTH(R1905)</f>
        <v>11</v>
      </c>
      <c r="U1905" s="14">
        <f>MONTH(S1905)</f>
        <v>1</v>
      </c>
      <c r="V1905">
        <f>YEAR(R1905)</f>
        <v>2016</v>
      </c>
      <c r="W1905">
        <f>YEAR(S1905)</f>
        <v>2017</v>
      </c>
      <c r="X1905" s="14">
        <f>_xlfn.DAYS(Table1[[#This Row],[Date Ended Conversion]],Table1[[#This Row],[Date Created Conversion]])</f>
        <v>60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8270</v>
      </c>
      <c r="O1906" t="s">
        <v>8302</v>
      </c>
      <c r="P1906" s="16">
        <f>ROUND(Table1[[#This Row],[pledged]]/Table1[[#This Row],[goal]]*100,0)</f>
        <v>0</v>
      </c>
      <c r="Q1906">
        <f>IFERROR(ROUND(E1906/L1906,2),0)</f>
        <v>25</v>
      </c>
      <c r="R1906" s="18">
        <f>(((J1906/60)/60)/24)+DATE(1970,1,1)</f>
        <v>42326.685428240744</v>
      </c>
      <c r="S1906" s="18">
        <f>(((I1906/60)/60)/24)+DATE(1970,1,1)</f>
        <v>42371.685428240744</v>
      </c>
      <c r="T1906" s="14">
        <f>MONTH(R1906)</f>
        <v>11</v>
      </c>
      <c r="U1906" s="14">
        <f>MONTH(S1906)</f>
        <v>1</v>
      </c>
      <c r="V1906">
        <f>YEAR(R1906)</f>
        <v>2015</v>
      </c>
      <c r="W1906">
        <f>YEAR(S1906)</f>
        <v>2016</v>
      </c>
      <c r="X1906" s="14">
        <f>_xlfn.DAYS(Table1[[#This Row],[Date Ended Conversion]],Table1[[#This Row],[Date Created Conversion]])</f>
        <v>45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8270</v>
      </c>
      <c r="O1907" t="s">
        <v>8302</v>
      </c>
      <c r="P1907" s="16">
        <f>ROUND(Table1[[#This Row],[pledged]]/Table1[[#This Row],[goal]]*100,0)</f>
        <v>0</v>
      </c>
      <c r="Q1907">
        <f>IFERROR(ROUND(E1907/L1907,2),0)</f>
        <v>10.5</v>
      </c>
      <c r="R1907" s="18">
        <f>(((J1907/60)/60)/24)+DATE(1970,1,1)</f>
        <v>41859.925856481481</v>
      </c>
      <c r="S1907" s="18">
        <f>(((I1907/60)/60)/24)+DATE(1970,1,1)</f>
        <v>41889.925856481481</v>
      </c>
      <c r="T1907" s="14">
        <f>MONTH(R1907)</f>
        <v>8</v>
      </c>
      <c r="U1907" s="14">
        <f>MONTH(S1907)</f>
        <v>9</v>
      </c>
      <c r="V1907">
        <f>YEAR(R1907)</f>
        <v>2014</v>
      </c>
      <c r="W1907">
        <f>YEAR(S1907)</f>
        <v>2014</v>
      </c>
      <c r="X1907" s="14">
        <f>_xlfn.DAYS(Table1[[#This Row],[Date Ended Conversion]],Table1[[#This Row],[Date Created Conversion]])</f>
        <v>30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8270</v>
      </c>
      <c r="O1908" t="s">
        <v>8302</v>
      </c>
      <c r="P1908" s="16">
        <f>ROUND(Table1[[#This Row],[pledged]]/Table1[[#This Row],[goal]]*100,0)</f>
        <v>43</v>
      </c>
      <c r="Q1908">
        <f>IFERROR(ROUND(E1908/L1908,2),0)</f>
        <v>215.96</v>
      </c>
      <c r="R1908" s="18">
        <f>(((J1908/60)/60)/24)+DATE(1970,1,1)</f>
        <v>42514.671099537038</v>
      </c>
      <c r="S1908" s="18">
        <f>(((I1908/60)/60)/24)+DATE(1970,1,1)</f>
        <v>42544.671099537038</v>
      </c>
      <c r="T1908" s="14">
        <f>MONTH(R1908)</f>
        <v>5</v>
      </c>
      <c r="U1908" s="14">
        <f>MONTH(S1908)</f>
        <v>6</v>
      </c>
      <c r="V1908">
        <f>YEAR(R1908)</f>
        <v>2016</v>
      </c>
      <c r="W1908">
        <f>YEAR(S1908)</f>
        <v>2016</v>
      </c>
      <c r="X1908" s="14">
        <f>_xlfn.DAYS(Table1[[#This Row],[Date Ended Conversion]],Table1[[#This Row],[Date Created Conversion]])</f>
        <v>30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8270</v>
      </c>
      <c r="O1909" t="s">
        <v>8302</v>
      </c>
      <c r="P1909" s="16">
        <f>ROUND(Table1[[#This Row],[pledged]]/Table1[[#This Row],[goal]]*100,0)</f>
        <v>0</v>
      </c>
      <c r="Q1909">
        <f>IFERROR(ROUND(E1909/L1909,2),0)</f>
        <v>21.25</v>
      </c>
      <c r="R1909" s="18">
        <f>(((J1909/60)/60)/24)+DATE(1970,1,1)</f>
        <v>41767.587094907409</v>
      </c>
      <c r="S1909" s="18">
        <f>(((I1909/60)/60)/24)+DATE(1970,1,1)</f>
        <v>41782.587094907409</v>
      </c>
      <c r="T1909" s="14">
        <f>MONTH(R1909)</f>
        <v>5</v>
      </c>
      <c r="U1909" s="14">
        <f>MONTH(S1909)</f>
        <v>5</v>
      </c>
      <c r="V1909">
        <f>YEAR(R1909)</f>
        <v>2014</v>
      </c>
      <c r="W1909">
        <f>YEAR(S1909)</f>
        <v>2014</v>
      </c>
      <c r="X1909" s="14">
        <f>_xlfn.DAYS(Table1[[#This Row],[Date Ended Conversion]],Table1[[#This Row],[Date Created Conversion]])</f>
        <v>15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8270</v>
      </c>
      <c r="O1910" t="s">
        <v>8302</v>
      </c>
      <c r="P1910" s="16">
        <f>ROUND(Table1[[#This Row],[pledged]]/Table1[[#This Row],[goal]]*100,0)</f>
        <v>2</v>
      </c>
      <c r="Q1910">
        <f>IFERROR(ROUND(E1910/L1910,2),0)</f>
        <v>108.25</v>
      </c>
      <c r="R1910" s="18">
        <f>(((J1910/60)/60)/24)+DATE(1970,1,1)</f>
        <v>42703.917824074073</v>
      </c>
      <c r="S1910" s="18">
        <f>(((I1910/60)/60)/24)+DATE(1970,1,1)</f>
        <v>42733.917824074073</v>
      </c>
      <c r="T1910" s="14">
        <f>MONTH(R1910)</f>
        <v>11</v>
      </c>
      <c r="U1910" s="14">
        <f>MONTH(S1910)</f>
        <v>12</v>
      </c>
      <c r="V1910">
        <f>YEAR(R1910)</f>
        <v>2016</v>
      </c>
      <c r="W1910">
        <f>YEAR(S1910)</f>
        <v>2016</v>
      </c>
      <c r="X1910" s="14">
        <f>_xlfn.DAYS(Table1[[#This Row],[Date Ended Conversion]],Table1[[#This Row],[Date Created Conversion]])</f>
        <v>30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8270</v>
      </c>
      <c r="O1911" t="s">
        <v>8302</v>
      </c>
      <c r="P1911" s="16">
        <f>ROUND(Table1[[#This Row],[pledged]]/Table1[[#This Row],[goal]]*100,0)</f>
        <v>14</v>
      </c>
      <c r="Q1911">
        <f>IFERROR(ROUND(E1911/L1911,2),0)</f>
        <v>129.97</v>
      </c>
      <c r="R1911" s="18">
        <f>(((J1911/60)/60)/24)+DATE(1970,1,1)</f>
        <v>41905.429155092592</v>
      </c>
      <c r="S1911" s="18">
        <f>(((I1911/60)/60)/24)+DATE(1970,1,1)</f>
        <v>41935.429155092592</v>
      </c>
      <c r="T1911" s="14">
        <f>MONTH(R1911)</f>
        <v>9</v>
      </c>
      <c r="U1911" s="14">
        <f>MONTH(S1911)</f>
        <v>10</v>
      </c>
      <c r="V1911">
        <f>YEAR(R1911)</f>
        <v>2014</v>
      </c>
      <c r="W1911">
        <f>YEAR(S1911)</f>
        <v>2014</v>
      </c>
      <c r="X1911" s="14">
        <f>_xlfn.DAYS(Table1[[#This Row],[Date Ended Conversion]],Table1[[#This Row],[Date Created Conversion]])</f>
        <v>30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8270</v>
      </c>
      <c r="O1912" t="s">
        <v>8302</v>
      </c>
      <c r="P1912" s="16">
        <f>ROUND(Table1[[#This Row],[pledged]]/Table1[[#This Row],[goal]]*100,0)</f>
        <v>39</v>
      </c>
      <c r="Q1912">
        <f>IFERROR(ROUND(E1912/L1912,2),0)</f>
        <v>117.49</v>
      </c>
      <c r="R1912" s="18">
        <f>(((J1912/60)/60)/24)+DATE(1970,1,1)</f>
        <v>42264.963159722218</v>
      </c>
      <c r="S1912" s="18">
        <f>(((I1912/60)/60)/24)+DATE(1970,1,1)</f>
        <v>42308.947916666672</v>
      </c>
      <c r="T1912" s="14">
        <f>MONTH(R1912)</f>
        <v>9</v>
      </c>
      <c r="U1912" s="14">
        <f>MONTH(S1912)</f>
        <v>10</v>
      </c>
      <c r="V1912">
        <f>YEAR(R1912)</f>
        <v>2015</v>
      </c>
      <c r="W1912">
        <f>YEAR(S1912)</f>
        <v>2015</v>
      </c>
      <c r="X1912" s="14">
        <f>_xlfn.DAYS(Table1[[#This Row],[Date Ended Conversion]],Table1[[#This Row],[Date Created Conversion]])</f>
        <v>44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8270</v>
      </c>
      <c r="O1913" t="s">
        <v>8302</v>
      </c>
      <c r="P1913" s="16">
        <f>ROUND(Table1[[#This Row],[pledged]]/Table1[[#This Row],[goal]]*100,0)</f>
        <v>0</v>
      </c>
      <c r="Q1913">
        <f>IFERROR(ROUND(E1913/L1913,2),0)</f>
        <v>10</v>
      </c>
      <c r="R1913" s="18">
        <f>(((J1913/60)/60)/24)+DATE(1970,1,1)</f>
        <v>41830.033958333333</v>
      </c>
      <c r="S1913" s="18">
        <f>(((I1913/60)/60)/24)+DATE(1970,1,1)</f>
        <v>41860.033958333333</v>
      </c>
      <c r="T1913" s="14">
        <f>MONTH(R1913)</f>
        <v>7</v>
      </c>
      <c r="U1913" s="14">
        <f>MONTH(S1913)</f>
        <v>8</v>
      </c>
      <c r="V1913">
        <f>YEAR(R1913)</f>
        <v>2014</v>
      </c>
      <c r="W1913">
        <f>YEAR(S1913)</f>
        <v>2014</v>
      </c>
      <c r="X1913" s="14">
        <f>_xlfn.DAYS(Table1[[#This Row],[Date Ended Conversion]],Table1[[#This Row],[Date Created Conversion]])</f>
        <v>30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8270</v>
      </c>
      <c r="O1914" t="s">
        <v>8302</v>
      </c>
      <c r="P1914" s="16">
        <f>ROUND(Table1[[#This Row],[pledged]]/Table1[[#This Row],[goal]]*100,0)</f>
        <v>59</v>
      </c>
      <c r="Q1914">
        <f>IFERROR(ROUND(E1914/L1914,2),0)</f>
        <v>70.599999999999994</v>
      </c>
      <c r="R1914" s="18">
        <f>(((J1914/60)/60)/24)+DATE(1970,1,1)</f>
        <v>42129.226388888885</v>
      </c>
      <c r="S1914" s="18">
        <f>(((I1914/60)/60)/24)+DATE(1970,1,1)</f>
        <v>42159.226388888885</v>
      </c>
      <c r="T1914" s="14">
        <f>MONTH(R1914)</f>
        <v>5</v>
      </c>
      <c r="U1914" s="14">
        <f>MONTH(S1914)</f>
        <v>6</v>
      </c>
      <c r="V1914">
        <f>YEAR(R1914)</f>
        <v>2015</v>
      </c>
      <c r="W1914">
        <f>YEAR(S1914)</f>
        <v>2015</v>
      </c>
      <c r="X1914" s="14">
        <f>_xlfn.DAYS(Table1[[#This Row],[Date Ended Conversion]],Table1[[#This Row],[Date Created Conversion]])</f>
        <v>30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8270</v>
      </c>
      <c r="O1915" t="s">
        <v>8302</v>
      </c>
      <c r="P1915" s="16">
        <f>ROUND(Table1[[#This Row],[pledged]]/Table1[[#This Row],[goal]]*100,0)</f>
        <v>1</v>
      </c>
      <c r="Q1915">
        <f>IFERROR(ROUND(E1915/L1915,2),0)</f>
        <v>24.5</v>
      </c>
      <c r="R1915" s="18">
        <f>(((J1915/60)/60)/24)+DATE(1970,1,1)</f>
        <v>41890.511319444442</v>
      </c>
      <c r="S1915" s="18">
        <f>(((I1915/60)/60)/24)+DATE(1970,1,1)</f>
        <v>41920.511319444442</v>
      </c>
      <c r="T1915" s="14">
        <f>MONTH(R1915)</f>
        <v>9</v>
      </c>
      <c r="U1915" s="14">
        <f>MONTH(S1915)</f>
        <v>10</v>
      </c>
      <c r="V1915">
        <f>YEAR(R1915)</f>
        <v>2014</v>
      </c>
      <c r="W1915">
        <f>YEAR(S1915)</f>
        <v>2014</v>
      </c>
      <c r="X1915" s="14">
        <f>_xlfn.DAYS(Table1[[#This Row],[Date Ended Conversion]],Table1[[#This Row],[Date Created Conversion]])</f>
        <v>30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8270</v>
      </c>
      <c r="O1916" t="s">
        <v>8302</v>
      </c>
      <c r="P1916" s="16">
        <f>ROUND(Table1[[#This Row],[pledged]]/Table1[[#This Row],[goal]]*100,0)</f>
        <v>9</v>
      </c>
      <c r="Q1916">
        <f>IFERROR(ROUND(E1916/L1916,2),0)</f>
        <v>30</v>
      </c>
      <c r="R1916" s="18">
        <f>(((J1916/60)/60)/24)+DATE(1970,1,1)</f>
        <v>41929.174456018518</v>
      </c>
      <c r="S1916" s="18">
        <f>(((I1916/60)/60)/24)+DATE(1970,1,1)</f>
        <v>41944.165972222225</v>
      </c>
      <c r="T1916" s="14">
        <f>MONTH(R1916)</f>
        <v>10</v>
      </c>
      <c r="U1916" s="14">
        <f>MONTH(S1916)</f>
        <v>11</v>
      </c>
      <c r="V1916">
        <f>YEAR(R1916)</f>
        <v>2014</v>
      </c>
      <c r="W1916">
        <f>YEAR(S1916)</f>
        <v>2014</v>
      </c>
      <c r="X1916" s="14">
        <f>_xlfn.DAYS(Table1[[#This Row],[Date Ended Conversion]],Table1[[#This Row],[Date Created Conversion]])</f>
        <v>15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8270</v>
      </c>
      <c r="O1917" t="s">
        <v>8302</v>
      </c>
      <c r="P1917" s="16">
        <f>ROUND(Table1[[#This Row],[pledged]]/Table1[[#This Row],[goal]]*100,0)</f>
        <v>2</v>
      </c>
      <c r="Q1917">
        <f>IFERROR(ROUND(E1917/L1917,2),0)</f>
        <v>2</v>
      </c>
      <c r="R1917" s="18">
        <f>(((J1917/60)/60)/24)+DATE(1970,1,1)</f>
        <v>41864.04886574074</v>
      </c>
      <c r="S1917" s="18">
        <f>(((I1917/60)/60)/24)+DATE(1970,1,1)</f>
        <v>41884.04886574074</v>
      </c>
      <c r="T1917" s="14">
        <f>MONTH(R1917)</f>
        <v>8</v>
      </c>
      <c r="U1917" s="14">
        <f>MONTH(S1917)</f>
        <v>9</v>
      </c>
      <c r="V1917">
        <f>YEAR(R1917)</f>
        <v>2014</v>
      </c>
      <c r="W1917">
        <f>YEAR(S1917)</f>
        <v>2014</v>
      </c>
      <c r="X1917" s="14">
        <f>_xlfn.DAYS(Table1[[#This Row],[Date Ended Conversion]],Table1[[#This Row],[Date Created Conversion]])</f>
        <v>20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8270</v>
      </c>
      <c r="O1918" t="s">
        <v>8302</v>
      </c>
      <c r="P1918" s="16">
        <f>ROUND(Table1[[#This Row],[pledged]]/Table1[[#This Row],[goal]]*100,0)</f>
        <v>1</v>
      </c>
      <c r="Q1918">
        <f>IFERROR(ROUND(E1918/L1918,2),0)</f>
        <v>17</v>
      </c>
      <c r="R1918" s="18">
        <f>(((J1918/60)/60)/24)+DATE(1970,1,1)</f>
        <v>42656.717303240745</v>
      </c>
      <c r="S1918" s="18">
        <f>(((I1918/60)/60)/24)+DATE(1970,1,1)</f>
        <v>42681.758969907409</v>
      </c>
      <c r="T1918" s="14">
        <f>MONTH(R1918)</f>
        <v>10</v>
      </c>
      <c r="U1918" s="14">
        <f>MONTH(S1918)</f>
        <v>11</v>
      </c>
      <c r="V1918">
        <f>YEAR(R1918)</f>
        <v>2016</v>
      </c>
      <c r="W1918">
        <f>YEAR(S1918)</f>
        <v>2016</v>
      </c>
      <c r="X1918" s="14">
        <f>_xlfn.DAYS(Table1[[#This Row],[Date Ended Conversion]],Table1[[#This Row],[Date Created Conversion]])</f>
        <v>25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8270</v>
      </c>
      <c r="O1919" t="s">
        <v>8302</v>
      </c>
      <c r="P1919" s="16">
        <f>ROUND(Table1[[#This Row],[pledged]]/Table1[[#This Row],[goal]]*100,0)</f>
        <v>53</v>
      </c>
      <c r="Q1919">
        <f>IFERROR(ROUND(E1919/L1919,2),0)</f>
        <v>2928.93</v>
      </c>
      <c r="R1919" s="18">
        <f>(((J1919/60)/60)/24)+DATE(1970,1,1)</f>
        <v>42746.270057870366</v>
      </c>
      <c r="S1919" s="18">
        <f>(((I1919/60)/60)/24)+DATE(1970,1,1)</f>
        <v>42776.270057870366</v>
      </c>
      <c r="T1919" s="14">
        <f>MONTH(R1919)</f>
        <v>1</v>
      </c>
      <c r="U1919" s="14">
        <f>MONTH(S1919)</f>
        <v>2</v>
      </c>
      <c r="V1919">
        <f>YEAR(R1919)</f>
        <v>2017</v>
      </c>
      <c r="W1919">
        <f>YEAR(S1919)</f>
        <v>2017</v>
      </c>
      <c r="X1919" s="14">
        <f>_xlfn.DAYS(Table1[[#This Row],[Date Ended Conversion]],Table1[[#This Row],[Date Created Conversion]])</f>
        <v>30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8270</v>
      </c>
      <c r="O1920" t="s">
        <v>8302</v>
      </c>
      <c r="P1920" s="16">
        <f>ROUND(Table1[[#This Row],[pledged]]/Table1[[#This Row],[goal]]*100,0)</f>
        <v>1</v>
      </c>
      <c r="Q1920">
        <f>IFERROR(ROUND(E1920/L1920,2),0)</f>
        <v>28.89</v>
      </c>
      <c r="R1920" s="18">
        <f>(((J1920/60)/60)/24)+DATE(1970,1,1)</f>
        <v>41828.789942129632</v>
      </c>
      <c r="S1920" s="18">
        <f>(((I1920/60)/60)/24)+DATE(1970,1,1)</f>
        <v>41863.789942129632</v>
      </c>
      <c r="T1920" s="14">
        <f>MONTH(R1920)</f>
        <v>7</v>
      </c>
      <c r="U1920" s="14">
        <f>MONTH(S1920)</f>
        <v>8</v>
      </c>
      <c r="V1920">
        <f>YEAR(R1920)</f>
        <v>2014</v>
      </c>
      <c r="W1920">
        <f>YEAR(S1920)</f>
        <v>2014</v>
      </c>
      <c r="X1920" s="14">
        <f>_xlfn.DAYS(Table1[[#This Row],[Date Ended Conversion]],Table1[[#This Row],[Date Created Conversion]])</f>
        <v>35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8270</v>
      </c>
      <c r="O1921" t="s">
        <v>8302</v>
      </c>
      <c r="P1921" s="16">
        <f>ROUND(Table1[[#This Row],[pledged]]/Table1[[#This Row],[goal]]*100,0)</f>
        <v>47</v>
      </c>
      <c r="Q1921">
        <f>IFERROR(ROUND(E1921/L1921,2),0)</f>
        <v>29.63</v>
      </c>
      <c r="R1921" s="18">
        <f>(((J1921/60)/60)/24)+DATE(1970,1,1)</f>
        <v>42113.875567129624</v>
      </c>
      <c r="S1921" s="18">
        <f>(((I1921/60)/60)/24)+DATE(1970,1,1)</f>
        <v>42143.875567129624</v>
      </c>
      <c r="T1921" s="14">
        <f>MONTH(R1921)</f>
        <v>4</v>
      </c>
      <c r="U1921" s="14">
        <f>MONTH(S1921)</f>
        <v>5</v>
      </c>
      <c r="V1921">
        <f>YEAR(R1921)</f>
        <v>2015</v>
      </c>
      <c r="W1921">
        <f>YEAR(S1921)</f>
        <v>2015</v>
      </c>
      <c r="X1921" s="14">
        <f>_xlfn.DAYS(Table1[[#This Row],[Date Ended Conversion]],Table1[[#This Row],[Date Created Conversion]])</f>
        <v>30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8270</v>
      </c>
      <c r="O1922" t="s">
        <v>8302</v>
      </c>
      <c r="P1922" s="16">
        <f>ROUND(Table1[[#This Row],[pledged]]/Table1[[#This Row],[goal]]*100,0)</f>
        <v>43</v>
      </c>
      <c r="Q1922">
        <f>IFERROR(ROUND(E1922/L1922,2),0)</f>
        <v>40.98</v>
      </c>
      <c r="R1922" s="18">
        <f>(((J1922/60)/60)/24)+DATE(1970,1,1)</f>
        <v>42270.875706018516</v>
      </c>
      <c r="S1922" s="18">
        <f>(((I1922/60)/60)/24)+DATE(1970,1,1)</f>
        <v>42298.958333333328</v>
      </c>
      <c r="T1922" s="14">
        <f>MONTH(R1922)</f>
        <v>9</v>
      </c>
      <c r="U1922" s="14">
        <f>MONTH(S1922)</f>
        <v>10</v>
      </c>
      <c r="V1922">
        <f>YEAR(R1922)</f>
        <v>2015</v>
      </c>
      <c r="W1922">
        <f>YEAR(S1922)</f>
        <v>2015</v>
      </c>
      <c r="X1922" s="14">
        <f>_xlfn.DAYS(Table1[[#This Row],[Date Ended Conversion]],Table1[[#This Row],[Date Created Conversion]])</f>
        <v>28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8275</v>
      </c>
      <c r="O1923" t="s">
        <v>8277</v>
      </c>
      <c r="P1923" s="16">
        <f>ROUND(Table1[[#This Row],[pledged]]/Table1[[#This Row],[goal]]*100,0)</f>
        <v>137</v>
      </c>
      <c r="Q1923">
        <f>IFERROR(ROUND(E1923/L1923,2),0)</f>
        <v>54</v>
      </c>
      <c r="R1923" s="18">
        <f>(((J1923/60)/60)/24)+DATE(1970,1,1)</f>
        <v>41074.221562500003</v>
      </c>
      <c r="S1923" s="18">
        <f>(((I1923/60)/60)/24)+DATE(1970,1,1)</f>
        <v>41104.221562500003</v>
      </c>
      <c r="T1923" s="14">
        <f>MONTH(R1923)</f>
        <v>6</v>
      </c>
      <c r="U1923" s="14">
        <f>MONTH(S1923)</f>
        <v>7</v>
      </c>
      <c r="V1923">
        <f>YEAR(R1923)</f>
        <v>2012</v>
      </c>
      <c r="W1923">
        <f>YEAR(S1923)</f>
        <v>2012</v>
      </c>
      <c r="X1923" s="14">
        <f>_xlfn.DAYS(Table1[[#This Row],[Date Ended Conversion]],Table1[[#This Row],[Date Created Conversion]])</f>
        <v>30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8275</v>
      </c>
      <c r="O1924" t="s">
        <v>8277</v>
      </c>
      <c r="P1924" s="16">
        <f>ROUND(Table1[[#This Row],[pledged]]/Table1[[#This Row],[goal]]*100,0)</f>
        <v>116</v>
      </c>
      <c r="Q1924">
        <f>IFERROR(ROUND(E1924/L1924,2),0)</f>
        <v>36.11</v>
      </c>
      <c r="R1924" s="18">
        <f>(((J1924/60)/60)/24)+DATE(1970,1,1)</f>
        <v>41590.255868055552</v>
      </c>
      <c r="S1924" s="18">
        <f>(((I1924/60)/60)/24)+DATE(1970,1,1)</f>
        <v>41620.255868055552</v>
      </c>
      <c r="T1924" s="14">
        <f>MONTH(R1924)</f>
        <v>11</v>
      </c>
      <c r="U1924" s="14">
        <f>MONTH(S1924)</f>
        <v>12</v>
      </c>
      <c r="V1924">
        <f>YEAR(R1924)</f>
        <v>2013</v>
      </c>
      <c r="W1924">
        <f>YEAR(S1924)</f>
        <v>2013</v>
      </c>
      <c r="X1924" s="14">
        <f>_xlfn.DAYS(Table1[[#This Row],[Date Ended Conversion]],Table1[[#This Row],[Date Created Conversion]])</f>
        <v>30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8275</v>
      </c>
      <c r="O1925" t="s">
        <v>8277</v>
      </c>
      <c r="P1925" s="16">
        <f>ROUND(Table1[[#This Row],[pledged]]/Table1[[#This Row],[goal]]*100,0)</f>
        <v>241</v>
      </c>
      <c r="Q1925">
        <f>IFERROR(ROUND(E1925/L1925,2),0)</f>
        <v>23.15</v>
      </c>
      <c r="R1925" s="18">
        <f>(((J1925/60)/60)/24)+DATE(1970,1,1)</f>
        <v>40772.848749999997</v>
      </c>
      <c r="S1925" s="18">
        <f>(((I1925/60)/60)/24)+DATE(1970,1,1)</f>
        <v>40813.207638888889</v>
      </c>
      <c r="T1925" s="14">
        <f>MONTH(R1925)</f>
        <v>8</v>
      </c>
      <c r="U1925" s="14">
        <f>MONTH(S1925)</f>
        <v>9</v>
      </c>
      <c r="V1925">
        <f>YEAR(R1925)</f>
        <v>2011</v>
      </c>
      <c r="W1925">
        <f>YEAR(S1925)</f>
        <v>2011</v>
      </c>
      <c r="X1925" s="14">
        <f>_xlfn.DAYS(Table1[[#This Row],[Date Ended Conversion]],Table1[[#This Row],[Date Created Conversion]])</f>
        <v>41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8275</v>
      </c>
      <c r="O1926" t="s">
        <v>8277</v>
      </c>
      <c r="P1926" s="16">
        <f>ROUND(Table1[[#This Row],[pledged]]/Table1[[#This Row],[goal]]*100,0)</f>
        <v>114</v>
      </c>
      <c r="Q1926">
        <f>IFERROR(ROUND(E1926/L1926,2),0)</f>
        <v>104</v>
      </c>
      <c r="R1926" s="18">
        <f>(((J1926/60)/60)/24)+DATE(1970,1,1)</f>
        <v>41626.761053240742</v>
      </c>
      <c r="S1926" s="18">
        <f>(((I1926/60)/60)/24)+DATE(1970,1,1)</f>
        <v>41654.814583333333</v>
      </c>
      <c r="T1926" s="14">
        <f>MONTH(R1926)</f>
        <v>12</v>
      </c>
      <c r="U1926" s="14">
        <f>MONTH(S1926)</f>
        <v>1</v>
      </c>
      <c r="V1926">
        <f>YEAR(R1926)</f>
        <v>2013</v>
      </c>
      <c r="W1926">
        <f>YEAR(S1926)</f>
        <v>2014</v>
      </c>
      <c r="X1926" s="14">
        <f>_xlfn.DAYS(Table1[[#This Row],[Date Ended Conversion]],Table1[[#This Row],[Date Created Conversion]])</f>
        <v>28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8275</v>
      </c>
      <c r="O1927" t="s">
        <v>8277</v>
      </c>
      <c r="P1927" s="16">
        <f>ROUND(Table1[[#This Row],[pledged]]/Table1[[#This Row],[goal]]*100,0)</f>
        <v>110</v>
      </c>
      <c r="Q1927">
        <f>IFERROR(ROUND(E1927/L1927,2),0)</f>
        <v>31.83</v>
      </c>
      <c r="R1927" s="18">
        <f>(((J1927/60)/60)/24)+DATE(1970,1,1)</f>
        <v>41535.90148148148</v>
      </c>
      <c r="S1927" s="18">
        <f>(((I1927/60)/60)/24)+DATE(1970,1,1)</f>
        <v>41558</v>
      </c>
      <c r="T1927" s="14">
        <f>MONTH(R1927)</f>
        <v>9</v>
      </c>
      <c r="U1927" s="14">
        <f>MONTH(S1927)</f>
        <v>10</v>
      </c>
      <c r="V1927">
        <f>YEAR(R1927)</f>
        <v>2013</v>
      </c>
      <c r="W1927">
        <f>YEAR(S1927)</f>
        <v>2013</v>
      </c>
      <c r="X1927" s="14">
        <f>_xlfn.DAYS(Table1[[#This Row],[Date Ended Conversion]],Table1[[#This Row],[Date Created Conversion]])</f>
        <v>23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8275</v>
      </c>
      <c r="O1928" t="s">
        <v>8277</v>
      </c>
      <c r="P1928" s="16">
        <f>ROUND(Table1[[#This Row],[pledged]]/Table1[[#This Row],[goal]]*100,0)</f>
        <v>195</v>
      </c>
      <c r="Q1928">
        <f>IFERROR(ROUND(E1928/L1928,2),0)</f>
        <v>27.39</v>
      </c>
      <c r="R1928" s="18">
        <f>(((J1928/60)/60)/24)+DATE(1970,1,1)</f>
        <v>40456.954351851848</v>
      </c>
      <c r="S1928" s="18">
        <f>(((I1928/60)/60)/24)+DATE(1970,1,1)</f>
        <v>40484.018055555556</v>
      </c>
      <c r="T1928" s="14">
        <f>MONTH(R1928)</f>
        <v>10</v>
      </c>
      <c r="U1928" s="14">
        <f>MONTH(S1928)</f>
        <v>11</v>
      </c>
      <c r="V1928">
        <f>YEAR(R1928)</f>
        <v>2010</v>
      </c>
      <c r="W1928">
        <f>YEAR(S1928)</f>
        <v>2010</v>
      </c>
      <c r="X1928" s="14">
        <f>_xlfn.DAYS(Table1[[#This Row],[Date Ended Conversion]],Table1[[#This Row],[Date Created Conversion]])</f>
        <v>28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8275</v>
      </c>
      <c r="O1929" t="s">
        <v>8277</v>
      </c>
      <c r="P1929" s="16">
        <f>ROUND(Table1[[#This Row],[pledged]]/Table1[[#This Row],[goal]]*100,0)</f>
        <v>103</v>
      </c>
      <c r="Q1929">
        <f>IFERROR(ROUND(E1929/L1929,2),0)</f>
        <v>56.36</v>
      </c>
      <c r="R1929" s="18">
        <f>(((J1929/60)/60)/24)+DATE(1970,1,1)</f>
        <v>40960.861562500002</v>
      </c>
      <c r="S1929" s="18">
        <f>(((I1929/60)/60)/24)+DATE(1970,1,1)</f>
        <v>40976.207638888889</v>
      </c>
      <c r="T1929" s="14">
        <f>MONTH(R1929)</f>
        <v>2</v>
      </c>
      <c r="U1929" s="14">
        <f>MONTH(S1929)</f>
        <v>3</v>
      </c>
      <c r="V1929">
        <f>YEAR(R1929)</f>
        <v>2012</v>
      </c>
      <c r="W1929">
        <f>YEAR(S1929)</f>
        <v>2012</v>
      </c>
      <c r="X1929" s="14">
        <f>_xlfn.DAYS(Table1[[#This Row],[Date Ended Conversion]],Table1[[#This Row],[Date Created Conversion]])</f>
        <v>16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8275</v>
      </c>
      <c r="O1930" t="s">
        <v>8277</v>
      </c>
      <c r="P1930" s="16">
        <f>ROUND(Table1[[#This Row],[pledged]]/Table1[[#This Row],[goal]]*100,0)</f>
        <v>103</v>
      </c>
      <c r="Q1930">
        <f>IFERROR(ROUND(E1930/L1930,2),0)</f>
        <v>77.349999999999994</v>
      </c>
      <c r="R1930" s="18">
        <f>(((J1930/60)/60)/24)+DATE(1970,1,1)</f>
        <v>41371.648078703707</v>
      </c>
      <c r="S1930" s="18">
        <f>(((I1930/60)/60)/24)+DATE(1970,1,1)</f>
        <v>41401.648078703707</v>
      </c>
      <c r="T1930" s="14">
        <f>MONTH(R1930)</f>
        <v>4</v>
      </c>
      <c r="U1930" s="14">
        <f>MONTH(S1930)</f>
        <v>5</v>
      </c>
      <c r="V1930">
        <f>YEAR(R1930)</f>
        <v>2013</v>
      </c>
      <c r="W1930">
        <f>YEAR(S1930)</f>
        <v>2013</v>
      </c>
      <c r="X1930" s="14">
        <f>_xlfn.DAYS(Table1[[#This Row],[Date Ended Conversion]],Table1[[#This Row],[Date Created Conversion]])</f>
        <v>30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8275</v>
      </c>
      <c r="O1931" t="s">
        <v>8277</v>
      </c>
      <c r="P1931" s="16">
        <f>ROUND(Table1[[#This Row],[pledged]]/Table1[[#This Row],[goal]]*100,0)</f>
        <v>100</v>
      </c>
      <c r="Q1931">
        <f>IFERROR(ROUND(E1931/L1931,2),0)</f>
        <v>42.8</v>
      </c>
      <c r="R1931" s="18">
        <f>(((J1931/60)/60)/24)+DATE(1970,1,1)</f>
        <v>40687.021597222221</v>
      </c>
      <c r="S1931" s="18">
        <f>(((I1931/60)/60)/24)+DATE(1970,1,1)</f>
        <v>40729.021597222221</v>
      </c>
      <c r="T1931" s="14">
        <f>MONTH(R1931)</f>
        <v>5</v>
      </c>
      <c r="U1931" s="14">
        <f>MONTH(S1931)</f>
        <v>7</v>
      </c>
      <c r="V1931">
        <f>YEAR(R1931)</f>
        <v>2011</v>
      </c>
      <c r="W1931">
        <f>YEAR(S1931)</f>
        <v>2011</v>
      </c>
      <c r="X1931" s="14">
        <f>_xlfn.DAYS(Table1[[#This Row],[Date Ended Conversion]],Table1[[#This Row],[Date Created Conversion]])</f>
        <v>42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8275</v>
      </c>
      <c r="O1932" t="s">
        <v>8277</v>
      </c>
      <c r="P1932" s="16">
        <f>ROUND(Table1[[#This Row],[pledged]]/Table1[[#This Row],[goal]]*100,0)</f>
        <v>127</v>
      </c>
      <c r="Q1932">
        <f>IFERROR(ROUND(E1932/L1932,2),0)</f>
        <v>48.85</v>
      </c>
      <c r="R1932" s="18">
        <f>(((J1932/60)/60)/24)+DATE(1970,1,1)</f>
        <v>41402.558819444443</v>
      </c>
      <c r="S1932" s="18">
        <f>(((I1932/60)/60)/24)+DATE(1970,1,1)</f>
        <v>41462.558819444443</v>
      </c>
      <c r="T1932" s="14">
        <f>MONTH(R1932)</f>
        <v>5</v>
      </c>
      <c r="U1932" s="14">
        <f>MONTH(S1932)</f>
        <v>7</v>
      </c>
      <c r="V1932">
        <f>YEAR(R1932)</f>
        <v>2013</v>
      </c>
      <c r="W1932">
        <f>YEAR(S1932)</f>
        <v>2013</v>
      </c>
      <c r="X1932" s="14">
        <f>_xlfn.DAYS(Table1[[#This Row],[Date Ended Conversion]],Table1[[#This Row],[Date Created Conversion]])</f>
        <v>60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8275</v>
      </c>
      <c r="O1933" t="s">
        <v>8277</v>
      </c>
      <c r="P1933" s="16">
        <f>ROUND(Table1[[#This Row],[pledged]]/Table1[[#This Row],[goal]]*100,0)</f>
        <v>121</v>
      </c>
      <c r="Q1933">
        <f>IFERROR(ROUND(E1933/L1933,2),0)</f>
        <v>48.24</v>
      </c>
      <c r="R1933" s="18">
        <f>(((J1933/60)/60)/24)+DATE(1970,1,1)</f>
        <v>41037.892465277779</v>
      </c>
      <c r="S1933" s="18">
        <f>(((I1933/60)/60)/24)+DATE(1970,1,1)</f>
        <v>41051.145833333336</v>
      </c>
      <c r="T1933" s="14">
        <f>MONTH(R1933)</f>
        <v>5</v>
      </c>
      <c r="U1933" s="14">
        <f>MONTH(S1933)</f>
        <v>5</v>
      </c>
      <c r="V1933">
        <f>YEAR(R1933)</f>
        <v>2012</v>
      </c>
      <c r="W1933">
        <f>YEAR(S1933)</f>
        <v>2012</v>
      </c>
      <c r="X1933" s="14">
        <f>_xlfn.DAYS(Table1[[#This Row],[Date Ended Conversion]],Table1[[#This Row],[Date Created Conversion]])</f>
        <v>14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8275</v>
      </c>
      <c r="O1934" t="s">
        <v>8277</v>
      </c>
      <c r="P1934" s="16">
        <f>ROUND(Table1[[#This Row],[pledged]]/Table1[[#This Row],[goal]]*100,0)</f>
        <v>107</v>
      </c>
      <c r="Q1934">
        <f>IFERROR(ROUND(E1934/L1934,2),0)</f>
        <v>70.209999999999994</v>
      </c>
      <c r="R1934" s="18">
        <f>(((J1934/60)/60)/24)+DATE(1970,1,1)</f>
        <v>40911.809872685182</v>
      </c>
      <c r="S1934" s="18">
        <f>(((I1934/60)/60)/24)+DATE(1970,1,1)</f>
        <v>40932.809872685182</v>
      </c>
      <c r="T1934" s="14">
        <f>MONTH(R1934)</f>
        <v>1</v>
      </c>
      <c r="U1934" s="14">
        <f>MONTH(S1934)</f>
        <v>1</v>
      </c>
      <c r="V1934">
        <f>YEAR(R1934)</f>
        <v>2012</v>
      </c>
      <c r="W1934">
        <f>YEAR(S1934)</f>
        <v>2012</v>
      </c>
      <c r="X1934" s="14">
        <f>_xlfn.DAYS(Table1[[#This Row],[Date Ended Conversion]],Table1[[#This Row],[Date Created Conversion]])</f>
        <v>21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8275</v>
      </c>
      <c r="O1935" t="s">
        <v>8277</v>
      </c>
      <c r="P1935" s="16">
        <f>ROUND(Table1[[#This Row],[pledged]]/Table1[[#This Row],[goal]]*100,0)</f>
        <v>172</v>
      </c>
      <c r="Q1935">
        <f>IFERROR(ROUND(E1935/L1935,2),0)</f>
        <v>94.05</v>
      </c>
      <c r="R1935" s="18">
        <f>(((J1935/60)/60)/24)+DATE(1970,1,1)</f>
        <v>41879.130868055552</v>
      </c>
      <c r="S1935" s="18">
        <f>(((I1935/60)/60)/24)+DATE(1970,1,1)</f>
        <v>41909.130868055552</v>
      </c>
      <c r="T1935" s="14">
        <f>MONTH(R1935)</f>
        <v>8</v>
      </c>
      <c r="U1935" s="14">
        <f>MONTH(S1935)</f>
        <v>9</v>
      </c>
      <c r="V1935">
        <f>YEAR(R1935)</f>
        <v>2014</v>
      </c>
      <c r="W1935">
        <f>YEAR(S1935)</f>
        <v>2014</v>
      </c>
      <c r="X1935" s="14">
        <f>_xlfn.DAYS(Table1[[#This Row],[Date Ended Conversion]],Table1[[#This Row],[Date Created Conversion]])</f>
        <v>30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8275</v>
      </c>
      <c r="O1936" t="s">
        <v>8277</v>
      </c>
      <c r="P1936" s="16">
        <f>ROUND(Table1[[#This Row],[pledged]]/Table1[[#This Row],[goal]]*100,0)</f>
        <v>124</v>
      </c>
      <c r="Q1936">
        <f>IFERROR(ROUND(E1936/L1936,2),0)</f>
        <v>80.27</v>
      </c>
      <c r="R1936" s="18">
        <f>(((J1936/60)/60)/24)+DATE(1970,1,1)</f>
        <v>40865.867141203707</v>
      </c>
      <c r="S1936" s="18">
        <f>(((I1936/60)/60)/24)+DATE(1970,1,1)</f>
        <v>40902.208333333336</v>
      </c>
      <c r="T1936" s="14">
        <f>MONTH(R1936)</f>
        <v>11</v>
      </c>
      <c r="U1936" s="14">
        <f>MONTH(S1936)</f>
        <v>12</v>
      </c>
      <c r="V1936">
        <f>YEAR(R1936)</f>
        <v>2011</v>
      </c>
      <c r="W1936">
        <f>YEAR(S1936)</f>
        <v>2011</v>
      </c>
      <c r="X1936" s="14">
        <f>_xlfn.DAYS(Table1[[#This Row],[Date Ended Conversion]],Table1[[#This Row],[Date Created Conversion]])</f>
        <v>37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8275</v>
      </c>
      <c r="O1937" t="s">
        <v>8277</v>
      </c>
      <c r="P1937" s="16">
        <f>ROUND(Table1[[#This Row],[pledged]]/Table1[[#This Row],[goal]]*100,0)</f>
        <v>108</v>
      </c>
      <c r="Q1937">
        <f>IFERROR(ROUND(E1937/L1937,2),0)</f>
        <v>54.2</v>
      </c>
      <c r="R1937" s="18">
        <f>(((J1937/60)/60)/24)+DATE(1970,1,1)</f>
        <v>41773.932534722226</v>
      </c>
      <c r="S1937" s="18">
        <f>(((I1937/60)/60)/24)+DATE(1970,1,1)</f>
        <v>41811.207638888889</v>
      </c>
      <c r="T1937" s="14">
        <f>MONTH(R1937)</f>
        <v>5</v>
      </c>
      <c r="U1937" s="14">
        <f>MONTH(S1937)</f>
        <v>6</v>
      </c>
      <c r="V1937">
        <f>YEAR(R1937)</f>
        <v>2014</v>
      </c>
      <c r="W1937">
        <f>YEAR(S1937)</f>
        <v>2014</v>
      </c>
      <c r="X1937" s="14">
        <f>_xlfn.DAYS(Table1[[#This Row],[Date Ended Conversion]],Table1[[#This Row],[Date Created Conversion]])</f>
        <v>38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8275</v>
      </c>
      <c r="O1938" t="s">
        <v>8277</v>
      </c>
      <c r="P1938" s="16">
        <f>ROUND(Table1[[#This Row],[pledged]]/Table1[[#This Row],[goal]]*100,0)</f>
        <v>117</v>
      </c>
      <c r="Q1938">
        <f>IFERROR(ROUND(E1938/L1938,2),0)</f>
        <v>60.27</v>
      </c>
      <c r="R1938" s="18">
        <f>(((J1938/60)/60)/24)+DATE(1970,1,1)</f>
        <v>40852.889699074076</v>
      </c>
      <c r="S1938" s="18">
        <f>(((I1938/60)/60)/24)+DATE(1970,1,1)</f>
        <v>40883.249305555553</v>
      </c>
      <c r="T1938" s="14">
        <f>MONTH(R1938)</f>
        <v>11</v>
      </c>
      <c r="U1938" s="14">
        <f>MONTH(S1938)</f>
        <v>12</v>
      </c>
      <c r="V1938">
        <f>YEAR(R1938)</f>
        <v>2011</v>
      </c>
      <c r="W1938">
        <f>YEAR(S1938)</f>
        <v>2011</v>
      </c>
      <c r="X1938" s="14">
        <f>_xlfn.DAYS(Table1[[#This Row],[Date Ended Conversion]],Table1[[#This Row],[Date Created Conversion]])</f>
        <v>31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8275</v>
      </c>
      <c r="O1939" t="s">
        <v>8277</v>
      </c>
      <c r="P1939" s="16">
        <f>ROUND(Table1[[#This Row],[pledged]]/Table1[[#This Row],[goal]]*100,0)</f>
        <v>187</v>
      </c>
      <c r="Q1939">
        <f>IFERROR(ROUND(E1939/L1939,2),0)</f>
        <v>38.74</v>
      </c>
      <c r="R1939" s="18">
        <f>(((J1939/60)/60)/24)+DATE(1970,1,1)</f>
        <v>41059.118993055556</v>
      </c>
      <c r="S1939" s="18">
        <f>(((I1939/60)/60)/24)+DATE(1970,1,1)</f>
        <v>41075.165972222225</v>
      </c>
      <c r="T1939" s="14">
        <f>MONTH(R1939)</f>
        <v>5</v>
      </c>
      <c r="U1939" s="14">
        <f>MONTH(S1939)</f>
        <v>6</v>
      </c>
      <c r="V1939">
        <f>YEAR(R1939)</f>
        <v>2012</v>
      </c>
      <c r="W1939">
        <f>YEAR(S1939)</f>
        <v>2012</v>
      </c>
      <c r="X1939" s="14">
        <f>_xlfn.DAYS(Table1[[#This Row],[Date Ended Conversion]],Table1[[#This Row],[Date Created Conversion]])</f>
        <v>16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8275</v>
      </c>
      <c r="O1940" t="s">
        <v>8277</v>
      </c>
      <c r="P1940" s="16">
        <f>ROUND(Table1[[#This Row],[pledged]]/Table1[[#This Row],[goal]]*100,0)</f>
        <v>116</v>
      </c>
      <c r="Q1940">
        <f>IFERROR(ROUND(E1940/L1940,2),0)</f>
        <v>152.54</v>
      </c>
      <c r="R1940" s="18">
        <f>(((J1940/60)/60)/24)+DATE(1970,1,1)</f>
        <v>41426.259618055556</v>
      </c>
      <c r="S1940" s="18">
        <f>(((I1940/60)/60)/24)+DATE(1970,1,1)</f>
        <v>41457.208333333336</v>
      </c>
      <c r="T1940" s="14">
        <f>MONTH(R1940)</f>
        <v>6</v>
      </c>
      <c r="U1940" s="14">
        <f>MONTH(S1940)</f>
        <v>7</v>
      </c>
      <c r="V1940">
        <f>YEAR(R1940)</f>
        <v>2013</v>
      </c>
      <c r="W1940">
        <f>YEAR(S1940)</f>
        <v>2013</v>
      </c>
      <c r="X1940" s="14">
        <f>_xlfn.DAYS(Table1[[#This Row],[Date Ended Conversion]],Table1[[#This Row],[Date Created Conversion]])</f>
        <v>31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8275</v>
      </c>
      <c r="O1941" t="s">
        <v>8277</v>
      </c>
      <c r="P1941" s="16">
        <f>ROUND(Table1[[#This Row],[pledged]]/Table1[[#This Row],[goal]]*100,0)</f>
        <v>111</v>
      </c>
      <c r="Q1941">
        <f>IFERROR(ROUND(E1941/L1941,2),0)</f>
        <v>115.31</v>
      </c>
      <c r="R1941" s="18">
        <f>(((J1941/60)/60)/24)+DATE(1970,1,1)</f>
        <v>41313.985046296293</v>
      </c>
      <c r="S1941" s="18">
        <f>(((I1941/60)/60)/24)+DATE(1970,1,1)</f>
        <v>41343.943379629629</v>
      </c>
      <c r="T1941" s="14">
        <f>MONTH(R1941)</f>
        <v>2</v>
      </c>
      <c r="U1941" s="14">
        <f>MONTH(S1941)</f>
        <v>3</v>
      </c>
      <c r="V1941">
        <f>YEAR(R1941)</f>
        <v>2013</v>
      </c>
      <c r="W1941">
        <f>YEAR(S1941)</f>
        <v>2013</v>
      </c>
      <c r="X1941" s="14">
        <f>_xlfn.DAYS(Table1[[#This Row],[Date Ended Conversion]],Table1[[#This Row],[Date Created Conversion]])</f>
        <v>30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8275</v>
      </c>
      <c r="O1942" t="s">
        <v>8277</v>
      </c>
      <c r="P1942" s="16">
        <f>ROUND(Table1[[#This Row],[pledged]]/Table1[[#This Row],[goal]]*100,0)</f>
        <v>171</v>
      </c>
      <c r="Q1942">
        <f>IFERROR(ROUND(E1942/L1942,2),0)</f>
        <v>35.840000000000003</v>
      </c>
      <c r="R1942" s="18">
        <f>(((J1942/60)/60)/24)+DATE(1970,1,1)</f>
        <v>40670.507326388892</v>
      </c>
      <c r="S1942" s="18">
        <f>(((I1942/60)/60)/24)+DATE(1970,1,1)</f>
        <v>40709.165972222225</v>
      </c>
      <c r="T1942" s="14">
        <f>MONTH(R1942)</f>
        <v>5</v>
      </c>
      <c r="U1942" s="14">
        <f>MONTH(S1942)</f>
        <v>6</v>
      </c>
      <c r="V1942">
        <f>YEAR(R1942)</f>
        <v>2011</v>
      </c>
      <c r="W1942">
        <f>YEAR(S1942)</f>
        <v>2011</v>
      </c>
      <c r="X1942" s="14">
        <f>_xlfn.DAYS(Table1[[#This Row],[Date Ended Conversion]],Table1[[#This Row],[Date Created Conversion]])</f>
        <v>39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8270</v>
      </c>
      <c r="O1943" t="s">
        <v>8314</v>
      </c>
      <c r="P1943" s="16">
        <f>ROUND(Table1[[#This Row],[pledged]]/Table1[[#This Row],[goal]]*100,0)</f>
        <v>126</v>
      </c>
      <c r="Q1943">
        <f>IFERROR(ROUND(E1943/L1943,2),0)</f>
        <v>64.569999999999993</v>
      </c>
      <c r="R1943" s="18">
        <f>(((J1943/60)/60)/24)+DATE(1970,1,1)</f>
        <v>41744.290868055556</v>
      </c>
      <c r="S1943" s="18">
        <f>(((I1943/60)/60)/24)+DATE(1970,1,1)</f>
        <v>41774.290868055556</v>
      </c>
      <c r="T1943" s="14">
        <f>MONTH(R1943)</f>
        <v>4</v>
      </c>
      <c r="U1943" s="14">
        <f>MONTH(S1943)</f>
        <v>5</v>
      </c>
      <c r="V1943">
        <f>YEAR(R1943)</f>
        <v>2014</v>
      </c>
      <c r="W1943">
        <f>YEAR(S1943)</f>
        <v>2014</v>
      </c>
      <c r="X1943" s="14">
        <f>_xlfn.DAYS(Table1[[#This Row],[Date Ended Conversion]],Table1[[#This Row],[Date Created Conversion]])</f>
        <v>30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8270</v>
      </c>
      <c r="O1944" t="s">
        <v>8314</v>
      </c>
      <c r="P1944" s="16">
        <f>ROUND(Table1[[#This Row],[pledged]]/Table1[[#This Row],[goal]]*100,0)</f>
        <v>138</v>
      </c>
      <c r="Q1944">
        <f>IFERROR(ROUND(E1944/L1944,2),0)</f>
        <v>87.44</v>
      </c>
      <c r="R1944" s="18">
        <f>(((J1944/60)/60)/24)+DATE(1970,1,1)</f>
        <v>40638.828009259261</v>
      </c>
      <c r="S1944" s="18">
        <f>(((I1944/60)/60)/24)+DATE(1970,1,1)</f>
        <v>40728.828009259261</v>
      </c>
      <c r="T1944" s="14">
        <f>MONTH(R1944)</f>
        <v>4</v>
      </c>
      <c r="U1944" s="14">
        <f>MONTH(S1944)</f>
        <v>7</v>
      </c>
      <c r="V1944">
        <f>YEAR(R1944)</f>
        <v>2011</v>
      </c>
      <c r="W1944">
        <f>YEAR(S1944)</f>
        <v>2011</v>
      </c>
      <c r="X1944" s="14">
        <f>_xlfn.DAYS(Table1[[#This Row],[Date Ended Conversion]],Table1[[#This Row],[Date Created Conversion]])</f>
        <v>90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8270</v>
      </c>
      <c r="O1945" t="s">
        <v>8314</v>
      </c>
      <c r="P1945" s="16">
        <f>ROUND(Table1[[#This Row],[pledged]]/Table1[[#This Row],[goal]]*100,0)</f>
        <v>1705</v>
      </c>
      <c r="Q1945">
        <f>IFERROR(ROUND(E1945/L1945,2),0)</f>
        <v>68.819999999999993</v>
      </c>
      <c r="R1945" s="18">
        <f>(((J1945/60)/60)/24)+DATE(1970,1,1)</f>
        <v>42548.269861111112</v>
      </c>
      <c r="S1945" s="18">
        <f>(((I1945/60)/60)/24)+DATE(1970,1,1)</f>
        <v>42593.269861111112</v>
      </c>
      <c r="T1945" s="14">
        <f>MONTH(R1945)</f>
        <v>6</v>
      </c>
      <c r="U1945" s="14">
        <f>MONTH(S1945)</f>
        <v>8</v>
      </c>
      <c r="V1945">
        <f>YEAR(R1945)</f>
        <v>2016</v>
      </c>
      <c r="W1945">
        <f>YEAR(S1945)</f>
        <v>2016</v>
      </c>
      <c r="X1945" s="14">
        <f>_xlfn.DAYS(Table1[[#This Row],[Date Ended Conversion]],Table1[[#This Row],[Date Created Conversion]])</f>
        <v>45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8270</v>
      </c>
      <c r="O1946" t="s">
        <v>8314</v>
      </c>
      <c r="P1946" s="16">
        <f>ROUND(Table1[[#This Row],[pledged]]/Table1[[#This Row],[goal]]*100,0)</f>
        <v>788</v>
      </c>
      <c r="Q1946">
        <f>IFERROR(ROUND(E1946/L1946,2),0)</f>
        <v>176.2</v>
      </c>
      <c r="R1946" s="18">
        <f>(((J1946/60)/60)/24)+DATE(1970,1,1)</f>
        <v>41730.584374999999</v>
      </c>
      <c r="S1946" s="18">
        <f>(((I1946/60)/60)/24)+DATE(1970,1,1)</f>
        <v>41760.584374999999</v>
      </c>
      <c r="T1946" s="14">
        <f>MONTH(R1946)</f>
        <v>4</v>
      </c>
      <c r="U1946" s="14">
        <f>MONTH(S1946)</f>
        <v>5</v>
      </c>
      <c r="V1946">
        <f>YEAR(R1946)</f>
        <v>2014</v>
      </c>
      <c r="W1946">
        <f>YEAR(S1946)</f>
        <v>2014</v>
      </c>
      <c r="X1946" s="14">
        <f>_xlfn.DAYS(Table1[[#This Row],[Date Ended Conversion]],Table1[[#This Row],[Date Created Conversion]])</f>
        <v>30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8270</v>
      </c>
      <c r="O1947" t="s">
        <v>8314</v>
      </c>
      <c r="P1947" s="16">
        <f>ROUND(Table1[[#This Row],[pledged]]/Table1[[#This Row],[goal]]*100,0)</f>
        <v>348</v>
      </c>
      <c r="Q1947">
        <f>IFERROR(ROUND(E1947/L1947,2),0)</f>
        <v>511.79</v>
      </c>
      <c r="R1947" s="18">
        <f>(((J1947/60)/60)/24)+DATE(1970,1,1)</f>
        <v>42157.251828703709</v>
      </c>
      <c r="S1947" s="18">
        <f>(((I1947/60)/60)/24)+DATE(1970,1,1)</f>
        <v>42197.251828703709</v>
      </c>
      <c r="T1947" s="14">
        <f>MONTH(R1947)</f>
        <v>6</v>
      </c>
      <c r="U1947" s="14">
        <f>MONTH(S1947)</f>
        <v>7</v>
      </c>
      <c r="V1947">
        <f>YEAR(R1947)</f>
        <v>2015</v>
      </c>
      <c r="W1947">
        <f>YEAR(S1947)</f>
        <v>2015</v>
      </c>
      <c r="X1947" s="14">
        <f>_xlfn.DAYS(Table1[[#This Row],[Date Ended Conversion]],Table1[[#This Row],[Date Created Conversion]])</f>
        <v>40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8270</v>
      </c>
      <c r="O1948" t="s">
        <v>8314</v>
      </c>
      <c r="P1948" s="16">
        <f>ROUND(Table1[[#This Row],[pledged]]/Table1[[#This Row],[goal]]*100,0)</f>
        <v>150</v>
      </c>
      <c r="Q1948">
        <f>IFERROR(ROUND(E1948/L1948,2),0)</f>
        <v>160.44</v>
      </c>
      <c r="R1948" s="18">
        <f>(((J1948/60)/60)/24)+DATE(1970,1,1)</f>
        <v>41689.150011574071</v>
      </c>
      <c r="S1948" s="18">
        <f>(((I1948/60)/60)/24)+DATE(1970,1,1)</f>
        <v>41749.108344907407</v>
      </c>
      <c r="T1948" s="14">
        <f>MONTH(R1948)</f>
        <v>2</v>
      </c>
      <c r="U1948" s="14">
        <f>MONTH(S1948)</f>
        <v>4</v>
      </c>
      <c r="V1948">
        <f>YEAR(R1948)</f>
        <v>2014</v>
      </c>
      <c r="W1948">
        <f>YEAR(S1948)</f>
        <v>2014</v>
      </c>
      <c r="X1948" s="14">
        <f>_xlfn.DAYS(Table1[[#This Row],[Date Ended Conversion]],Table1[[#This Row],[Date Created Conversion]])</f>
        <v>60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8270</v>
      </c>
      <c r="O1949" t="s">
        <v>8314</v>
      </c>
      <c r="P1949" s="16">
        <f>ROUND(Table1[[#This Row],[pledged]]/Table1[[#This Row],[goal]]*100,0)</f>
        <v>101</v>
      </c>
      <c r="Q1949">
        <f>IFERROR(ROUND(E1949/L1949,2),0)</f>
        <v>35</v>
      </c>
      <c r="R1949" s="18">
        <f>(((J1949/60)/60)/24)+DATE(1970,1,1)</f>
        <v>40102.918055555558</v>
      </c>
      <c r="S1949" s="18">
        <f>(((I1949/60)/60)/24)+DATE(1970,1,1)</f>
        <v>40140.249305555553</v>
      </c>
      <c r="T1949" s="14">
        <f>MONTH(R1949)</f>
        <v>10</v>
      </c>
      <c r="U1949" s="14">
        <f>MONTH(S1949)</f>
        <v>11</v>
      </c>
      <c r="V1949">
        <f>YEAR(R1949)</f>
        <v>2009</v>
      </c>
      <c r="W1949">
        <f>YEAR(S1949)</f>
        <v>2009</v>
      </c>
      <c r="X1949" s="14">
        <f>_xlfn.DAYS(Table1[[#This Row],[Date Ended Conversion]],Table1[[#This Row],[Date Created Conversion]])</f>
        <v>38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8270</v>
      </c>
      <c r="O1950" t="s">
        <v>8314</v>
      </c>
      <c r="P1950" s="16">
        <f>ROUND(Table1[[#This Row],[pledged]]/Table1[[#This Row],[goal]]*100,0)</f>
        <v>800</v>
      </c>
      <c r="Q1950">
        <f>IFERROR(ROUND(E1950/L1950,2),0)</f>
        <v>188.51</v>
      </c>
      <c r="R1950" s="18">
        <f>(((J1950/60)/60)/24)+DATE(1970,1,1)</f>
        <v>42473.604270833333</v>
      </c>
      <c r="S1950" s="18">
        <f>(((I1950/60)/60)/24)+DATE(1970,1,1)</f>
        <v>42527.709722222222</v>
      </c>
      <c r="T1950" s="14">
        <f>MONTH(R1950)</f>
        <v>4</v>
      </c>
      <c r="U1950" s="14">
        <f>MONTH(S1950)</f>
        <v>6</v>
      </c>
      <c r="V1950">
        <f>YEAR(R1950)</f>
        <v>2016</v>
      </c>
      <c r="W1950">
        <f>YEAR(S1950)</f>
        <v>2016</v>
      </c>
      <c r="X1950" s="14">
        <f>_xlfn.DAYS(Table1[[#This Row],[Date Ended Conversion]],Table1[[#This Row],[Date Created Conversion]])</f>
        <v>54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8270</v>
      </c>
      <c r="O1951" t="s">
        <v>8314</v>
      </c>
      <c r="P1951" s="16">
        <f>ROUND(Table1[[#This Row],[pledged]]/Table1[[#This Row],[goal]]*100,0)</f>
        <v>106</v>
      </c>
      <c r="Q1951">
        <f>IFERROR(ROUND(E1951/L1951,2),0)</f>
        <v>56.2</v>
      </c>
      <c r="R1951" s="18">
        <f>(((J1951/60)/60)/24)+DATE(1970,1,1)</f>
        <v>41800.423043981478</v>
      </c>
      <c r="S1951" s="18">
        <f>(((I1951/60)/60)/24)+DATE(1970,1,1)</f>
        <v>41830.423043981478</v>
      </c>
      <c r="T1951" s="14">
        <f>MONTH(R1951)</f>
        <v>6</v>
      </c>
      <c r="U1951" s="14">
        <f>MONTH(S1951)</f>
        <v>7</v>
      </c>
      <c r="V1951">
        <f>YEAR(R1951)</f>
        <v>2014</v>
      </c>
      <c r="W1951">
        <f>YEAR(S1951)</f>
        <v>2014</v>
      </c>
      <c r="X1951" s="14">
        <f>_xlfn.DAYS(Table1[[#This Row],[Date Ended Conversion]],Table1[[#This Row],[Date Created Conversion]])</f>
        <v>30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8270</v>
      </c>
      <c r="O1952" t="s">
        <v>8314</v>
      </c>
      <c r="P1952" s="16">
        <f>ROUND(Table1[[#This Row],[pledged]]/Table1[[#This Row],[goal]]*100,0)</f>
        <v>201</v>
      </c>
      <c r="Q1952">
        <f>IFERROR(ROUND(E1952/L1952,2),0)</f>
        <v>51.31</v>
      </c>
      <c r="R1952" s="18">
        <f>(((J1952/60)/60)/24)+DATE(1970,1,1)</f>
        <v>40624.181400462963</v>
      </c>
      <c r="S1952" s="18">
        <f>(((I1952/60)/60)/24)+DATE(1970,1,1)</f>
        <v>40655.181400462963</v>
      </c>
      <c r="T1952" s="14">
        <f>MONTH(R1952)</f>
        <v>3</v>
      </c>
      <c r="U1952" s="14">
        <f>MONTH(S1952)</f>
        <v>4</v>
      </c>
      <c r="V1952">
        <f>YEAR(R1952)</f>
        <v>2011</v>
      </c>
      <c r="W1952">
        <f>YEAR(S1952)</f>
        <v>2011</v>
      </c>
      <c r="X1952" s="14">
        <f>_xlfn.DAYS(Table1[[#This Row],[Date Ended Conversion]],Table1[[#This Row],[Date Created Conversion]])</f>
        <v>31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8270</v>
      </c>
      <c r="O1953" t="s">
        <v>8314</v>
      </c>
      <c r="P1953" s="16">
        <f>ROUND(Table1[[#This Row],[pledged]]/Table1[[#This Row],[goal]]*100,0)</f>
        <v>212</v>
      </c>
      <c r="Q1953">
        <f>IFERROR(ROUND(E1953/L1953,2),0)</f>
        <v>127.36</v>
      </c>
      <c r="R1953" s="18">
        <f>(((J1953/60)/60)/24)+DATE(1970,1,1)</f>
        <v>42651.420567129629</v>
      </c>
      <c r="S1953" s="18">
        <f>(((I1953/60)/60)/24)+DATE(1970,1,1)</f>
        <v>42681.462233796294</v>
      </c>
      <c r="T1953" s="14">
        <f>MONTH(R1953)</f>
        <v>10</v>
      </c>
      <c r="U1953" s="14">
        <f>MONTH(S1953)</f>
        <v>11</v>
      </c>
      <c r="V1953">
        <f>YEAR(R1953)</f>
        <v>2016</v>
      </c>
      <c r="W1953">
        <f>YEAR(S1953)</f>
        <v>2016</v>
      </c>
      <c r="X1953" s="14">
        <f>_xlfn.DAYS(Table1[[#This Row],[Date Ended Conversion]],Table1[[#This Row],[Date Created Conversion]])</f>
        <v>30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8270</v>
      </c>
      <c r="O1954" t="s">
        <v>8314</v>
      </c>
      <c r="P1954" s="16">
        <f>ROUND(Table1[[#This Row],[pledged]]/Table1[[#This Row],[goal]]*100,0)</f>
        <v>198</v>
      </c>
      <c r="Q1954">
        <f>IFERROR(ROUND(E1954/L1954,2),0)</f>
        <v>101.86</v>
      </c>
      <c r="R1954" s="18">
        <f>(((J1954/60)/60)/24)+DATE(1970,1,1)</f>
        <v>41526.60665509259</v>
      </c>
      <c r="S1954" s="18">
        <f>(((I1954/60)/60)/24)+DATE(1970,1,1)</f>
        <v>41563.60665509259</v>
      </c>
      <c r="T1954" s="14">
        <f>MONTH(R1954)</f>
        <v>9</v>
      </c>
      <c r="U1954" s="14">
        <f>MONTH(S1954)</f>
        <v>10</v>
      </c>
      <c r="V1954">
        <f>YEAR(R1954)</f>
        <v>2013</v>
      </c>
      <c r="W1954">
        <f>YEAR(S1954)</f>
        <v>2013</v>
      </c>
      <c r="X1954" s="14">
        <f>_xlfn.DAYS(Table1[[#This Row],[Date Ended Conversion]],Table1[[#This Row],[Date Created Conversion]])</f>
        <v>37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8270</v>
      </c>
      <c r="O1955" t="s">
        <v>8314</v>
      </c>
      <c r="P1955" s="16">
        <f>ROUND(Table1[[#This Row],[pledged]]/Table1[[#This Row],[goal]]*100,0)</f>
        <v>226</v>
      </c>
      <c r="Q1955">
        <f>IFERROR(ROUND(E1955/L1955,2),0)</f>
        <v>230.56</v>
      </c>
      <c r="R1955" s="18">
        <f>(((J1955/60)/60)/24)+DATE(1970,1,1)</f>
        <v>40941.199826388889</v>
      </c>
      <c r="S1955" s="18">
        <f>(((I1955/60)/60)/24)+DATE(1970,1,1)</f>
        <v>40970.125</v>
      </c>
      <c r="T1955" s="14">
        <f>MONTH(R1955)</f>
        <v>2</v>
      </c>
      <c r="U1955" s="14">
        <f>MONTH(S1955)</f>
        <v>3</v>
      </c>
      <c r="V1955">
        <f>YEAR(R1955)</f>
        <v>2012</v>
      </c>
      <c r="W1955">
        <f>YEAR(S1955)</f>
        <v>2012</v>
      </c>
      <c r="X1955" s="14">
        <f>_xlfn.DAYS(Table1[[#This Row],[Date Ended Conversion]],Table1[[#This Row],[Date Created Conversion]])</f>
        <v>29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8270</v>
      </c>
      <c r="O1956" t="s">
        <v>8314</v>
      </c>
      <c r="P1956" s="16">
        <f>ROUND(Table1[[#This Row],[pledged]]/Table1[[#This Row],[goal]]*100,0)</f>
        <v>699</v>
      </c>
      <c r="Q1956">
        <f>IFERROR(ROUND(E1956/L1956,2),0)</f>
        <v>842.11</v>
      </c>
      <c r="R1956" s="18">
        <f>(((J1956/60)/60)/24)+DATE(1970,1,1)</f>
        <v>42394.580740740741</v>
      </c>
      <c r="S1956" s="18">
        <f>(((I1956/60)/60)/24)+DATE(1970,1,1)</f>
        <v>42441.208333333328</v>
      </c>
      <c r="T1956" s="14">
        <f>MONTH(R1956)</f>
        <v>1</v>
      </c>
      <c r="U1956" s="14">
        <f>MONTH(S1956)</f>
        <v>3</v>
      </c>
      <c r="V1956">
        <f>YEAR(R1956)</f>
        <v>2016</v>
      </c>
      <c r="W1956">
        <f>YEAR(S1956)</f>
        <v>2016</v>
      </c>
      <c r="X1956" s="14">
        <f>_xlfn.DAYS(Table1[[#This Row],[Date Ended Conversion]],Table1[[#This Row],[Date Created Conversion]])</f>
        <v>47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8270</v>
      </c>
      <c r="O1957" t="s">
        <v>8314</v>
      </c>
      <c r="P1957" s="16">
        <f>ROUND(Table1[[#This Row],[pledged]]/Table1[[#This Row],[goal]]*100,0)</f>
        <v>399</v>
      </c>
      <c r="Q1957">
        <f>IFERROR(ROUND(E1957/L1957,2),0)</f>
        <v>577.28</v>
      </c>
      <c r="R1957" s="18">
        <f>(((J1957/60)/60)/24)+DATE(1970,1,1)</f>
        <v>41020.271770833337</v>
      </c>
      <c r="S1957" s="18">
        <f>(((I1957/60)/60)/24)+DATE(1970,1,1)</f>
        <v>41052.791666666664</v>
      </c>
      <c r="T1957" s="14">
        <f>MONTH(R1957)</f>
        <v>4</v>
      </c>
      <c r="U1957" s="14">
        <f>MONTH(S1957)</f>
        <v>5</v>
      </c>
      <c r="V1957">
        <f>YEAR(R1957)</f>
        <v>2012</v>
      </c>
      <c r="W1957">
        <f>YEAR(S1957)</f>
        <v>2012</v>
      </c>
      <c r="X1957" s="14">
        <f>_xlfn.DAYS(Table1[[#This Row],[Date Ended Conversion]],Table1[[#This Row],[Date Created Conversion]])</f>
        <v>32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8270</v>
      </c>
      <c r="O1958" t="s">
        <v>8314</v>
      </c>
      <c r="P1958" s="16">
        <f>ROUND(Table1[[#This Row],[pledged]]/Table1[[#This Row],[goal]]*100,0)</f>
        <v>294</v>
      </c>
      <c r="Q1958">
        <f>IFERROR(ROUND(E1958/L1958,2),0)</f>
        <v>483.34</v>
      </c>
      <c r="R1958" s="18">
        <f>(((J1958/60)/60)/24)+DATE(1970,1,1)</f>
        <v>42067.923668981486</v>
      </c>
      <c r="S1958" s="18">
        <f>(((I1958/60)/60)/24)+DATE(1970,1,1)</f>
        <v>42112.882002314815</v>
      </c>
      <c r="T1958" s="14">
        <f>MONTH(R1958)</f>
        <v>3</v>
      </c>
      <c r="U1958" s="14">
        <f>MONTH(S1958)</f>
        <v>4</v>
      </c>
      <c r="V1958">
        <f>YEAR(R1958)</f>
        <v>2015</v>
      </c>
      <c r="W1958">
        <f>YEAR(S1958)</f>
        <v>2015</v>
      </c>
      <c r="X1958" s="14">
        <f>_xlfn.DAYS(Table1[[#This Row],[Date Ended Conversion]],Table1[[#This Row],[Date Created Conversion]])</f>
        <v>45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8270</v>
      </c>
      <c r="O1959" t="s">
        <v>8314</v>
      </c>
      <c r="P1959" s="16">
        <f>ROUND(Table1[[#This Row],[pledged]]/Table1[[#This Row],[goal]]*100,0)</f>
        <v>168</v>
      </c>
      <c r="Q1959">
        <f>IFERROR(ROUND(E1959/L1959,2),0)</f>
        <v>76.14</v>
      </c>
      <c r="R1959" s="18">
        <f>(((J1959/60)/60)/24)+DATE(1970,1,1)</f>
        <v>41179.098530092589</v>
      </c>
      <c r="S1959" s="18">
        <f>(((I1959/60)/60)/24)+DATE(1970,1,1)</f>
        <v>41209.098530092589</v>
      </c>
      <c r="T1959" s="14">
        <f>MONTH(R1959)</f>
        <v>9</v>
      </c>
      <c r="U1959" s="14">
        <f>MONTH(S1959)</f>
        <v>10</v>
      </c>
      <c r="V1959">
        <f>YEAR(R1959)</f>
        <v>2012</v>
      </c>
      <c r="W1959">
        <f>YEAR(S1959)</f>
        <v>2012</v>
      </c>
      <c r="X1959" s="14">
        <f>_xlfn.DAYS(Table1[[#This Row],[Date Ended Conversion]],Table1[[#This Row],[Date Created Conversion]])</f>
        <v>30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8270</v>
      </c>
      <c r="O1960" t="s">
        <v>8314</v>
      </c>
      <c r="P1960" s="16">
        <f>ROUND(Table1[[#This Row],[pledged]]/Table1[[#This Row],[goal]]*100,0)</f>
        <v>1436</v>
      </c>
      <c r="Q1960">
        <f>IFERROR(ROUND(E1960/L1960,2),0)</f>
        <v>74.11</v>
      </c>
      <c r="R1960" s="18">
        <f>(((J1960/60)/60)/24)+DATE(1970,1,1)</f>
        <v>41326.987974537034</v>
      </c>
      <c r="S1960" s="18">
        <f>(((I1960/60)/60)/24)+DATE(1970,1,1)</f>
        <v>41356.94630787037</v>
      </c>
      <c r="T1960" s="14">
        <f>MONTH(R1960)</f>
        <v>2</v>
      </c>
      <c r="U1960" s="14">
        <f>MONTH(S1960)</f>
        <v>3</v>
      </c>
      <c r="V1960">
        <f>YEAR(R1960)</f>
        <v>2013</v>
      </c>
      <c r="W1960">
        <f>YEAR(S1960)</f>
        <v>2013</v>
      </c>
      <c r="X1960" s="14">
        <f>_xlfn.DAYS(Table1[[#This Row],[Date Ended Conversion]],Table1[[#This Row],[Date Created Conversion]])</f>
        <v>30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8270</v>
      </c>
      <c r="O1961" t="s">
        <v>8314</v>
      </c>
      <c r="P1961" s="16">
        <f>ROUND(Table1[[#This Row],[pledged]]/Table1[[#This Row],[goal]]*100,0)</f>
        <v>157</v>
      </c>
      <c r="Q1961">
        <f>IFERROR(ROUND(E1961/L1961,2),0)</f>
        <v>36.97</v>
      </c>
      <c r="R1961" s="18">
        <f>(((J1961/60)/60)/24)+DATE(1970,1,1)</f>
        <v>41871.845601851855</v>
      </c>
      <c r="S1961" s="18">
        <f>(((I1961/60)/60)/24)+DATE(1970,1,1)</f>
        <v>41913</v>
      </c>
      <c r="T1961" s="14">
        <f>MONTH(R1961)</f>
        <v>8</v>
      </c>
      <c r="U1961" s="14">
        <f>MONTH(S1961)</f>
        <v>10</v>
      </c>
      <c r="V1961">
        <f>YEAR(R1961)</f>
        <v>2014</v>
      </c>
      <c r="W1961">
        <f>YEAR(S1961)</f>
        <v>2014</v>
      </c>
      <c r="X1961" s="14">
        <f>_xlfn.DAYS(Table1[[#This Row],[Date Ended Conversion]],Table1[[#This Row],[Date Created Conversion]])</f>
        <v>42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8270</v>
      </c>
      <c r="O1962" t="s">
        <v>8314</v>
      </c>
      <c r="P1962" s="16">
        <f>ROUND(Table1[[#This Row],[pledged]]/Table1[[#This Row],[goal]]*100,0)</f>
        <v>118</v>
      </c>
      <c r="Q1962">
        <f>IFERROR(ROUND(E1962/L1962,2),0)</f>
        <v>2500.9699999999998</v>
      </c>
      <c r="R1962" s="18">
        <f>(((J1962/60)/60)/24)+DATE(1970,1,1)</f>
        <v>41964.362743055557</v>
      </c>
      <c r="S1962" s="18">
        <f>(((I1962/60)/60)/24)+DATE(1970,1,1)</f>
        <v>41994.362743055557</v>
      </c>
      <c r="T1962" s="14">
        <f>MONTH(R1962)</f>
        <v>11</v>
      </c>
      <c r="U1962" s="14">
        <f>MONTH(S1962)</f>
        <v>12</v>
      </c>
      <c r="V1962">
        <f>YEAR(R1962)</f>
        <v>2014</v>
      </c>
      <c r="W1962">
        <f>YEAR(S1962)</f>
        <v>2014</v>
      </c>
      <c r="X1962" s="14">
        <f>_xlfn.DAYS(Table1[[#This Row],[Date Ended Conversion]],Table1[[#This Row],[Date Created Conversion]])</f>
        <v>30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8270</v>
      </c>
      <c r="O1963" t="s">
        <v>8314</v>
      </c>
      <c r="P1963" s="16">
        <f>ROUND(Table1[[#This Row],[pledged]]/Table1[[#This Row],[goal]]*100,0)</f>
        <v>1105</v>
      </c>
      <c r="Q1963">
        <f>IFERROR(ROUND(E1963/L1963,2),0)</f>
        <v>67.69</v>
      </c>
      <c r="R1963" s="18">
        <f>(((J1963/60)/60)/24)+DATE(1970,1,1)</f>
        <v>41148.194641203707</v>
      </c>
      <c r="S1963" s="18">
        <f>(((I1963/60)/60)/24)+DATE(1970,1,1)</f>
        <v>41188.165972222225</v>
      </c>
      <c r="T1963" s="14">
        <f>MONTH(R1963)</f>
        <v>8</v>
      </c>
      <c r="U1963" s="14">
        <f>MONTH(S1963)</f>
        <v>10</v>
      </c>
      <c r="V1963">
        <f>YEAR(R1963)</f>
        <v>2012</v>
      </c>
      <c r="W1963">
        <f>YEAR(S1963)</f>
        <v>2012</v>
      </c>
      <c r="X1963" s="14">
        <f>_xlfn.DAYS(Table1[[#This Row],[Date Ended Conversion]],Table1[[#This Row],[Date Created Conversion]])</f>
        <v>40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8270</v>
      </c>
      <c r="O1964" t="s">
        <v>8314</v>
      </c>
      <c r="P1964" s="16">
        <f>ROUND(Table1[[#This Row],[pledged]]/Table1[[#This Row],[goal]]*100,0)</f>
        <v>193</v>
      </c>
      <c r="Q1964">
        <f>IFERROR(ROUND(E1964/L1964,2),0)</f>
        <v>63.05</v>
      </c>
      <c r="R1964" s="18">
        <f>(((J1964/60)/60)/24)+DATE(1970,1,1)</f>
        <v>41742.780509259261</v>
      </c>
      <c r="S1964" s="18">
        <f>(((I1964/60)/60)/24)+DATE(1970,1,1)</f>
        <v>41772.780509259261</v>
      </c>
      <c r="T1964" s="14">
        <f>MONTH(R1964)</f>
        <v>4</v>
      </c>
      <c r="U1964" s="14">
        <f>MONTH(S1964)</f>
        <v>5</v>
      </c>
      <c r="V1964">
        <f>YEAR(R1964)</f>
        <v>2014</v>
      </c>
      <c r="W1964">
        <f>YEAR(S1964)</f>
        <v>2014</v>
      </c>
      <c r="X1964" s="14">
        <f>_xlfn.DAYS(Table1[[#This Row],[Date Ended Conversion]],Table1[[#This Row],[Date Created Conversion]])</f>
        <v>30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8270</v>
      </c>
      <c r="O1965" t="s">
        <v>8314</v>
      </c>
      <c r="P1965" s="16">
        <f>ROUND(Table1[[#This Row],[pledged]]/Table1[[#This Row],[goal]]*100,0)</f>
        <v>127</v>
      </c>
      <c r="Q1965">
        <f>IFERROR(ROUND(E1965/L1965,2),0)</f>
        <v>117.6</v>
      </c>
      <c r="R1965" s="18">
        <f>(((J1965/60)/60)/24)+DATE(1970,1,1)</f>
        <v>41863.429791666669</v>
      </c>
      <c r="S1965" s="18">
        <f>(((I1965/60)/60)/24)+DATE(1970,1,1)</f>
        <v>41898.429791666669</v>
      </c>
      <c r="T1965" s="14">
        <f>MONTH(R1965)</f>
        <v>8</v>
      </c>
      <c r="U1965" s="14">
        <f>MONTH(S1965)</f>
        <v>9</v>
      </c>
      <c r="V1965">
        <f>YEAR(R1965)</f>
        <v>2014</v>
      </c>
      <c r="W1965">
        <f>YEAR(S1965)</f>
        <v>2014</v>
      </c>
      <c r="X1965" s="14">
        <f>_xlfn.DAYS(Table1[[#This Row],[Date Ended Conversion]],Table1[[#This Row],[Date Created Conversion]])</f>
        <v>35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8270</v>
      </c>
      <c r="O1966" t="s">
        <v>8314</v>
      </c>
      <c r="P1966" s="16">
        <f>ROUND(Table1[[#This Row],[pledged]]/Table1[[#This Row],[goal]]*100,0)</f>
        <v>260</v>
      </c>
      <c r="Q1966">
        <f>IFERROR(ROUND(E1966/L1966,2),0)</f>
        <v>180.75</v>
      </c>
      <c r="R1966" s="18">
        <f>(((J1966/60)/60)/24)+DATE(1970,1,1)</f>
        <v>42452.272824074069</v>
      </c>
      <c r="S1966" s="18">
        <f>(((I1966/60)/60)/24)+DATE(1970,1,1)</f>
        <v>42482.272824074069</v>
      </c>
      <c r="T1966" s="14">
        <f>MONTH(R1966)</f>
        <v>3</v>
      </c>
      <c r="U1966" s="14">
        <f>MONTH(S1966)</f>
        <v>4</v>
      </c>
      <c r="V1966">
        <f>YEAR(R1966)</f>
        <v>2016</v>
      </c>
      <c r="W1966">
        <f>YEAR(S1966)</f>
        <v>2016</v>
      </c>
      <c r="X1966" s="14">
        <f>_xlfn.DAYS(Table1[[#This Row],[Date Ended Conversion]],Table1[[#This Row],[Date Created Conversion]])</f>
        <v>30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8270</v>
      </c>
      <c r="O1967" t="s">
        <v>8314</v>
      </c>
      <c r="P1967" s="16">
        <f>ROUND(Table1[[#This Row],[pledged]]/Table1[[#This Row],[goal]]*100,0)</f>
        <v>262</v>
      </c>
      <c r="Q1967">
        <f>IFERROR(ROUND(E1967/L1967,2),0)</f>
        <v>127.32</v>
      </c>
      <c r="R1967" s="18">
        <f>(((J1967/60)/60)/24)+DATE(1970,1,1)</f>
        <v>40898.089236111111</v>
      </c>
      <c r="S1967" s="18">
        <f>(((I1967/60)/60)/24)+DATE(1970,1,1)</f>
        <v>40920.041666666664</v>
      </c>
      <c r="T1967" s="14">
        <f>MONTH(R1967)</f>
        <v>12</v>
      </c>
      <c r="U1967" s="14">
        <f>MONTH(S1967)</f>
        <v>1</v>
      </c>
      <c r="V1967">
        <f>YEAR(R1967)</f>
        <v>2011</v>
      </c>
      <c r="W1967">
        <f>YEAR(S1967)</f>
        <v>2012</v>
      </c>
      <c r="X1967" s="14">
        <f>_xlfn.DAYS(Table1[[#This Row],[Date Ended Conversion]],Table1[[#This Row],[Date Created Conversion]])</f>
        <v>22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8270</v>
      </c>
      <c r="O1968" t="s">
        <v>8314</v>
      </c>
      <c r="P1968" s="16">
        <f>ROUND(Table1[[#This Row],[pledged]]/Table1[[#This Row],[goal]]*100,0)</f>
        <v>207</v>
      </c>
      <c r="Q1968">
        <f>IFERROR(ROUND(E1968/L1968,2),0)</f>
        <v>136.63999999999999</v>
      </c>
      <c r="R1968" s="18">
        <f>(((J1968/60)/60)/24)+DATE(1970,1,1)</f>
        <v>41835.540486111109</v>
      </c>
      <c r="S1968" s="18">
        <f>(((I1968/60)/60)/24)+DATE(1970,1,1)</f>
        <v>41865.540486111109</v>
      </c>
      <c r="T1968" s="14">
        <f>MONTH(R1968)</f>
        <v>7</v>
      </c>
      <c r="U1968" s="14">
        <f>MONTH(S1968)</f>
        <v>8</v>
      </c>
      <c r="V1968">
        <f>YEAR(R1968)</f>
        <v>2014</v>
      </c>
      <c r="W1968">
        <f>YEAR(S1968)</f>
        <v>2014</v>
      </c>
      <c r="X1968" s="14">
        <f>_xlfn.DAYS(Table1[[#This Row],[Date Ended Conversion]],Table1[[#This Row],[Date Created Conversion]])</f>
        <v>30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8270</v>
      </c>
      <c r="O1969" t="s">
        <v>8314</v>
      </c>
      <c r="P1969" s="16">
        <f>ROUND(Table1[[#This Row],[pledged]]/Table1[[#This Row],[goal]]*100,0)</f>
        <v>370</v>
      </c>
      <c r="Q1969">
        <f>IFERROR(ROUND(E1969/L1969,2),0)</f>
        <v>182.78</v>
      </c>
      <c r="R1969" s="18">
        <f>(((J1969/60)/60)/24)+DATE(1970,1,1)</f>
        <v>41730.663530092592</v>
      </c>
      <c r="S1969" s="18">
        <f>(((I1969/60)/60)/24)+DATE(1970,1,1)</f>
        <v>41760.663530092592</v>
      </c>
      <c r="T1969" s="14">
        <f>MONTH(R1969)</f>
        <v>4</v>
      </c>
      <c r="U1969" s="14">
        <f>MONTH(S1969)</f>
        <v>5</v>
      </c>
      <c r="V1969">
        <f>YEAR(R1969)</f>
        <v>2014</v>
      </c>
      <c r="W1969">
        <f>YEAR(S1969)</f>
        <v>2014</v>
      </c>
      <c r="X1969" s="14">
        <f>_xlfn.DAYS(Table1[[#This Row],[Date Ended Conversion]],Table1[[#This Row],[Date Created Conversion]])</f>
        <v>30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8270</v>
      </c>
      <c r="O1970" t="s">
        <v>8314</v>
      </c>
      <c r="P1970" s="16">
        <f>ROUND(Table1[[#This Row],[pledged]]/Table1[[#This Row],[goal]]*100,0)</f>
        <v>285</v>
      </c>
      <c r="Q1970">
        <f>IFERROR(ROUND(E1970/L1970,2),0)</f>
        <v>279.38</v>
      </c>
      <c r="R1970" s="18">
        <f>(((J1970/60)/60)/24)+DATE(1970,1,1)</f>
        <v>42676.586979166663</v>
      </c>
      <c r="S1970" s="18">
        <f>(((I1970/60)/60)/24)+DATE(1970,1,1)</f>
        <v>42707.628645833334</v>
      </c>
      <c r="T1970" s="14">
        <f>MONTH(R1970)</f>
        <v>11</v>
      </c>
      <c r="U1970" s="14">
        <f>MONTH(S1970)</f>
        <v>12</v>
      </c>
      <c r="V1970">
        <f>YEAR(R1970)</f>
        <v>2016</v>
      </c>
      <c r="W1970">
        <f>YEAR(S1970)</f>
        <v>2016</v>
      </c>
      <c r="X1970" s="14">
        <f>_xlfn.DAYS(Table1[[#This Row],[Date Ended Conversion]],Table1[[#This Row],[Date Created Conversion]])</f>
        <v>31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8270</v>
      </c>
      <c r="O1971" t="s">
        <v>8314</v>
      </c>
      <c r="P1971" s="16">
        <f>ROUND(Table1[[#This Row],[pledged]]/Table1[[#This Row],[goal]]*100,0)</f>
        <v>579</v>
      </c>
      <c r="Q1971">
        <f>IFERROR(ROUND(E1971/L1971,2),0)</f>
        <v>61.38</v>
      </c>
      <c r="R1971" s="18">
        <f>(((J1971/60)/60)/24)+DATE(1970,1,1)</f>
        <v>42557.792453703703</v>
      </c>
      <c r="S1971" s="18">
        <f>(((I1971/60)/60)/24)+DATE(1970,1,1)</f>
        <v>42587.792453703703</v>
      </c>
      <c r="T1971" s="14">
        <f>MONTH(R1971)</f>
        <v>7</v>
      </c>
      <c r="U1971" s="14">
        <f>MONTH(S1971)</f>
        <v>8</v>
      </c>
      <c r="V1971">
        <f>YEAR(R1971)</f>
        <v>2016</v>
      </c>
      <c r="W1971">
        <f>YEAR(S1971)</f>
        <v>2016</v>
      </c>
      <c r="X1971" s="14">
        <f>_xlfn.DAYS(Table1[[#This Row],[Date Ended Conversion]],Table1[[#This Row],[Date Created Conversion]])</f>
        <v>30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8270</v>
      </c>
      <c r="O1972" t="s">
        <v>8314</v>
      </c>
      <c r="P1972" s="16">
        <f>ROUND(Table1[[#This Row],[pledged]]/Table1[[#This Row],[goal]]*100,0)</f>
        <v>1132</v>
      </c>
      <c r="Q1972">
        <f>IFERROR(ROUND(E1972/L1972,2),0)</f>
        <v>80.73</v>
      </c>
      <c r="R1972" s="18">
        <f>(((J1972/60)/60)/24)+DATE(1970,1,1)</f>
        <v>41324.193298611113</v>
      </c>
      <c r="S1972" s="18">
        <f>(((I1972/60)/60)/24)+DATE(1970,1,1)</f>
        <v>41384.151631944449</v>
      </c>
      <c r="T1972" s="14">
        <f>MONTH(R1972)</f>
        <v>2</v>
      </c>
      <c r="U1972" s="14">
        <f>MONTH(S1972)</f>
        <v>4</v>
      </c>
      <c r="V1972">
        <f>YEAR(R1972)</f>
        <v>2013</v>
      </c>
      <c r="W1972">
        <f>YEAR(S1972)</f>
        <v>2013</v>
      </c>
      <c r="X1972" s="14">
        <f>_xlfn.DAYS(Table1[[#This Row],[Date Ended Conversion]],Table1[[#This Row],[Date Created Conversion]])</f>
        <v>60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8270</v>
      </c>
      <c r="O1973" t="s">
        <v>8314</v>
      </c>
      <c r="P1973" s="16">
        <f>ROUND(Table1[[#This Row],[pledged]]/Table1[[#This Row],[goal]]*100,0)</f>
        <v>263</v>
      </c>
      <c r="Q1973">
        <f>IFERROR(ROUND(E1973/L1973,2),0)</f>
        <v>272.36</v>
      </c>
      <c r="R1973" s="18">
        <f>(((J1973/60)/60)/24)+DATE(1970,1,1)</f>
        <v>41561.500706018516</v>
      </c>
      <c r="S1973" s="18">
        <f>(((I1973/60)/60)/24)+DATE(1970,1,1)</f>
        <v>41593.166666666664</v>
      </c>
      <c r="T1973" s="14">
        <f>MONTH(R1973)</f>
        <v>10</v>
      </c>
      <c r="U1973" s="14">
        <f>MONTH(S1973)</f>
        <v>11</v>
      </c>
      <c r="V1973">
        <f>YEAR(R1973)</f>
        <v>2013</v>
      </c>
      <c r="W1973">
        <f>YEAR(S1973)</f>
        <v>2013</v>
      </c>
      <c r="X1973" s="14">
        <f>_xlfn.DAYS(Table1[[#This Row],[Date Ended Conversion]],Table1[[#This Row],[Date Created Conversion]])</f>
        <v>32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8270</v>
      </c>
      <c r="O1974" t="s">
        <v>8314</v>
      </c>
      <c r="P1974" s="16">
        <f>ROUND(Table1[[#This Row],[pledged]]/Table1[[#This Row],[goal]]*100,0)</f>
        <v>674</v>
      </c>
      <c r="Q1974">
        <f>IFERROR(ROUND(E1974/L1974,2),0)</f>
        <v>70.849999999999994</v>
      </c>
      <c r="R1974" s="18">
        <f>(((J1974/60)/60)/24)+DATE(1970,1,1)</f>
        <v>41201.012083333335</v>
      </c>
      <c r="S1974" s="18">
        <f>(((I1974/60)/60)/24)+DATE(1970,1,1)</f>
        <v>41231.053749999999</v>
      </c>
      <c r="T1974" s="14">
        <f>MONTH(R1974)</f>
        <v>10</v>
      </c>
      <c r="U1974" s="14">
        <f>MONTH(S1974)</f>
        <v>11</v>
      </c>
      <c r="V1974">
        <f>YEAR(R1974)</f>
        <v>2012</v>
      </c>
      <c r="W1974">
        <f>YEAR(S1974)</f>
        <v>2012</v>
      </c>
      <c r="X1974" s="14">
        <f>_xlfn.DAYS(Table1[[#This Row],[Date Ended Conversion]],Table1[[#This Row],[Date Created Conversion]])</f>
        <v>30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8270</v>
      </c>
      <c r="O1975" t="s">
        <v>8314</v>
      </c>
      <c r="P1975" s="16">
        <f>ROUND(Table1[[#This Row],[pledged]]/Table1[[#This Row],[goal]]*100,0)</f>
        <v>257</v>
      </c>
      <c r="Q1975">
        <f>IFERROR(ROUND(E1975/L1975,2),0)</f>
        <v>247.94</v>
      </c>
      <c r="R1975" s="18">
        <f>(((J1975/60)/60)/24)+DATE(1970,1,1)</f>
        <v>42549.722962962958</v>
      </c>
      <c r="S1975" s="18">
        <f>(((I1975/60)/60)/24)+DATE(1970,1,1)</f>
        <v>42588.291666666672</v>
      </c>
      <c r="T1975" s="14">
        <f>MONTH(R1975)</f>
        <v>6</v>
      </c>
      <c r="U1975" s="14">
        <f>MONTH(S1975)</f>
        <v>8</v>
      </c>
      <c r="V1975">
        <f>YEAR(R1975)</f>
        <v>2016</v>
      </c>
      <c r="W1975">
        <f>YEAR(S1975)</f>
        <v>2016</v>
      </c>
      <c r="X1975" s="14">
        <f>_xlfn.DAYS(Table1[[#This Row],[Date Ended Conversion]],Table1[[#This Row],[Date Created Conversion]])</f>
        <v>39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8270</v>
      </c>
      <c r="O1976" t="s">
        <v>8314</v>
      </c>
      <c r="P1976" s="16">
        <f>ROUND(Table1[[#This Row],[pledged]]/Table1[[#This Row],[goal]]*100,0)</f>
        <v>375</v>
      </c>
      <c r="Q1976">
        <f>IFERROR(ROUND(E1976/L1976,2),0)</f>
        <v>186.81</v>
      </c>
      <c r="R1976" s="18">
        <f>(((J1976/60)/60)/24)+DATE(1970,1,1)</f>
        <v>41445.334131944444</v>
      </c>
      <c r="S1976" s="18">
        <f>(((I1976/60)/60)/24)+DATE(1970,1,1)</f>
        <v>41505.334131944444</v>
      </c>
      <c r="T1976" s="14">
        <f>MONTH(R1976)</f>
        <v>6</v>
      </c>
      <c r="U1976" s="14">
        <f>MONTH(S1976)</f>
        <v>8</v>
      </c>
      <c r="V1976">
        <f>YEAR(R1976)</f>
        <v>2013</v>
      </c>
      <c r="W1976">
        <f>YEAR(S1976)</f>
        <v>2013</v>
      </c>
      <c r="X1976" s="14">
        <f>_xlfn.DAYS(Table1[[#This Row],[Date Ended Conversion]],Table1[[#This Row],[Date Created Conversion]])</f>
        <v>60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8270</v>
      </c>
      <c r="O1977" t="s">
        <v>8314</v>
      </c>
      <c r="P1977" s="16">
        <f>ROUND(Table1[[#This Row],[pledged]]/Table1[[#This Row],[goal]]*100,0)</f>
        <v>209</v>
      </c>
      <c r="Q1977">
        <f>IFERROR(ROUND(E1977/L1977,2),0)</f>
        <v>131.99</v>
      </c>
      <c r="R1977" s="18">
        <f>(((J1977/60)/60)/24)+DATE(1970,1,1)</f>
        <v>41313.755219907405</v>
      </c>
      <c r="S1977" s="18">
        <f>(((I1977/60)/60)/24)+DATE(1970,1,1)</f>
        <v>41343.755219907405</v>
      </c>
      <c r="T1977" s="14">
        <f>MONTH(R1977)</f>
        <v>2</v>
      </c>
      <c r="U1977" s="14">
        <f>MONTH(S1977)</f>
        <v>3</v>
      </c>
      <c r="V1977">
        <f>YEAR(R1977)</f>
        <v>2013</v>
      </c>
      <c r="W1977">
        <f>YEAR(S1977)</f>
        <v>2013</v>
      </c>
      <c r="X1977" s="14">
        <f>_xlfn.DAYS(Table1[[#This Row],[Date Ended Conversion]],Table1[[#This Row],[Date Created Conversion]])</f>
        <v>30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8270</v>
      </c>
      <c r="O1978" t="s">
        <v>8314</v>
      </c>
      <c r="P1978" s="16">
        <f>ROUND(Table1[[#This Row],[pledged]]/Table1[[#This Row],[goal]]*100,0)</f>
        <v>347</v>
      </c>
      <c r="Q1978">
        <f>IFERROR(ROUND(E1978/L1978,2),0)</f>
        <v>29.31</v>
      </c>
      <c r="R1978" s="18">
        <f>(((J1978/60)/60)/24)+DATE(1970,1,1)</f>
        <v>41438.899594907409</v>
      </c>
      <c r="S1978" s="18">
        <f>(((I1978/60)/60)/24)+DATE(1970,1,1)</f>
        <v>41468.899594907409</v>
      </c>
      <c r="T1978" s="14">
        <f>MONTH(R1978)</f>
        <v>6</v>
      </c>
      <c r="U1978" s="14">
        <f>MONTH(S1978)</f>
        <v>7</v>
      </c>
      <c r="V1978">
        <f>YEAR(R1978)</f>
        <v>2013</v>
      </c>
      <c r="W1978">
        <f>YEAR(S1978)</f>
        <v>2013</v>
      </c>
      <c r="X1978" s="14">
        <f>_xlfn.DAYS(Table1[[#This Row],[Date Ended Conversion]],Table1[[#This Row],[Date Created Conversion]])</f>
        <v>30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8270</v>
      </c>
      <c r="O1979" t="s">
        <v>8314</v>
      </c>
      <c r="P1979" s="16">
        <f>ROUND(Table1[[#This Row],[pledged]]/Table1[[#This Row],[goal]]*100,0)</f>
        <v>402</v>
      </c>
      <c r="Q1979">
        <f>IFERROR(ROUND(E1979/L1979,2),0)</f>
        <v>245.02</v>
      </c>
      <c r="R1979" s="18">
        <f>(((J1979/60)/60)/24)+DATE(1970,1,1)</f>
        <v>42311.216898148152</v>
      </c>
      <c r="S1979" s="18">
        <f>(((I1979/60)/60)/24)+DATE(1970,1,1)</f>
        <v>42357.332638888889</v>
      </c>
      <c r="T1979" s="14">
        <f>MONTH(R1979)</f>
        <v>11</v>
      </c>
      <c r="U1979" s="14">
        <f>MONTH(S1979)</f>
        <v>12</v>
      </c>
      <c r="V1979">
        <f>YEAR(R1979)</f>
        <v>2015</v>
      </c>
      <c r="W1979">
        <f>YEAR(S1979)</f>
        <v>2015</v>
      </c>
      <c r="X1979" s="14">
        <f>_xlfn.DAYS(Table1[[#This Row],[Date Ended Conversion]],Table1[[#This Row],[Date Created Conversion]])</f>
        <v>46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8270</v>
      </c>
      <c r="O1980" t="s">
        <v>8314</v>
      </c>
      <c r="P1980" s="16">
        <f>ROUND(Table1[[#This Row],[pledged]]/Table1[[#This Row],[goal]]*100,0)</f>
        <v>1027</v>
      </c>
      <c r="Q1980">
        <f>IFERROR(ROUND(E1980/L1980,2),0)</f>
        <v>1323.25</v>
      </c>
      <c r="R1980" s="18">
        <f>(((J1980/60)/60)/24)+DATE(1970,1,1)</f>
        <v>41039.225601851853</v>
      </c>
      <c r="S1980" s="18">
        <f>(((I1980/60)/60)/24)+DATE(1970,1,1)</f>
        <v>41072.291666666664</v>
      </c>
      <c r="T1980" s="14">
        <f>MONTH(R1980)</f>
        <v>5</v>
      </c>
      <c r="U1980" s="14">
        <f>MONTH(S1980)</f>
        <v>6</v>
      </c>
      <c r="V1980">
        <f>YEAR(R1980)</f>
        <v>2012</v>
      </c>
      <c r="W1980">
        <f>YEAR(S1980)</f>
        <v>2012</v>
      </c>
      <c r="X1980" s="14">
        <f>_xlfn.DAYS(Table1[[#This Row],[Date Ended Conversion]],Table1[[#This Row],[Date Created Conversion]])</f>
        <v>33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8270</v>
      </c>
      <c r="O1981" t="s">
        <v>8314</v>
      </c>
      <c r="P1981" s="16">
        <f>ROUND(Table1[[#This Row],[pledged]]/Table1[[#This Row],[goal]]*100,0)</f>
        <v>115</v>
      </c>
      <c r="Q1981">
        <f>IFERROR(ROUND(E1981/L1981,2),0)</f>
        <v>282.66000000000003</v>
      </c>
      <c r="R1981" s="18">
        <f>(((J1981/60)/60)/24)+DATE(1970,1,1)</f>
        <v>42290.460023148145</v>
      </c>
      <c r="S1981" s="18">
        <f>(((I1981/60)/60)/24)+DATE(1970,1,1)</f>
        <v>42327.207638888889</v>
      </c>
      <c r="T1981" s="14">
        <f>MONTH(R1981)</f>
        <v>10</v>
      </c>
      <c r="U1981" s="14">
        <f>MONTH(S1981)</f>
        <v>11</v>
      </c>
      <c r="V1981">
        <f>YEAR(R1981)</f>
        <v>2015</v>
      </c>
      <c r="W1981">
        <f>YEAR(S1981)</f>
        <v>2015</v>
      </c>
      <c r="X1981" s="14">
        <f>_xlfn.DAYS(Table1[[#This Row],[Date Ended Conversion]],Table1[[#This Row],[Date Created Conversion]])</f>
        <v>37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8270</v>
      </c>
      <c r="O1982" t="s">
        <v>8314</v>
      </c>
      <c r="P1982" s="16">
        <f>ROUND(Table1[[#This Row],[pledged]]/Table1[[#This Row],[goal]]*100,0)</f>
        <v>355</v>
      </c>
      <c r="Q1982">
        <f>IFERROR(ROUND(E1982/L1982,2),0)</f>
        <v>91.21</v>
      </c>
      <c r="R1982" s="18">
        <f>(((J1982/60)/60)/24)+DATE(1970,1,1)</f>
        <v>42423.542384259257</v>
      </c>
      <c r="S1982" s="18">
        <f>(((I1982/60)/60)/24)+DATE(1970,1,1)</f>
        <v>42463.500717592593</v>
      </c>
      <c r="T1982" s="14">
        <f>MONTH(R1982)</f>
        <v>2</v>
      </c>
      <c r="U1982" s="14">
        <f>MONTH(S1982)</f>
        <v>4</v>
      </c>
      <c r="V1982">
        <f>YEAR(R1982)</f>
        <v>2016</v>
      </c>
      <c r="W1982">
        <f>YEAR(S1982)</f>
        <v>2016</v>
      </c>
      <c r="X1982" s="14">
        <f>_xlfn.DAYS(Table1[[#This Row],[Date Ended Conversion]],Table1[[#This Row],[Date Created Conversion]])</f>
        <v>40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8287</v>
      </c>
      <c r="O1983" t="s">
        <v>8293</v>
      </c>
      <c r="P1983" s="16">
        <f>ROUND(Table1[[#This Row],[pledged]]/Table1[[#This Row],[goal]]*100,0)</f>
        <v>5</v>
      </c>
      <c r="Q1983">
        <f>IFERROR(ROUND(E1983/L1983,2),0)</f>
        <v>31.75</v>
      </c>
      <c r="R1983" s="18">
        <f>(((J1983/60)/60)/24)+DATE(1970,1,1)</f>
        <v>41799.725289351853</v>
      </c>
      <c r="S1983" s="18">
        <f>(((I1983/60)/60)/24)+DATE(1970,1,1)</f>
        <v>41829.725289351853</v>
      </c>
      <c r="T1983" s="14">
        <f>MONTH(R1983)</f>
        <v>6</v>
      </c>
      <c r="U1983" s="14">
        <f>MONTH(S1983)</f>
        <v>7</v>
      </c>
      <c r="V1983">
        <f>YEAR(R1983)</f>
        <v>2014</v>
      </c>
      <c r="W1983">
        <f>YEAR(S1983)</f>
        <v>2014</v>
      </c>
      <c r="X1983" s="14">
        <f>_xlfn.DAYS(Table1[[#This Row],[Date Ended Conversion]],Table1[[#This Row],[Date Created Conversion]])</f>
        <v>30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8287</v>
      </c>
      <c r="O1984" t="s">
        <v>8293</v>
      </c>
      <c r="P1984" s="16">
        <f>ROUND(Table1[[#This Row],[pledged]]/Table1[[#This Row],[goal]]*100,0)</f>
        <v>0</v>
      </c>
      <c r="Q1984">
        <f>IFERROR(ROUND(E1984/L1984,2),0)</f>
        <v>0</v>
      </c>
      <c r="R1984" s="18">
        <f>(((J1984/60)/60)/24)+DATE(1970,1,1)</f>
        <v>42678.586655092593</v>
      </c>
      <c r="S1984" s="18">
        <f>(((I1984/60)/60)/24)+DATE(1970,1,1)</f>
        <v>42708.628321759257</v>
      </c>
      <c r="T1984" s="14">
        <f>MONTH(R1984)</f>
        <v>11</v>
      </c>
      <c r="U1984" s="14">
        <f>MONTH(S1984)</f>
        <v>12</v>
      </c>
      <c r="V1984">
        <f>YEAR(R1984)</f>
        <v>2016</v>
      </c>
      <c r="W1984">
        <f>YEAR(S1984)</f>
        <v>2016</v>
      </c>
      <c r="X1984" s="14">
        <f>_xlfn.DAYS(Table1[[#This Row],[Date Ended Conversion]],Table1[[#This Row],[Date Created Conversion]])</f>
        <v>30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8287</v>
      </c>
      <c r="O1985" t="s">
        <v>8293</v>
      </c>
      <c r="P1985" s="16">
        <f>ROUND(Table1[[#This Row],[pledged]]/Table1[[#This Row],[goal]]*100,0)</f>
        <v>4</v>
      </c>
      <c r="Q1985">
        <f>IFERROR(ROUND(E1985/L1985,2),0)</f>
        <v>88.69</v>
      </c>
      <c r="R1985" s="18">
        <f>(((J1985/60)/60)/24)+DATE(1970,1,1)</f>
        <v>42593.011782407411</v>
      </c>
      <c r="S1985" s="18">
        <f>(((I1985/60)/60)/24)+DATE(1970,1,1)</f>
        <v>42615.291666666672</v>
      </c>
      <c r="T1985" s="14">
        <f>MONTH(R1985)</f>
        <v>8</v>
      </c>
      <c r="U1985" s="14">
        <f>MONTH(S1985)</f>
        <v>9</v>
      </c>
      <c r="V1985">
        <f>YEAR(R1985)</f>
        <v>2016</v>
      </c>
      <c r="W1985">
        <f>YEAR(S1985)</f>
        <v>2016</v>
      </c>
      <c r="X1985" s="14">
        <f>_xlfn.DAYS(Table1[[#This Row],[Date Ended Conversion]],Table1[[#This Row],[Date Created Conversion]])</f>
        <v>22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8287</v>
      </c>
      <c r="O1986" t="s">
        <v>8293</v>
      </c>
      <c r="P1986" s="16">
        <f>ROUND(Table1[[#This Row],[pledged]]/Table1[[#This Row],[goal]]*100,0)</f>
        <v>21</v>
      </c>
      <c r="Q1986">
        <f>IFERROR(ROUND(E1986/L1986,2),0)</f>
        <v>453.14</v>
      </c>
      <c r="R1986" s="18">
        <f>(((J1986/60)/60)/24)+DATE(1970,1,1)</f>
        <v>41913.790289351848</v>
      </c>
      <c r="S1986" s="18">
        <f>(((I1986/60)/60)/24)+DATE(1970,1,1)</f>
        <v>41973.831956018519</v>
      </c>
      <c r="T1986" s="14">
        <f>MONTH(R1986)</f>
        <v>10</v>
      </c>
      <c r="U1986" s="14">
        <f>MONTH(S1986)</f>
        <v>11</v>
      </c>
      <c r="V1986">
        <f>YEAR(R1986)</f>
        <v>2014</v>
      </c>
      <c r="W1986">
        <f>YEAR(S1986)</f>
        <v>2014</v>
      </c>
      <c r="X1986" s="14">
        <f>_xlfn.DAYS(Table1[[#This Row],[Date Ended Conversion]],Table1[[#This Row],[Date Created Conversion]])</f>
        <v>60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8287</v>
      </c>
      <c r="O1987" t="s">
        <v>8293</v>
      </c>
      <c r="P1987" s="16">
        <f>ROUND(Table1[[#This Row],[pledged]]/Table1[[#This Row],[goal]]*100,0)</f>
        <v>3</v>
      </c>
      <c r="Q1987">
        <f>IFERROR(ROUND(E1987/L1987,2),0)</f>
        <v>12.75</v>
      </c>
      <c r="R1987" s="18">
        <f>(((J1987/60)/60)/24)+DATE(1970,1,1)</f>
        <v>42555.698738425926</v>
      </c>
      <c r="S1987" s="18">
        <f>(((I1987/60)/60)/24)+DATE(1970,1,1)</f>
        <v>42584.958333333328</v>
      </c>
      <c r="T1987" s="14">
        <f>MONTH(R1987)</f>
        <v>7</v>
      </c>
      <c r="U1987" s="14">
        <f>MONTH(S1987)</f>
        <v>8</v>
      </c>
      <c r="V1987">
        <f>YEAR(R1987)</f>
        <v>2016</v>
      </c>
      <c r="W1987">
        <f>YEAR(S1987)</f>
        <v>2016</v>
      </c>
      <c r="X1987" s="14">
        <f>_xlfn.DAYS(Table1[[#This Row],[Date Ended Conversion]],Table1[[#This Row],[Date Created Conversion]])</f>
        <v>29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8287</v>
      </c>
      <c r="O1988" t="s">
        <v>8293</v>
      </c>
      <c r="P1988" s="16">
        <f>ROUND(Table1[[#This Row],[pledged]]/Table1[[#This Row],[goal]]*100,0)</f>
        <v>0</v>
      </c>
      <c r="Q1988">
        <f>IFERROR(ROUND(E1988/L1988,2),0)</f>
        <v>1</v>
      </c>
      <c r="R1988" s="18">
        <f>(((J1988/60)/60)/24)+DATE(1970,1,1)</f>
        <v>42413.433831018512</v>
      </c>
      <c r="S1988" s="18">
        <f>(((I1988/60)/60)/24)+DATE(1970,1,1)</f>
        <v>42443.392164351855</v>
      </c>
      <c r="T1988" s="14">
        <f>MONTH(R1988)</f>
        <v>2</v>
      </c>
      <c r="U1988" s="14">
        <f>MONTH(S1988)</f>
        <v>3</v>
      </c>
      <c r="V1988">
        <f>YEAR(R1988)</f>
        <v>2016</v>
      </c>
      <c r="W1988">
        <f>YEAR(S1988)</f>
        <v>2016</v>
      </c>
      <c r="X1988" s="14">
        <f>_xlfn.DAYS(Table1[[#This Row],[Date Ended Conversion]],Table1[[#This Row],[Date Created Conversion]])</f>
        <v>30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8287</v>
      </c>
      <c r="O1989" t="s">
        <v>8293</v>
      </c>
      <c r="P1989" s="16">
        <f>ROUND(Table1[[#This Row],[pledged]]/Table1[[#This Row],[goal]]*100,0)</f>
        <v>42</v>
      </c>
      <c r="Q1989">
        <f>IFERROR(ROUND(E1989/L1989,2),0)</f>
        <v>83.43</v>
      </c>
      <c r="R1989" s="18">
        <f>(((J1989/60)/60)/24)+DATE(1970,1,1)</f>
        <v>42034.639768518522</v>
      </c>
      <c r="S1989" s="18">
        <f>(((I1989/60)/60)/24)+DATE(1970,1,1)</f>
        <v>42064.639768518522</v>
      </c>
      <c r="T1989" s="14">
        <f>MONTH(R1989)</f>
        <v>1</v>
      </c>
      <c r="U1989" s="14">
        <f>MONTH(S1989)</f>
        <v>3</v>
      </c>
      <c r="V1989">
        <f>YEAR(R1989)</f>
        <v>2015</v>
      </c>
      <c r="W1989">
        <f>YEAR(S1989)</f>
        <v>2015</v>
      </c>
      <c r="X1989" s="14">
        <f>_xlfn.DAYS(Table1[[#This Row],[Date Ended Conversion]],Table1[[#This Row],[Date Created Conversion]])</f>
        <v>30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8287</v>
      </c>
      <c r="O1990" t="s">
        <v>8293</v>
      </c>
      <c r="P1990" s="16">
        <f>ROUND(Table1[[#This Row],[pledged]]/Table1[[#This Row],[goal]]*100,0)</f>
        <v>0</v>
      </c>
      <c r="Q1990">
        <f>IFERROR(ROUND(E1990/L1990,2),0)</f>
        <v>25</v>
      </c>
      <c r="R1990" s="18">
        <f>(((J1990/60)/60)/24)+DATE(1970,1,1)</f>
        <v>42206.763217592597</v>
      </c>
      <c r="S1990" s="18">
        <f>(((I1990/60)/60)/24)+DATE(1970,1,1)</f>
        <v>42236.763217592597</v>
      </c>
      <c r="T1990" s="14">
        <f>MONTH(R1990)</f>
        <v>7</v>
      </c>
      <c r="U1990" s="14">
        <f>MONTH(S1990)</f>
        <v>8</v>
      </c>
      <c r="V1990">
        <f>YEAR(R1990)</f>
        <v>2015</v>
      </c>
      <c r="W1990">
        <f>YEAR(S1990)</f>
        <v>2015</v>
      </c>
      <c r="X1990" s="14">
        <f>_xlfn.DAYS(Table1[[#This Row],[Date Ended Conversion]],Table1[[#This Row],[Date Created Conversion]])</f>
        <v>30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8287</v>
      </c>
      <c r="O1991" t="s">
        <v>8293</v>
      </c>
      <c r="P1991" s="16">
        <f>ROUND(Table1[[#This Row],[pledged]]/Table1[[#This Row],[goal]]*100,0)</f>
        <v>1</v>
      </c>
      <c r="Q1991">
        <f>IFERROR(ROUND(E1991/L1991,2),0)</f>
        <v>50</v>
      </c>
      <c r="R1991" s="18">
        <f>(((J1991/60)/60)/24)+DATE(1970,1,1)</f>
        <v>42685.680648148147</v>
      </c>
      <c r="S1991" s="18">
        <f>(((I1991/60)/60)/24)+DATE(1970,1,1)</f>
        <v>42715.680648148147</v>
      </c>
      <c r="T1991" s="14">
        <f>MONTH(R1991)</f>
        <v>11</v>
      </c>
      <c r="U1991" s="14">
        <f>MONTH(S1991)</f>
        <v>12</v>
      </c>
      <c r="V1991">
        <f>YEAR(R1991)</f>
        <v>2016</v>
      </c>
      <c r="W1991">
        <f>YEAR(S1991)</f>
        <v>2016</v>
      </c>
      <c r="X1991" s="14">
        <f>_xlfn.DAYS(Table1[[#This Row],[Date Ended Conversion]],Table1[[#This Row],[Date Created Conversion]])</f>
        <v>30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8287</v>
      </c>
      <c r="O1992" t="s">
        <v>8293</v>
      </c>
      <c r="P1992" s="16">
        <f>ROUND(Table1[[#This Row],[pledged]]/Table1[[#This Row],[goal]]*100,0)</f>
        <v>17</v>
      </c>
      <c r="Q1992">
        <f>IFERROR(ROUND(E1992/L1992,2),0)</f>
        <v>101.8</v>
      </c>
      <c r="R1992" s="18">
        <f>(((J1992/60)/60)/24)+DATE(1970,1,1)</f>
        <v>42398.195972222224</v>
      </c>
      <c r="S1992" s="18">
        <f>(((I1992/60)/60)/24)+DATE(1970,1,1)</f>
        <v>42413.195972222224</v>
      </c>
      <c r="T1992" s="14">
        <f>MONTH(R1992)</f>
        <v>1</v>
      </c>
      <c r="U1992" s="14">
        <f>MONTH(S1992)</f>
        <v>2</v>
      </c>
      <c r="V1992">
        <f>YEAR(R1992)</f>
        <v>2016</v>
      </c>
      <c r="W1992">
        <f>YEAR(S1992)</f>
        <v>2016</v>
      </c>
      <c r="X1992" s="14">
        <f>_xlfn.DAYS(Table1[[#This Row],[Date Ended Conversion]],Table1[[#This Row],[Date Created Conversion]])</f>
        <v>15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8287</v>
      </c>
      <c r="O1993" t="s">
        <v>8293</v>
      </c>
      <c r="P1993" s="16">
        <f>ROUND(Table1[[#This Row],[pledged]]/Table1[[#This Row],[goal]]*100,0)</f>
        <v>7</v>
      </c>
      <c r="Q1993">
        <f>IFERROR(ROUND(E1993/L1993,2),0)</f>
        <v>46.67</v>
      </c>
      <c r="R1993" s="18">
        <f>(((J1993/60)/60)/24)+DATE(1970,1,1)</f>
        <v>42167.89335648148</v>
      </c>
      <c r="S1993" s="18">
        <f>(((I1993/60)/60)/24)+DATE(1970,1,1)</f>
        <v>42188.89335648148</v>
      </c>
      <c r="T1993" s="14">
        <f>MONTH(R1993)</f>
        <v>6</v>
      </c>
      <c r="U1993" s="14">
        <f>MONTH(S1993)</f>
        <v>7</v>
      </c>
      <c r="V1993">
        <f>YEAR(R1993)</f>
        <v>2015</v>
      </c>
      <c r="W1993">
        <f>YEAR(S1993)</f>
        <v>2015</v>
      </c>
      <c r="X1993" s="14">
        <f>_xlfn.DAYS(Table1[[#This Row],[Date Ended Conversion]],Table1[[#This Row],[Date Created Conversion]])</f>
        <v>21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8287</v>
      </c>
      <c r="O1994" t="s">
        <v>8293</v>
      </c>
      <c r="P1994" s="16">
        <f>ROUND(Table1[[#This Row],[pledged]]/Table1[[#This Row],[goal]]*100,0)</f>
        <v>0</v>
      </c>
      <c r="Q1994">
        <f>IFERROR(ROUND(E1994/L1994,2),0)</f>
        <v>1</v>
      </c>
      <c r="R1994" s="18">
        <f>(((J1994/60)/60)/24)+DATE(1970,1,1)</f>
        <v>42023.143414351856</v>
      </c>
      <c r="S1994" s="18">
        <f>(((I1994/60)/60)/24)+DATE(1970,1,1)</f>
        <v>42053.143414351856</v>
      </c>
      <c r="T1994" s="14">
        <f>MONTH(R1994)</f>
        <v>1</v>
      </c>
      <c r="U1994" s="14">
        <f>MONTH(S1994)</f>
        <v>2</v>
      </c>
      <c r="V1994">
        <f>YEAR(R1994)</f>
        <v>2015</v>
      </c>
      <c r="W1994">
        <f>YEAR(S1994)</f>
        <v>2015</v>
      </c>
      <c r="X1994" s="14">
        <f>_xlfn.DAYS(Table1[[#This Row],[Date Ended Conversion]],Table1[[#This Row],[Date Created Conversion]])</f>
        <v>30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8287</v>
      </c>
      <c r="O1995" t="s">
        <v>8293</v>
      </c>
      <c r="P1995" s="16">
        <f>ROUND(Table1[[#This Row],[pledged]]/Table1[[#This Row],[goal]]*100,0)</f>
        <v>0</v>
      </c>
      <c r="Q1995">
        <f>IFERROR(ROUND(E1995/L1995,2),0)</f>
        <v>0</v>
      </c>
      <c r="R1995" s="18">
        <f>(((J1995/60)/60)/24)+DATE(1970,1,1)</f>
        <v>42329.58839120371</v>
      </c>
      <c r="S1995" s="18">
        <f>(((I1995/60)/60)/24)+DATE(1970,1,1)</f>
        <v>42359.58839120371</v>
      </c>
      <c r="T1995" s="14">
        <f>MONTH(R1995)</f>
        <v>11</v>
      </c>
      <c r="U1995" s="14">
        <f>MONTH(S1995)</f>
        <v>12</v>
      </c>
      <c r="V1995">
        <f>YEAR(R1995)</f>
        <v>2015</v>
      </c>
      <c r="W1995">
        <f>YEAR(S1995)</f>
        <v>2015</v>
      </c>
      <c r="X1995" s="14">
        <f>_xlfn.DAYS(Table1[[#This Row],[Date Ended Conversion]],Table1[[#This Row],[Date Created Conversion]])</f>
        <v>30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8287</v>
      </c>
      <c r="O1996" t="s">
        <v>8293</v>
      </c>
      <c r="P1996" s="16">
        <f>ROUND(Table1[[#This Row],[pledged]]/Table1[[#This Row],[goal]]*100,0)</f>
        <v>0</v>
      </c>
      <c r="Q1996">
        <f>IFERROR(ROUND(E1996/L1996,2),0)</f>
        <v>0</v>
      </c>
      <c r="R1996" s="18">
        <f>(((J1996/60)/60)/24)+DATE(1970,1,1)</f>
        <v>42651.006273148145</v>
      </c>
      <c r="S1996" s="18">
        <f>(((I1996/60)/60)/24)+DATE(1970,1,1)</f>
        <v>42711.047939814816</v>
      </c>
      <c r="T1996" s="14">
        <f>MONTH(R1996)</f>
        <v>10</v>
      </c>
      <c r="U1996" s="14">
        <f>MONTH(S1996)</f>
        <v>12</v>
      </c>
      <c r="V1996">
        <f>YEAR(R1996)</f>
        <v>2016</v>
      </c>
      <c r="W1996">
        <f>YEAR(S1996)</f>
        <v>2016</v>
      </c>
      <c r="X1996" s="14">
        <f>_xlfn.DAYS(Table1[[#This Row],[Date Ended Conversion]],Table1[[#This Row],[Date Created Conversion]])</f>
        <v>60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8287</v>
      </c>
      <c r="O1997" t="s">
        <v>8293</v>
      </c>
      <c r="P1997" s="16">
        <f>ROUND(Table1[[#This Row],[pledged]]/Table1[[#This Row],[goal]]*100,0)</f>
        <v>8</v>
      </c>
      <c r="Q1997">
        <f>IFERROR(ROUND(E1997/L1997,2),0)</f>
        <v>26</v>
      </c>
      <c r="R1997" s="18">
        <f>(((J1997/60)/60)/24)+DATE(1970,1,1)</f>
        <v>42181.902037037042</v>
      </c>
      <c r="S1997" s="18">
        <f>(((I1997/60)/60)/24)+DATE(1970,1,1)</f>
        <v>42201.902037037042</v>
      </c>
      <c r="T1997" s="14">
        <f>MONTH(R1997)</f>
        <v>6</v>
      </c>
      <c r="U1997" s="14">
        <f>MONTH(S1997)</f>
        <v>7</v>
      </c>
      <c r="V1997">
        <f>YEAR(R1997)</f>
        <v>2015</v>
      </c>
      <c r="W1997">
        <f>YEAR(S1997)</f>
        <v>2015</v>
      </c>
      <c r="X1997" s="14">
        <f>_xlfn.DAYS(Table1[[#This Row],[Date Ended Conversion]],Table1[[#This Row],[Date Created Conversion]])</f>
        <v>20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8287</v>
      </c>
      <c r="O1998" t="s">
        <v>8293</v>
      </c>
      <c r="P1998" s="16">
        <f>ROUND(Table1[[#This Row],[pledged]]/Table1[[#This Row],[goal]]*100,0)</f>
        <v>0</v>
      </c>
      <c r="Q1998">
        <f>IFERROR(ROUND(E1998/L1998,2),0)</f>
        <v>0</v>
      </c>
      <c r="R1998" s="18">
        <f>(((J1998/60)/60)/24)+DATE(1970,1,1)</f>
        <v>41800.819571759261</v>
      </c>
      <c r="S1998" s="18">
        <f>(((I1998/60)/60)/24)+DATE(1970,1,1)</f>
        <v>41830.819571759261</v>
      </c>
      <c r="T1998" s="14">
        <f>MONTH(R1998)</f>
        <v>6</v>
      </c>
      <c r="U1998" s="14">
        <f>MONTH(S1998)</f>
        <v>7</v>
      </c>
      <c r="V1998">
        <f>YEAR(R1998)</f>
        <v>2014</v>
      </c>
      <c r="W1998">
        <f>YEAR(S1998)</f>
        <v>2014</v>
      </c>
      <c r="X1998" s="14">
        <f>_xlfn.DAYS(Table1[[#This Row],[Date Ended Conversion]],Table1[[#This Row],[Date Created Conversion]])</f>
        <v>30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8287</v>
      </c>
      <c r="O1999" t="s">
        <v>8293</v>
      </c>
      <c r="P1999" s="16">
        <f>ROUND(Table1[[#This Row],[pledged]]/Table1[[#This Row],[goal]]*100,0)</f>
        <v>0</v>
      </c>
      <c r="Q1999">
        <f>IFERROR(ROUND(E1999/L1999,2),0)</f>
        <v>0</v>
      </c>
      <c r="R1999" s="18">
        <f>(((J1999/60)/60)/24)+DATE(1970,1,1)</f>
        <v>41847.930694444447</v>
      </c>
      <c r="S1999" s="18">
        <f>(((I1999/60)/60)/24)+DATE(1970,1,1)</f>
        <v>41877.930694444447</v>
      </c>
      <c r="T1999" s="14">
        <f>MONTH(R1999)</f>
        <v>7</v>
      </c>
      <c r="U1999" s="14">
        <f>MONTH(S1999)</f>
        <v>8</v>
      </c>
      <c r="V1999">
        <f>YEAR(R1999)</f>
        <v>2014</v>
      </c>
      <c r="W1999">
        <f>YEAR(S1999)</f>
        <v>2014</v>
      </c>
      <c r="X1999" s="14">
        <f>_xlfn.DAYS(Table1[[#This Row],[Date Ended Conversion]],Table1[[#This Row],[Date Created Conversion]])</f>
        <v>30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8287</v>
      </c>
      <c r="O2000" t="s">
        <v>8293</v>
      </c>
      <c r="P2000" s="16">
        <f>ROUND(Table1[[#This Row],[pledged]]/Table1[[#This Row],[goal]]*100,0)</f>
        <v>26</v>
      </c>
      <c r="Q2000">
        <f>IFERROR(ROUND(E2000/L2000,2),0)</f>
        <v>218.33</v>
      </c>
      <c r="R2000" s="18">
        <f>(((J2000/60)/60)/24)+DATE(1970,1,1)</f>
        <v>41807.118495370371</v>
      </c>
      <c r="S2000" s="18">
        <f>(((I2000/60)/60)/24)+DATE(1970,1,1)</f>
        <v>41852.118495370371</v>
      </c>
      <c r="T2000" s="14">
        <f>MONTH(R2000)</f>
        <v>6</v>
      </c>
      <c r="U2000" s="14">
        <f>MONTH(S2000)</f>
        <v>8</v>
      </c>
      <c r="V2000">
        <f>YEAR(R2000)</f>
        <v>2014</v>
      </c>
      <c r="W2000">
        <f>YEAR(S2000)</f>
        <v>2014</v>
      </c>
      <c r="X2000" s="14">
        <f>_xlfn.DAYS(Table1[[#This Row],[Date Ended Conversion]],Table1[[#This Row],[Date Created Conversion]])</f>
        <v>45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8287</v>
      </c>
      <c r="O2001" t="s">
        <v>8293</v>
      </c>
      <c r="P2001" s="16">
        <f>ROUND(Table1[[#This Row],[pledged]]/Table1[[#This Row],[goal]]*100,0)</f>
        <v>1</v>
      </c>
      <c r="Q2001">
        <f>IFERROR(ROUND(E2001/L2001,2),0)</f>
        <v>33.71</v>
      </c>
      <c r="R2001" s="18">
        <f>(((J2001/60)/60)/24)+DATE(1970,1,1)</f>
        <v>41926.482731481483</v>
      </c>
      <c r="S2001" s="18">
        <f>(((I2001/60)/60)/24)+DATE(1970,1,1)</f>
        <v>41956.524398148147</v>
      </c>
      <c r="T2001" s="14">
        <f>MONTH(R2001)</f>
        <v>10</v>
      </c>
      <c r="U2001" s="14">
        <f>MONTH(S2001)</f>
        <v>11</v>
      </c>
      <c r="V2001">
        <f>YEAR(R2001)</f>
        <v>2014</v>
      </c>
      <c r="W2001">
        <f>YEAR(S2001)</f>
        <v>2014</v>
      </c>
      <c r="X2001" s="14">
        <f>_xlfn.DAYS(Table1[[#This Row],[Date Ended Conversion]],Table1[[#This Row],[Date Created Conversion]])</f>
        <v>30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8287</v>
      </c>
      <c r="O2002" t="s">
        <v>8293</v>
      </c>
      <c r="P2002" s="16">
        <f>ROUND(Table1[[#This Row],[pledged]]/Table1[[#This Row],[goal]]*100,0)</f>
        <v>13</v>
      </c>
      <c r="Q2002">
        <f>IFERROR(ROUND(E2002/L2002,2),0)</f>
        <v>25</v>
      </c>
      <c r="R2002" s="18">
        <f>(((J2002/60)/60)/24)+DATE(1970,1,1)</f>
        <v>42345.951539351852</v>
      </c>
      <c r="S2002" s="18">
        <f>(((I2002/60)/60)/24)+DATE(1970,1,1)</f>
        <v>42375.951539351852</v>
      </c>
      <c r="T2002" s="14">
        <f>MONTH(R2002)</f>
        <v>12</v>
      </c>
      <c r="U2002" s="14">
        <f>MONTH(S2002)</f>
        <v>1</v>
      </c>
      <c r="V2002">
        <f>YEAR(R2002)</f>
        <v>2015</v>
      </c>
      <c r="W2002">
        <f>YEAR(S2002)</f>
        <v>2016</v>
      </c>
      <c r="X2002" s="14">
        <f>_xlfn.DAYS(Table1[[#This Row],[Date Ended Conversion]],Table1[[#This Row],[Date Created Conversion]])</f>
        <v>30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8270</v>
      </c>
      <c r="O2003" t="s">
        <v>8314</v>
      </c>
      <c r="P2003" s="16">
        <f>ROUND(Table1[[#This Row],[pledged]]/Table1[[#This Row],[goal]]*100,0)</f>
        <v>382</v>
      </c>
      <c r="Q2003">
        <f>IFERROR(ROUND(E2003/L2003,2),0)</f>
        <v>128.38999999999999</v>
      </c>
      <c r="R2003" s="18">
        <f>(((J2003/60)/60)/24)+DATE(1970,1,1)</f>
        <v>42136.209675925929</v>
      </c>
      <c r="S2003" s="18">
        <f>(((I2003/60)/60)/24)+DATE(1970,1,1)</f>
        <v>42167.833333333328</v>
      </c>
      <c r="T2003" s="14">
        <f>MONTH(R2003)</f>
        <v>5</v>
      </c>
      <c r="U2003" s="14">
        <f>MONTH(S2003)</f>
        <v>6</v>
      </c>
      <c r="V2003">
        <f>YEAR(R2003)</f>
        <v>2015</v>
      </c>
      <c r="W2003">
        <f>YEAR(S2003)</f>
        <v>2015</v>
      </c>
      <c r="X2003" s="14">
        <f>_xlfn.DAYS(Table1[[#This Row],[Date Ended Conversion]],Table1[[#This Row],[Date Created Conversion]])</f>
        <v>31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8270</v>
      </c>
      <c r="O2004" t="s">
        <v>8314</v>
      </c>
      <c r="P2004" s="16">
        <f>ROUND(Table1[[#This Row],[pledged]]/Table1[[#This Row],[goal]]*100,0)</f>
        <v>217</v>
      </c>
      <c r="Q2004">
        <f>IFERROR(ROUND(E2004/L2004,2),0)</f>
        <v>78.83</v>
      </c>
      <c r="R2004" s="18">
        <f>(((J2004/60)/60)/24)+DATE(1970,1,1)</f>
        <v>42728.71230324074</v>
      </c>
      <c r="S2004" s="18">
        <f>(((I2004/60)/60)/24)+DATE(1970,1,1)</f>
        <v>42758.71230324074</v>
      </c>
      <c r="T2004" s="14">
        <f>MONTH(R2004)</f>
        <v>12</v>
      </c>
      <c r="U2004" s="14">
        <f>MONTH(S2004)</f>
        <v>1</v>
      </c>
      <c r="V2004">
        <f>YEAR(R2004)</f>
        <v>2016</v>
      </c>
      <c r="W2004">
        <f>YEAR(S2004)</f>
        <v>2017</v>
      </c>
      <c r="X2004" s="14">
        <f>_xlfn.DAYS(Table1[[#This Row],[Date Ended Conversion]],Table1[[#This Row],[Date Created Conversion]])</f>
        <v>30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8270</v>
      </c>
      <c r="O2005" t="s">
        <v>8314</v>
      </c>
      <c r="P2005" s="16">
        <f>ROUND(Table1[[#This Row],[pledged]]/Table1[[#This Row],[goal]]*100,0)</f>
        <v>312</v>
      </c>
      <c r="Q2005">
        <f>IFERROR(ROUND(E2005/L2005,2),0)</f>
        <v>91.76</v>
      </c>
      <c r="R2005" s="18">
        <f>(((J2005/60)/60)/24)+DATE(1970,1,1)</f>
        <v>40347.125601851854</v>
      </c>
      <c r="S2005" s="18">
        <f>(((I2005/60)/60)/24)+DATE(1970,1,1)</f>
        <v>40361.958333333336</v>
      </c>
      <c r="T2005" s="14">
        <f>MONTH(R2005)</f>
        <v>6</v>
      </c>
      <c r="U2005" s="14">
        <f>MONTH(S2005)</f>
        <v>7</v>
      </c>
      <c r="V2005">
        <f>YEAR(R2005)</f>
        <v>2010</v>
      </c>
      <c r="W2005">
        <f>YEAR(S2005)</f>
        <v>2010</v>
      </c>
      <c r="X2005" s="14">
        <f>_xlfn.DAYS(Table1[[#This Row],[Date Ended Conversion]],Table1[[#This Row],[Date Created Conversion]])</f>
        <v>14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8270</v>
      </c>
      <c r="O2006" t="s">
        <v>8314</v>
      </c>
      <c r="P2006" s="16">
        <f>ROUND(Table1[[#This Row],[pledged]]/Table1[[#This Row],[goal]]*100,0)</f>
        <v>234</v>
      </c>
      <c r="Q2006">
        <f>IFERROR(ROUND(E2006/L2006,2),0)</f>
        <v>331.1</v>
      </c>
      <c r="R2006" s="18">
        <f>(((J2006/60)/60)/24)+DATE(1970,1,1)</f>
        <v>41800.604895833334</v>
      </c>
      <c r="S2006" s="18">
        <f>(((I2006/60)/60)/24)+DATE(1970,1,1)</f>
        <v>41830.604895833334</v>
      </c>
      <c r="T2006" s="14">
        <f>MONTH(R2006)</f>
        <v>6</v>
      </c>
      <c r="U2006" s="14">
        <f>MONTH(S2006)</f>
        <v>7</v>
      </c>
      <c r="V2006">
        <f>YEAR(R2006)</f>
        <v>2014</v>
      </c>
      <c r="W2006">
        <f>YEAR(S2006)</f>
        <v>2014</v>
      </c>
      <c r="X2006" s="14">
        <f>_xlfn.DAYS(Table1[[#This Row],[Date Ended Conversion]],Table1[[#This Row],[Date Created Conversion]])</f>
        <v>30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8270</v>
      </c>
      <c r="O2007" t="s">
        <v>8314</v>
      </c>
      <c r="P2007" s="16">
        <f>ROUND(Table1[[#This Row],[pledged]]/Table1[[#This Row],[goal]]*100,0)</f>
        <v>124</v>
      </c>
      <c r="Q2007">
        <f>IFERROR(ROUND(E2007/L2007,2),0)</f>
        <v>194.26</v>
      </c>
      <c r="R2007" s="18">
        <f>(((J2007/60)/60)/24)+DATE(1970,1,1)</f>
        <v>41535.812708333331</v>
      </c>
      <c r="S2007" s="18">
        <f>(((I2007/60)/60)/24)+DATE(1970,1,1)</f>
        <v>41563.165972222225</v>
      </c>
      <c r="T2007" s="14">
        <f>MONTH(R2007)</f>
        <v>9</v>
      </c>
      <c r="U2007" s="14">
        <f>MONTH(S2007)</f>
        <v>10</v>
      </c>
      <c r="V2007">
        <f>YEAR(R2007)</f>
        <v>2013</v>
      </c>
      <c r="W2007">
        <f>YEAR(S2007)</f>
        <v>2013</v>
      </c>
      <c r="X2007" s="14">
        <f>_xlfn.DAYS(Table1[[#This Row],[Date Ended Conversion]],Table1[[#This Row],[Date Created Conversion]])</f>
        <v>28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8270</v>
      </c>
      <c r="O2008" t="s">
        <v>8314</v>
      </c>
      <c r="P2008" s="16">
        <f>ROUND(Table1[[#This Row],[pledged]]/Table1[[#This Row],[goal]]*100,0)</f>
        <v>248</v>
      </c>
      <c r="Q2008">
        <f>IFERROR(ROUND(E2008/L2008,2),0)</f>
        <v>408.98</v>
      </c>
      <c r="R2008" s="18">
        <f>(((J2008/60)/60)/24)+DATE(1970,1,1)</f>
        <v>41941.500520833331</v>
      </c>
      <c r="S2008" s="18">
        <f>(((I2008/60)/60)/24)+DATE(1970,1,1)</f>
        <v>41976.542187500003</v>
      </c>
      <c r="T2008" s="14">
        <f>MONTH(R2008)</f>
        <v>10</v>
      </c>
      <c r="U2008" s="14">
        <f>MONTH(S2008)</f>
        <v>12</v>
      </c>
      <c r="V2008">
        <f>YEAR(R2008)</f>
        <v>2014</v>
      </c>
      <c r="W2008">
        <f>YEAR(S2008)</f>
        <v>2014</v>
      </c>
      <c r="X2008" s="14">
        <f>_xlfn.DAYS(Table1[[#This Row],[Date Ended Conversion]],Table1[[#This Row],[Date Created Conversion]])</f>
        <v>35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8270</v>
      </c>
      <c r="O2009" t="s">
        <v>8314</v>
      </c>
      <c r="P2009" s="16">
        <f>ROUND(Table1[[#This Row],[pledged]]/Table1[[#This Row],[goal]]*100,0)</f>
        <v>116</v>
      </c>
      <c r="Q2009">
        <f>IFERROR(ROUND(E2009/L2009,2),0)</f>
        <v>84.46</v>
      </c>
      <c r="R2009" s="18">
        <f>(((J2009/60)/60)/24)+DATE(1970,1,1)</f>
        <v>40347.837800925925</v>
      </c>
      <c r="S2009" s="18">
        <f>(((I2009/60)/60)/24)+DATE(1970,1,1)</f>
        <v>40414.166666666664</v>
      </c>
      <c r="T2009" s="14">
        <f>MONTH(R2009)</f>
        <v>6</v>
      </c>
      <c r="U2009" s="14">
        <f>MONTH(S2009)</f>
        <v>8</v>
      </c>
      <c r="V2009">
        <f>YEAR(R2009)</f>
        <v>2010</v>
      </c>
      <c r="W2009">
        <f>YEAR(S2009)</f>
        <v>2010</v>
      </c>
      <c r="X2009" s="14">
        <f>_xlfn.DAYS(Table1[[#This Row],[Date Ended Conversion]],Table1[[#This Row],[Date Created Conversion]])</f>
        <v>67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8270</v>
      </c>
      <c r="O2010" t="s">
        <v>8314</v>
      </c>
      <c r="P2010" s="16">
        <f>ROUND(Table1[[#This Row],[pledged]]/Table1[[#This Row],[goal]]*100,0)</f>
        <v>117</v>
      </c>
      <c r="Q2010">
        <f>IFERROR(ROUND(E2010/L2010,2),0)</f>
        <v>44.85</v>
      </c>
      <c r="R2010" s="18">
        <f>(((J2010/60)/60)/24)+DATE(1970,1,1)</f>
        <v>40761.604421296295</v>
      </c>
      <c r="S2010" s="18">
        <f>(((I2010/60)/60)/24)+DATE(1970,1,1)</f>
        <v>40805.604421296295</v>
      </c>
      <c r="T2010" s="14">
        <f>MONTH(R2010)</f>
        <v>8</v>
      </c>
      <c r="U2010" s="14">
        <f>MONTH(S2010)</f>
        <v>9</v>
      </c>
      <c r="V2010">
        <f>YEAR(R2010)</f>
        <v>2011</v>
      </c>
      <c r="W2010">
        <f>YEAR(S2010)</f>
        <v>2011</v>
      </c>
      <c r="X2010" s="14">
        <f>_xlfn.DAYS(Table1[[#This Row],[Date Ended Conversion]],Table1[[#This Row],[Date Created Conversion]])</f>
        <v>44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8270</v>
      </c>
      <c r="O2011" t="s">
        <v>8314</v>
      </c>
      <c r="P2011" s="16">
        <f>ROUND(Table1[[#This Row],[pledged]]/Table1[[#This Row],[goal]]*100,0)</f>
        <v>305</v>
      </c>
      <c r="Q2011">
        <f>IFERROR(ROUND(E2011/L2011,2),0)</f>
        <v>383.36</v>
      </c>
      <c r="R2011" s="18">
        <f>(((J2011/60)/60)/24)+DATE(1970,1,1)</f>
        <v>42661.323414351849</v>
      </c>
      <c r="S2011" s="18">
        <f>(((I2011/60)/60)/24)+DATE(1970,1,1)</f>
        <v>42697.365081018521</v>
      </c>
      <c r="T2011" s="14">
        <f>MONTH(R2011)</f>
        <v>10</v>
      </c>
      <c r="U2011" s="14">
        <f>MONTH(S2011)</f>
        <v>11</v>
      </c>
      <c r="V2011">
        <f>YEAR(R2011)</f>
        <v>2016</v>
      </c>
      <c r="W2011">
        <f>YEAR(S2011)</f>
        <v>2016</v>
      </c>
      <c r="X2011" s="14">
        <f>_xlfn.DAYS(Table1[[#This Row],[Date Ended Conversion]],Table1[[#This Row],[Date Created Conversion]])</f>
        <v>36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8270</v>
      </c>
      <c r="O2012" t="s">
        <v>8314</v>
      </c>
      <c r="P2012" s="16">
        <f>ROUND(Table1[[#This Row],[pledged]]/Table1[[#This Row],[goal]]*100,0)</f>
        <v>320</v>
      </c>
      <c r="Q2012">
        <f>IFERROR(ROUND(E2012/L2012,2),0)</f>
        <v>55.28</v>
      </c>
      <c r="R2012" s="18">
        <f>(((J2012/60)/60)/24)+DATE(1970,1,1)</f>
        <v>42570.996423611112</v>
      </c>
      <c r="S2012" s="18">
        <f>(((I2012/60)/60)/24)+DATE(1970,1,1)</f>
        <v>42600.996423611112</v>
      </c>
      <c r="T2012" s="14">
        <f>MONTH(R2012)</f>
        <v>7</v>
      </c>
      <c r="U2012" s="14">
        <f>MONTH(S2012)</f>
        <v>8</v>
      </c>
      <c r="V2012">
        <f>YEAR(R2012)</f>
        <v>2016</v>
      </c>
      <c r="W2012">
        <f>YEAR(S2012)</f>
        <v>2016</v>
      </c>
      <c r="X2012" s="14">
        <f>_xlfn.DAYS(Table1[[#This Row],[Date Ended Conversion]],Table1[[#This Row],[Date Created Conversion]])</f>
        <v>30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8270</v>
      </c>
      <c r="O2013" t="s">
        <v>8314</v>
      </c>
      <c r="P2013" s="16">
        <f>ROUND(Table1[[#This Row],[pledged]]/Table1[[#This Row],[goal]]*100,0)</f>
        <v>820</v>
      </c>
      <c r="Q2013">
        <f>IFERROR(ROUND(E2013/L2013,2),0)</f>
        <v>422.02</v>
      </c>
      <c r="R2013" s="18">
        <f>(((J2013/60)/60)/24)+DATE(1970,1,1)</f>
        <v>42347.358483796299</v>
      </c>
      <c r="S2013" s="18">
        <f>(((I2013/60)/60)/24)+DATE(1970,1,1)</f>
        <v>42380.958333333328</v>
      </c>
      <c r="T2013" s="14">
        <f>MONTH(R2013)</f>
        <v>12</v>
      </c>
      <c r="U2013" s="14">
        <f>MONTH(S2013)</f>
        <v>1</v>
      </c>
      <c r="V2013">
        <f>YEAR(R2013)</f>
        <v>2015</v>
      </c>
      <c r="W2013">
        <f>YEAR(S2013)</f>
        <v>2016</v>
      </c>
      <c r="X2013" s="14">
        <f>_xlfn.DAYS(Table1[[#This Row],[Date Ended Conversion]],Table1[[#This Row],[Date Created Conversion]])</f>
        <v>33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8270</v>
      </c>
      <c r="O2014" t="s">
        <v>8314</v>
      </c>
      <c r="P2014" s="16">
        <f>ROUND(Table1[[#This Row],[pledged]]/Table1[[#This Row],[goal]]*100,0)</f>
        <v>235</v>
      </c>
      <c r="Q2014">
        <f>IFERROR(ROUND(E2014/L2014,2),0)</f>
        <v>64.180000000000007</v>
      </c>
      <c r="R2014" s="18">
        <f>(((J2014/60)/60)/24)+DATE(1970,1,1)</f>
        <v>42010.822233796294</v>
      </c>
      <c r="S2014" s="18">
        <f>(((I2014/60)/60)/24)+DATE(1970,1,1)</f>
        <v>42040.822233796294</v>
      </c>
      <c r="T2014" s="14">
        <f>MONTH(R2014)</f>
        <v>1</v>
      </c>
      <c r="U2014" s="14">
        <f>MONTH(S2014)</f>
        <v>2</v>
      </c>
      <c r="V2014">
        <f>YEAR(R2014)</f>
        <v>2015</v>
      </c>
      <c r="W2014">
        <f>YEAR(S2014)</f>
        <v>2015</v>
      </c>
      <c r="X2014" s="14">
        <f>_xlfn.DAYS(Table1[[#This Row],[Date Ended Conversion]],Table1[[#This Row],[Date Created Conversion]])</f>
        <v>30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8270</v>
      </c>
      <c r="O2015" t="s">
        <v>8314</v>
      </c>
      <c r="P2015" s="16">
        <f>ROUND(Table1[[#This Row],[pledged]]/Table1[[#This Row],[goal]]*100,0)</f>
        <v>495</v>
      </c>
      <c r="Q2015">
        <f>IFERROR(ROUND(E2015/L2015,2),0)</f>
        <v>173.58</v>
      </c>
      <c r="R2015" s="18">
        <f>(((J2015/60)/60)/24)+DATE(1970,1,1)</f>
        <v>42499.960810185185</v>
      </c>
      <c r="S2015" s="18">
        <f>(((I2015/60)/60)/24)+DATE(1970,1,1)</f>
        <v>42559.960810185185</v>
      </c>
      <c r="T2015" s="14">
        <f>MONTH(R2015)</f>
        <v>5</v>
      </c>
      <c r="U2015" s="14">
        <f>MONTH(S2015)</f>
        <v>7</v>
      </c>
      <c r="V2015">
        <f>YEAR(R2015)</f>
        <v>2016</v>
      </c>
      <c r="W2015">
        <f>YEAR(S2015)</f>
        <v>2016</v>
      </c>
      <c r="X2015" s="14">
        <f>_xlfn.DAYS(Table1[[#This Row],[Date Ended Conversion]],Table1[[#This Row],[Date Created Conversion]])</f>
        <v>60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8270</v>
      </c>
      <c r="O2016" t="s">
        <v>8314</v>
      </c>
      <c r="P2016" s="16">
        <f>ROUND(Table1[[#This Row],[pledged]]/Table1[[#This Row],[goal]]*100,0)</f>
        <v>7814</v>
      </c>
      <c r="Q2016">
        <f>IFERROR(ROUND(E2016/L2016,2),0)</f>
        <v>88.6</v>
      </c>
      <c r="R2016" s="18">
        <f>(((J2016/60)/60)/24)+DATE(1970,1,1)</f>
        <v>41324.214571759258</v>
      </c>
      <c r="S2016" s="18">
        <f>(((I2016/60)/60)/24)+DATE(1970,1,1)</f>
        <v>41358.172905092593</v>
      </c>
      <c r="T2016" s="14">
        <f>MONTH(R2016)</f>
        <v>2</v>
      </c>
      <c r="U2016" s="14">
        <f>MONTH(S2016)</f>
        <v>3</v>
      </c>
      <c r="V2016">
        <f>YEAR(R2016)</f>
        <v>2013</v>
      </c>
      <c r="W2016">
        <f>YEAR(S2016)</f>
        <v>2013</v>
      </c>
      <c r="X2016" s="14">
        <f>_xlfn.DAYS(Table1[[#This Row],[Date Ended Conversion]],Table1[[#This Row],[Date Created Conversion]])</f>
        <v>34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8270</v>
      </c>
      <c r="O2017" t="s">
        <v>8314</v>
      </c>
      <c r="P2017" s="16">
        <f>ROUND(Table1[[#This Row],[pledged]]/Table1[[#This Row],[goal]]*100,0)</f>
        <v>113</v>
      </c>
      <c r="Q2017">
        <f>IFERROR(ROUND(E2017/L2017,2),0)</f>
        <v>50.22</v>
      </c>
      <c r="R2017" s="18">
        <f>(((J2017/60)/60)/24)+DATE(1970,1,1)</f>
        <v>40765.876886574071</v>
      </c>
      <c r="S2017" s="18">
        <f>(((I2017/60)/60)/24)+DATE(1970,1,1)</f>
        <v>40795.876886574071</v>
      </c>
      <c r="T2017" s="14">
        <f>MONTH(R2017)</f>
        <v>8</v>
      </c>
      <c r="U2017" s="14">
        <f>MONTH(S2017)</f>
        <v>9</v>
      </c>
      <c r="V2017">
        <f>YEAR(R2017)</f>
        <v>2011</v>
      </c>
      <c r="W2017">
        <f>YEAR(S2017)</f>
        <v>2011</v>
      </c>
      <c r="X2017" s="14">
        <f>_xlfn.DAYS(Table1[[#This Row],[Date Ended Conversion]],Table1[[#This Row],[Date Created Conversion]])</f>
        <v>30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8270</v>
      </c>
      <c r="O2018" t="s">
        <v>8314</v>
      </c>
      <c r="P2018" s="16">
        <f>ROUND(Table1[[#This Row],[pledged]]/Table1[[#This Row],[goal]]*100,0)</f>
        <v>922</v>
      </c>
      <c r="Q2018">
        <f>IFERROR(ROUND(E2018/L2018,2),0)</f>
        <v>192.39</v>
      </c>
      <c r="R2018" s="18">
        <f>(((J2018/60)/60)/24)+DATE(1970,1,1)</f>
        <v>41312.88077546296</v>
      </c>
      <c r="S2018" s="18">
        <f>(((I2018/60)/60)/24)+DATE(1970,1,1)</f>
        <v>41342.88077546296</v>
      </c>
      <c r="T2018" s="14">
        <f>MONTH(R2018)</f>
        <v>2</v>
      </c>
      <c r="U2018" s="14">
        <f>MONTH(S2018)</f>
        <v>3</v>
      </c>
      <c r="V2018">
        <f>YEAR(R2018)</f>
        <v>2013</v>
      </c>
      <c r="W2018">
        <f>YEAR(S2018)</f>
        <v>2013</v>
      </c>
      <c r="X2018" s="14">
        <f>_xlfn.DAYS(Table1[[#This Row],[Date Ended Conversion]],Table1[[#This Row],[Date Created Conversion]])</f>
        <v>30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8270</v>
      </c>
      <c r="O2019" t="s">
        <v>8314</v>
      </c>
      <c r="P2019" s="16">
        <f>ROUND(Table1[[#This Row],[pledged]]/Table1[[#This Row],[goal]]*100,0)</f>
        <v>125</v>
      </c>
      <c r="Q2019">
        <f>IFERROR(ROUND(E2019/L2019,2),0)</f>
        <v>73.42</v>
      </c>
      <c r="R2019" s="18">
        <f>(((J2019/60)/60)/24)+DATE(1970,1,1)</f>
        <v>40961.057349537034</v>
      </c>
      <c r="S2019" s="18">
        <f>(((I2019/60)/60)/24)+DATE(1970,1,1)</f>
        <v>40992.166666666664</v>
      </c>
      <c r="T2019" s="14">
        <f>MONTH(R2019)</f>
        <v>2</v>
      </c>
      <c r="U2019" s="14">
        <f>MONTH(S2019)</f>
        <v>3</v>
      </c>
      <c r="V2019">
        <f>YEAR(R2019)</f>
        <v>2012</v>
      </c>
      <c r="W2019">
        <f>YEAR(S2019)</f>
        <v>2012</v>
      </c>
      <c r="X2019" s="14">
        <f>_xlfn.DAYS(Table1[[#This Row],[Date Ended Conversion]],Table1[[#This Row],[Date Created Conversion]])</f>
        <v>31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8270</v>
      </c>
      <c r="O2020" t="s">
        <v>8314</v>
      </c>
      <c r="P2020" s="16">
        <f>ROUND(Table1[[#This Row],[pledged]]/Table1[[#This Row],[goal]]*100,0)</f>
        <v>102</v>
      </c>
      <c r="Q2020">
        <f>IFERROR(ROUND(E2020/L2020,2),0)</f>
        <v>147.68</v>
      </c>
      <c r="R2020" s="18">
        <f>(((J2020/60)/60)/24)+DATE(1970,1,1)</f>
        <v>42199.365844907406</v>
      </c>
      <c r="S2020" s="18">
        <f>(((I2020/60)/60)/24)+DATE(1970,1,1)</f>
        <v>42229.365844907406</v>
      </c>
      <c r="T2020" s="14">
        <f>MONTH(R2020)</f>
        <v>7</v>
      </c>
      <c r="U2020" s="14">
        <f>MONTH(S2020)</f>
        <v>8</v>
      </c>
      <c r="V2020">
        <f>YEAR(R2020)</f>
        <v>2015</v>
      </c>
      <c r="W2020">
        <f>YEAR(S2020)</f>
        <v>2015</v>
      </c>
      <c r="X2020" s="14">
        <f>_xlfn.DAYS(Table1[[#This Row],[Date Ended Conversion]],Table1[[#This Row],[Date Created Conversion]])</f>
        <v>30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8270</v>
      </c>
      <c r="O2021" t="s">
        <v>8314</v>
      </c>
      <c r="P2021" s="16">
        <f>ROUND(Table1[[#This Row],[pledged]]/Table1[[#This Row],[goal]]*100,0)</f>
        <v>485</v>
      </c>
      <c r="Q2021">
        <f>IFERROR(ROUND(E2021/L2021,2),0)</f>
        <v>108.97</v>
      </c>
      <c r="R2021" s="18">
        <f>(((J2021/60)/60)/24)+DATE(1970,1,1)</f>
        <v>42605.70857638889</v>
      </c>
      <c r="S2021" s="18">
        <f>(((I2021/60)/60)/24)+DATE(1970,1,1)</f>
        <v>42635.70857638889</v>
      </c>
      <c r="T2021" s="14">
        <f>MONTH(R2021)</f>
        <v>8</v>
      </c>
      <c r="U2021" s="14">
        <f>MONTH(S2021)</f>
        <v>9</v>
      </c>
      <c r="V2021">
        <f>YEAR(R2021)</f>
        <v>2016</v>
      </c>
      <c r="W2021">
        <f>YEAR(S2021)</f>
        <v>2016</v>
      </c>
      <c r="X2021" s="14">
        <f>_xlfn.DAYS(Table1[[#This Row],[Date Ended Conversion]],Table1[[#This Row],[Date Created Conversion]])</f>
        <v>30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8270</v>
      </c>
      <c r="O2022" t="s">
        <v>8314</v>
      </c>
      <c r="P2022" s="16">
        <f>ROUND(Table1[[#This Row],[pledged]]/Table1[[#This Row],[goal]]*100,0)</f>
        <v>192</v>
      </c>
      <c r="Q2022">
        <f>IFERROR(ROUND(E2022/L2022,2),0)</f>
        <v>23.65</v>
      </c>
      <c r="R2022" s="18">
        <f>(((J2022/60)/60)/24)+DATE(1970,1,1)</f>
        <v>41737.097499999996</v>
      </c>
      <c r="S2022" s="18">
        <f>(((I2022/60)/60)/24)+DATE(1970,1,1)</f>
        <v>41773.961111111108</v>
      </c>
      <c r="T2022" s="14">
        <f>MONTH(R2022)</f>
        <v>4</v>
      </c>
      <c r="U2022" s="14">
        <f>MONTH(S2022)</f>
        <v>5</v>
      </c>
      <c r="V2022">
        <f>YEAR(R2022)</f>
        <v>2014</v>
      </c>
      <c r="W2022">
        <f>YEAR(S2022)</f>
        <v>2014</v>
      </c>
      <c r="X2022" s="14">
        <f>_xlfn.DAYS(Table1[[#This Row],[Date Ended Conversion]],Table1[[#This Row],[Date Created Conversion]])</f>
        <v>36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8270</v>
      </c>
      <c r="O2023" t="s">
        <v>8314</v>
      </c>
      <c r="P2023" s="16">
        <f>ROUND(Table1[[#This Row],[pledged]]/Table1[[#This Row],[goal]]*100,0)</f>
        <v>281</v>
      </c>
      <c r="Q2023">
        <f>IFERROR(ROUND(E2023/L2023,2),0)</f>
        <v>147.94999999999999</v>
      </c>
      <c r="R2023" s="18">
        <f>(((J2023/60)/60)/24)+DATE(1970,1,1)</f>
        <v>41861.070567129631</v>
      </c>
      <c r="S2023" s="18">
        <f>(((I2023/60)/60)/24)+DATE(1970,1,1)</f>
        <v>41906.070567129631</v>
      </c>
      <c r="T2023" s="14">
        <f>MONTH(R2023)</f>
        <v>8</v>
      </c>
      <c r="U2023" s="14">
        <f>MONTH(S2023)</f>
        <v>9</v>
      </c>
      <c r="V2023">
        <f>YEAR(R2023)</f>
        <v>2014</v>
      </c>
      <c r="W2023">
        <f>YEAR(S2023)</f>
        <v>2014</v>
      </c>
      <c r="X2023" s="14">
        <f>_xlfn.DAYS(Table1[[#This Row],[Date Ended Conversion]],Table1[[#This Row],[Date Created Conversion]])</f>
        <v>45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8270</v>
      </c>
      <c r="O2024" t="s">
        <v>8314</v>
      </c>
      <c r="P2024" s="16">
        <f>ROUND(Table1[[#This Row],[pledged]]/Table1[[#This Row],[goal]]*100,0)</f>
        <v>125</v>
      </c>
      <c r="Q2024">
        <f>IFERROR(ROUND(E2024/L2024,2),0)</f>
        <v>385.04</v>
      </c>
      <c r="R2024" s="18">
        <f>(((J2024/60)/60)/24)+DATE(1970,1,1)</f>
        <v>42502.569120370375</v>
      </c>
      <c r="S2024" s="18">
        <f>(((I2024/60)/60)/24)+DATE(1970,1,1)</f>
        <v>42532.569120370375</v>
      </c>
      <c r="T2024" s="14">
        <f>MONTH(R2024)</f>
        <v>5</v>
      </c>
      <c r="U2024" s="14">
        <f>MONTH(S2024)</f>
        <v>6</v>
      </c>
      <c r="V2024">
        <f>YEAR(R2024)</f>
        <v>2016</v>
      </c>
      <c r="W2024">
        <f>YEAR(S2024)</f>
        <v>2016</v>
      </c>
      <c r="X2024" s="14">
        <f>_xlfn.DAYS(Table1[[#This Row],[Date Ended Conversion]],Table1[[#This Row],[Date Created Conversion]])</f>
        <v>30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8270</v>
      </c>
      <c r="O2025" t="s">
        <v>8314</v>
      </c>
      <c r="P2025" s="16">
        <f>ROUND(Table1[[#This Row],[pledged]]/Table1[[#This Row],[goal]]*100,0)</f>
        <v>161</v>
      </c>
      <c r="Q2025">
        <f>IFERROR(ROUND(E2025/L2025,2),0)</f>
        <v>457.39</v>
      </c>
      <c r="R2025" s="18">
        <f>(((J2025/60)/60)/24)+DATE(1970,1,1)</f>
        <v>42136.420752314814</v>
      </c>
      <c r="S2025" s="18">
        <f>(((I2025/60)/60)/24)+DATE(1970,1,1)</f>
        <v>42166.420752314814</v>
      </c>
      <c r="T2025" s="14">
        <f>MONTH(R2025)</f>
        <v>5</v>
      </c>
      <c r="U2025" s="14">
        <f>MONTH(S2025)</f>
        <v>6</v>
      </c>
      <c r="V2025">
        <f>YEAR(R2025)</f>
        <v>2015</v>
      </c>
      <c r="W2025">
        <f>YEAR(S2025)</f>
        <v>2015</v>
      </c>
      <c r="X2025" s="14">
        <f>_xlfn.DAYS(Table1[[#This Row],[Date Ended Conversion]],Table1[[#This Row],[Date Created Conversion]])</f>
        <v>30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8270</v>
      </c>
      <c r="O2026" t="s">
        <v>8314</v>
      </c>
      <c r="P2026" s="16">
        <f>ROUND(Table1[[#This Row],[pledged]]/Table1[[#This Row],[goal]]*100,0)</f>
        <v>585</v>
      </c>
      <c r="Q2026">
        <f>IFERROR(ROUND(E2026/L2026,2),0)</f>
        <v>222.99</v>
      </c>
      <c r="R2026" s="18">
        <f>(((J2026/60)/60)/24)+DATE(1970,1,1)</f>
        <v>41099.966944444444</v>
      </c>
      <c r="S2026" s="18">
        <f>(((I2026/60)/60)/24)+DATE(1970,1,1)</f>
        <v>41134.125</v>
      </c>
      <c r="T2026" s="14">
        <f>MONTH(R2026)</f>
        <v>7</v>
      </c>
      <c r="U2026" s="14">
        <f>MONTH(S2026)</f>
        <v>8</v>
      </c>
      <c r="V2026">
        <f>YEAR(R2026)</f>
        <v>2012</v>
      </c>
      <c r="W2026">
        <f>YEAR(S2026)</f>
        <v>2012</v>
      </c>
      <c r="X2026" s="14">
        <f>_xlfn.DAYS(Table1[[#This Row],[Date Ended Conversion]],Table1[[#This Row],[Date Created Conversion]])</f>
        <v>35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8270</v>
      </c>
      <c r="O2027" t="s">
        <v>8314</v>
      </c>
      <c r="P2027" s="16">
        <f>ROUND(Table1[[#This Row],[pledged]]/Table1[[#This Row],[goal]]*100,0)</f>
        <v>201</v>
      </c>
      <c r="Q2027">
        <f>IFERROR(ROUND(E2027/L2027,2),0)</f>
        <v>220.74</v>
      </c>
      <c r="R2027" s="18">
        <f>(((J2027/60)/60)/24)+DATE(1970,1,1)</f>
        <v>42136.184560185182</v>
      </c>
      <c r="S2027" s="18">
        <f>(((I2027/60)/60)/24)+DATE(1970,1,1)</f>
        <v>42166.184560185182</v>
      </c>
      <c r="T2027" s="14">
        <f>MONTH(R2027)</f>
        <v>5</v>
      </c>
      <c r="U2027" s="14">
        <f>MONTH(S2027)</f>
        <v>6</v>
      </c>
      <c r="V2027">
        <f>YEAR(R2027)</f>
        <v>2015</v>
      </c>
      <c r="W2027">
        <f>YEAR(S2027)</f>
        <v>2015</v>
      </c>
      <c r="X2027" s="14">
        <f>_xlfn.DAYS(Table1[[#This Row],[Date Ended Conversion]],Table1[[#This Row],[Date Created Conversion]])</f>
        <v>30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8270</v>
      </c>
      <c r="O2028" t="s">
        <v>8314</v>
      </c>
      <c r="P2028" s="16">
        <f>ROUND(Table1[[#This Row],[pledged]]/Table1[[#This Row],[goal]]*100,0)</f>
        <v>133</v>
      </c>
      <c r="Q2028">
        <f>IFERROR(ROUND(E2028/L2028,2),0)</f>
        <v>73.5</v>
      </c>
      <c r="R2028" s="18">
        <f>(((J2028/60)/60)/24)+DATE(1970,1,1)</f>
        <v>41704.735937500001</v>
      </c>
      <c r="S2028" s="18">
        <f>(((I2028/60)/60)/24)+DATE(1970,1,1)</f>
        <v>41750.165972222225</v>
      </c>
      <c r="T2028" s="14">
        <f>MONTH(R2028)</f>
        <v>3</v>
      </c>
      <c r="U2028" s="14">
        <f>MONTH(S2028)</f>
        <v>4</v>
      </c>
      <c r="V2028">
        <f>YEAR(R2028)</f>
        <v>2014</v>
      </c>
      <c r="W2028">
        <f>YEAR(S2028)</f>
        <v>2014</v>
      </c>
      <c r="X2028" s="14">
        <f>_xlfn.DAYS(Table1[[#This Row],[Date Ended Conversion]],Table1[[#This Row],[Date Created Conversion]])</f>
        <v>46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8270</v>
      </c>
      <c r="O2029" t="s">
        <v>8314</v>
      </c>
      <c r="P2029" s="16">
        <f>ROUND(Table1[[#This Row],[pledged]]/Table1[[#This Row],[goal]]*100,0)</f>
        <v>120</v>
      </c>
      <c r="Q2029">
        <f>IFERROR(ROUND(E2029/L2029,2),0)</f>
        <v>223.1</v>
      </c>
      <c r="R2029" s="18">
        <f>(((J2029/60)/60)/24)+DATE(1970,1,1)</f>
        <v>42048.813877314817</v>
      </c>
      <c r="S2029" s="18">
        <f>(((I2029/60)/60)/24)+DATE(1970,1,1)</f>
        <v>42093.772210648152</v>
      </c>
      <c r="T2029" s="14">
        <f>MONTH(R2029)</f>
        <v>2</v>
      </c>
      <c r="U2029" s="14">
        <f>MONTH(S2029)</f>
        <v>3</v>
      </c>
      <c r="V2029">
        <f>YEAR(R2029)</f>
        <v>2015</v>
      </c>
      <c r="W2029">
        <f>YEAR(S2029)</f>
        <v>2015</v>
      </c>
      <c r="X2029" s="14">
        <f>_xlfn.DAYS(Table1[[#This Row],[Date Ended Conversion]],Table1[[#This Row],[Date Created Conversion]])</f>
        <v>45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8270</v>
      </c>
      <c r="O2030" t="s">
        <v>8314</v>
      </c>
      <c r="P2030" s="16">
        <f>ROUND(Table1[[#This Row],[pledged]]/Table1[[#This Row],[goal]]*100,0)</f>
        <v>126</v>
      </c>
      <c r="Q2030">
        <f>IFERROR(ROUND(E2030/L2030,2),0)</f>
        <v>47.91</v>
      </c>
      <c r="R2030" s="18">
        <f>(((J2030/60)/60)/24)+DATE(1970,1,1)</f>
        <v>40215.919050925928</v>
      </c>
      <c r="S2030" s="18">
        <f>(((I2030/60)/60)/24)+DATE(1970,1,1)</f>
        <v>40252.913194444445</v>
      </c>
      <c r="T2030" s="14">
        <f>MONTH(R2030)</f>
        <v>2</v>
      </c>
      <c r="U2030" s="14">
        <f>MONTH(S2030)</f>
        <v>3</v>
      </c>
      <c r="V2030">
        <f>YEAR(R2030)</f>
        <v>2010</v>
      </c>
      <c r="W2030">
        <f>YEAR(S2030)</f>
        <v>2010</v>
      </c>
      <c r="X2030" s="14">
        <f>_xlfn.DAYS(Table1[[#This Row],[Date Ended Conversion]],Table1[[#This Row],[Date Created Conversion]])</f>
        <v>37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8270</v>
      </c>
      <c r="O2031" t="s">
        <v>8314</v>
      </c>
      <c r="P2031" s="16">
        <f>ROUND(Table1[[#This Row],[pledged]]/Table1[[#This Row],[goal]]*100,0)</f>
        <v>361</v>
      </c>
      <c r="Q2031">
        <f>IFERROR(ROUND(E2031/L2031,2),0)</f>
        <v>96.06</v>
      </c>
      <c r="R2031" s="18">
        <f>(((J2031/60)/60)/24)+DATE(1970,1,1)</f>
        <v>41848.021770833337</v>
      </c>
      <c r="S2031" s="18">
        <f>(((I2031/60)/60)/24)+DATE(1970,1,1)</f>
        <v>41878.021770833337</v>
      </c>
      <c r="T2031" s="14">
        <f>MONTH(R2031)</f>
        <v>7</v>
      </c>
      <c r="U2031" s="14">
        <f>MONTH(S2031)</f>
        <v>8</v>
      </c>
      <c r="V2031">
        <f>YEAR(R2031)</f>
        <v>2014</v>
      </c>
      <c r="W2031">
        <f>YEAR(S2031)</f>
        <v>2014</v>
      </c>
      <c r="X2031" s="14">
        <f>_xlfn.DAYS(Table1[[#This Row],[Date Ended Conversion]],Table1[[#This Row],[Date Created Conversion]])</f>
        <v>30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8270</v>
      </c>
      <c r="O2032" t="s">
        <v>8314</v>
      </c>
      <c r="P2032" s="16">
        <f>ROUND(Table1[[#This Row],[pledged]]/Table1[[#This Row],[goal]]*100,0)</f>
        <v>226</v>
      </c>
      <c r="Q2032">
        <f>IFERROR(ROUND(E2032/L2032,2),0)</f>
        <v>118.61</v>
      </c>
      <c r="R2032" s="18">
        <f>(((J2032/60)/60)/24)+DATE(1970,1,1)</f>
        <v>41212.996481481481</v>
      </c>
      <c r="S2032" s="18">
        <f>(((I2032/60)/60)/24)+DATE(1970,1,1)</f>
        <v>41242.996481481481</v>
      </c>
      <c r="T2032" s="14">
        <f>MONTH(R2032)</f>
        <v>10</v>
      </c>
      <c r="U2032" s="14">
        <f>MONTH(S2032)</f>
        <v>11</v>
      </c>
      <c r="V2032">
        <f>YEAR(R2032)</f>
        <v>2012</v>
      </c>
      <c r="W2032">
        <f>YEAR(S2032)</f>
        <v>2012</v>
      </c>
      <c r="X2032" s="14">
        <f>_xlfn.DAYS(Table1[[#This Row],[Date Ended Conversion]],Table1[[#This Row],[Date Created Conversion]])</f>
        <v>30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8270</v>
      </c>
      <c r="O2033" t="s">
        <v>8314</v>
      </c>
      <c r="P2033" s="16">
        <f>ROUND(Table1[[#This Row],[pledged]]/Table1[[#This Row],[goal]]*100,0)</f>
        <v>120</v>
      </c>
      <c r="Q2033">
        <f>IFERROR(ROUND(E2033/L2033,2),0)</f>
        <v>118.45</v>
      </c>
      <c r="R2033" s="18">
        <f>(((J2033/60)/60)/24)+DATE(1970,1,1)</f>
        <v>41975.329317129625</v>
      </c>
      <c r="S2033" s="18">
        <f>(((I2033/60)/60)/24)+DATE(1970,1,1)</f>
        <v>42013.041666666672</v>
      </c>
      <c r="T2033" s="14">
        <f>MONTH(R2033)</f>
        <v>12</v>
      </c>
      <c r="U2033" s="14">
        <f>MONTH(S2033)</f>
        <v>1</v>
      </c>
      <c r="V2033">
        <f>YEAR(R2033)</f>
        <v>2014</v>
      </c>
      <c r="W2033">
        <f>YEAR(S2033)</f>
        <v>2015</v>
      </c>
      <c r="X2033" s="14">
        <f>_xlfn.DAYS(Table1[[#This Row],[Date Ended Conversion]],Table1[[#This Row],[Date Created Conversion]])</f>
        <v>38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8270</v>
      </c>
      <c r="O2034" t="s">
        <v>8314</v>
      </c>
      <c r="P2034" s="16">
        <f>ROUND(Table1[[#This Row],[pledged]]/Table1[[#This Row],[goal]]*100,0)</f>
        <v>304</v>
      </c>
      <c r="Q2034">
        <f>IFERROR(ROUND(E2034/L2034,2),0)</f>
        <v>143.21</v>
      </c>
      <c r="R2034" s="18">
        <f>(((J2034/60)/60)/24)+DATE(1970,1,1)</f>
        <v>42689.565671296295</v>
      </c>
      <c r="S2034" s="18">
        <f>(((I2034/60)/60)/24)+DATE(1970,1,1)</f>
        <v>42719.208333333328</v>
      </c>
      <c r="T2034" s="14">
        <f>MONTH(R2034)</f>
        <v>11</v>
      </c>
      <c r="U2034" s="14">
        <f>MONTH(S2034)</f>
        <v>12</v>
      </c>
      <c r="V2034">
        <f>YEAR(R2034)</f>
        <v>2016</v>
      </c>
      <c r="W2034">
        <f>YEAR(S2034)</f>
        <v>2016</v>
      </c>
      <c r="X2034" s="14">
        <f>_xlfn.DAYS(Table1[[#This Row],[Date Ended Conversion]],Table1[[#This Row],[Date Created Conversion]])</f>
        <v>30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8270</v>
      </c>
      <c r="O2035" t="s">
        <v>8314</v>
      </c>
      <c r="P2035" s="16">
        <f>ROUND(Table1[[#This Row],[pledged]]/Table1[[#This Row],[goal]]*100,0)</f>
        <v>179</v>
      </c>
      <c r="Q2035">
        <f>IFERROR(ROUND(E2035/L2035,2),0)</f>
        <v>282.72000000000003</v>
      </c>
      <c r="R2035" s="18">
        <f>(((J2035/60)/60)/24)+DATE(1970,1,1)</f>
        <v>41725.082384259258</v>
      </c>
      <c r="S2035" s="18">
        <f>(((I2035/60)/60)/24)+DATE(1970,1,1)</f>
        <v>41755.082384259258</v>
      </c>
      <c r="T2035" s="14">
        <f>MONTH(R2035)</f>
        <v>3</v>
      </c>
      <c r="U2035" s="14">
        <f>MONTH(S2035)</f>
        <v>4</v>
      </c>
      <c r="V2035">
        <f>YEAR(R2035)</f>
        <v>2014</v>
      </c>
      <c r="W2035">
        <f>YEAR(S2035)</f>
        <v>2014</v>
      </c>
      <c r="X2035" s="14">
        <f>_xlfn.DAYS(Table1[[#This Row],[Date Ended Conversion]],Table1[[#This Row],[Date Created Conversion]])</f>
        <v>30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8270</v>
      </c>
      <c r="O2036" t="s">
        <v>8314</v>
      </c>
      <c r="P2036" s="16">
        <f>ROUND(Table1[[#This Row],[pledged]]/Table1[[#This Row],[goal]]*100,0)</f>
        <v>387</v>
      </c>
      <c r="Q2036">
        <f>IFERROR(ROUND(E2036/L2036,2),0)</f>
        <v>593.94000000000005</v>
      </c>
      <c r="R2036" s="18">
        <f>(((J2036/60)/60)/24)+DATE(1970,1,1)</f>
        <v>42076.130011574074</v>
      </c>
      <c r="S2036" s="18">
        <f>(((I2036/60)/60)/24)+DATE(1970,1,1)</f>
        <v>42131.290277777778</v>
      </c>
      <c r="T2036" s="14">
        <f>MONTH(R2036)</f>
        <v>3</v>
      </c>
      <c r="U2036" s="14">
        <f>MONTH(S2036)</f>
        <v>5</v>
      </c>
      <c r="V2036">
        <f>YEAR(R2036)</f>
        <v>2015</v>
      </c>
      <c r="W2036">
        <f>YEAR(S2036)</f>
        <v>2015</v>
      </c>
      <c r="X2036" s="14">
        <f>_xlfn.DAYS(Table1[[#This Row],[Date Ended Conversion]],Table1[[#This Row],[Date Created Conversion]])</f>
        <v>55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8270</v>
      </c>
      <c r="O2037" t="s">
        <v>8314</v>
      </c>
      <c r="P2037" s="16">
        <f>ROUND(Table1[[#This Row],[pledged]]/Table1[[#This Row],[goal]]*100,0)</f>
        <v>211</v>
      </c>
      <c r="Q2037">
        <f>IFERROR(ROUND(E2037/L2037,2),0)</f>
        <v>262.16000000000003</v>
      </c>
      <c r="R2037" s="18">
        <f>(((J2037/60)/60)/24)+DATE(1970,1,1)</f>
        <v>42311.625081018516</v>
      </c>
      <c r="S2037" s="18">
        <f>(((I2037/60)/60)/24)+DATE(1970,1,1)</f>
        <v>42357.041666666672</v>
      </c>
      <c r="T2037" s="14">
        <f>MONTH(R2037)</f>
        <v>11</v>
      </c>
      <c r="U2037" s="14">
        <f>MONTH(S2037)</f>
        <v>12</v>
      </c>
      <c r="V2037">
        <f>YEAR(R2037)</f>
        <v>2015</v>
      </c>
      <c r="W2037">
        <f>YEAR(S2037)</f>
        <v>2015</v>
      </c>
      <c r="X2037" s="14">
        <f>_xlfn.DAYS(Table1[[#This Row],[Date Ended Conversion]],Table1[[#This Row],[Date Created Conversion]])</f>
        <v>46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8270</v>
      </c>
      <c r="O2038" t="s">
        <v>8314</v>
      </c>
      <c r="P2038" s="16">
        <f>ROUND(Table1[[#This Row],[pledged]]/Table1[[#This Row],[goal]]*100,0)</f>
        <v>132</v>
      </c>
      <c r="Q2038">
        <f>IFERROR(ROUND(E2038/L2038,2),0)</f>
        <v>46.58</v>
      </c>
      <c r="R2038" s="18">
        <f>(((J2038/60)/60)/24)+DATE(1970,1,1)</f>
        <v>41738.864803240744</v>
      </c>
      <c r="S2038" s="18">
        <f>(((I2038/60)/60)/24)+DATE(1970,1,1)</f>
        <v>41768.864803240744</v>
      </c>
      <c r="T2038" s="14">
        <f>MONTH(R2038)</f>
        <v>4</v>
      </c>
      <c r="U2038" s="14">
        <f>MONTH(S2038)</f>
        <v>5</v>
      </c>
      <c r="V2038">
        <f>YEAR(R2038)</f>
        <v>2014</v>
      </c>
      <c r="W2038">
        <f>YEAR(S2038)</f>
        <v>2014</v>
      </c>
      <c r="X2038" s="14">
        <f>_xlfn.DAYS(Table1[[#This Row],[Date Ended Conversion]],Table1[[#This Row],[Date Created Conversion]])</f>
        <v>30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8270</v>
      </c>
      <c r="O2039" t="s">
        <v>8314</v>
      </c>
      <c r="P2039" s="16">
        <f>ROUND(Table1[[#This Row],[pledged]]/Table1[[#This Row],[goal]]*100,0)</f>
        <v>300</v>
      </c>
      <c r="Q2039">
        <f>IFERROR(ROUND(E2039/L2039,2),0)</f>
        <v>70.040000000000006</v>
      </c>
      <c r="R2039" s="18">
        <f>(((J2039/60)/60)/24)+DATE(1970,1,1)</f>
        <v>41578.210104166668</v>
      </c>
      <c r="S2039" s="18">
        <f>(((I2039/60)/60)/24)+DATE(1970,1,1)</f>
        <v>41638.251770833333</v>
      </c>
      <c r="T2039" s="14">
        <f>MONTH(R2039)</f>
        <v>10</v>
      </c>
      <c r="U2039" s="14">
        <f>MONTH(S2039)</f>
        <v>12</v>
      </c>
      <c r="V2039">
        <f>YEAR(R2039)</f>
        <v>2013</v>
      </c>
      <c r="W2039">
        <f>YEAR(S2039)</f>
        <v>2013</v>
      </c>
      <c r="X2039" s="14">
        <f>_xlfn.DAYS(Table1[[#This Row],[Date Ended Conversion]],Table1[[#This Row],[Date Created Conversion]])</f>
        <v>60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8270</v>
      </c>
      <c r="O2040" t="s">
        <v>8314</v>
      </c>
      <c r="P2040" s="16">
        <f>ROUND(Table1[[#This Row],[pledged]]/Table1[[#This Row],[goal]]*100,0)</f>
        <v>421</v>
      </c>
      <c r="Q2040">
        <f>IFERROR(ROUND(E2040/L2040,2),0)</f>
        <v>164.91</v>
      </c>
      <c r="R2040" s="18">
        <f>(((J2040/60)/60)/24)+DATE(1970,1,1)</f>
        <v>41424.27107638889</v>
      </c>
      <c r="S2040" s="18">
        <f>(((I2040/60)/60)/24)+DATE(1970,1,1)</f>
        <v>41456.75</v>
      </c>
      <c r="T2040" s="14">
        <f>MONTH(R2040)</f>
        <v>5</v>
      </c>
      <c r="U2040" s="14">
        <f>MONTH(S2040)</f>
        <v>7</v>
      </c>
      <c r="V2040">
        <f>YEAR(R2040)</f>
        <v>2013</v>
      </c>
      <c r="W2040">
        <f>YEAR(S2040)</f>
        <v>2013</v>
      </c>
      <c r="X2040" s="14">
        <f>_xlfn.DAYS(Table1[[#This Row],[Date Ended Conversion]],Table1[[#This Row],[Date Created Conversion]])</f>
        <v>32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8270</v>
      </c>
      <c r="O2041" t="s">
        <v>8314</v>
      </c>
      <c r="P2041" s="16">
        <f>ROUND(Table1[[#This Row],[pledged]]/Table1[[#This Row],[goal]]*100,0)</f>
        <v>136</v>
      </c>
      <c r="Q2041">
        <f>IFERROR(ROUND(E2041/L2041,2),0)</f>
        <v>449.26</v>
      </c>
      <c r="R2041" s="18">
        <f>(((J2041/60)/60)/24)+DATE(1970,1,1)</f>
        <v>42675.438946759255</v>
      </c>
      <c r="S2041" s="18">
        <f>(((I2041/60)/60)/24)+DATE(1970,1,1)</f>
        <v>42705.207638888889</v>
      </c>
      <c r="T2041" s="14">
        <f>MONTH(R2041)</f>
        <v>11</v>
      </c>
      <c r="U2041" s="14">
        <f>MONTH(S2041)</f>
        <v>12</v>
      </c>
      <c r="V2041">
        <f>YEAR(R2041)</f>
        <v>2016</v>
      </c>
      <c r="W2041">
        <f>YEAR(S2041)</f>
        <v>2016</v>
      </c>
      <c r="X2041" s="14">
        <f>_xlfn.DAYS(Table1[[#This Row],[Date Ended Conversion]],Table1[[#This Row],[Date Created Conversion]])</f>
        <v>30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8270</v>
      </c>
      <c r="O2042" t="s">
        <v>8314</v>
      </c>
      <c r="P2042" s="16">
        <f>ROUND(Table1[[#This Row],[pledged]]/Table1[[#This Row],[goal]]*100,0)</f>
        <v>248</v>
      </c>
      <c r="Q2042">
        <f>IFERROR(ROUND(E2042/L2042,2),0)</f>
        <v>27.47</v>
      </c>
      <c r="R2042" s="18">
        <f>(((J2042/60)/60)/24)+DATE(1970,1,1)</f>
        <v>41578.927118055559</v>
      </c>
      <c r="S2042" s="18">
        <f>(((I2042/60)/60)/24)+DATE(1970,1,1)</f>
        <v>41593.968784722223</v>
      </c>
      <c r="T2042" s="14">
        <f>MONTH(R2042)</f>
        <v>10</v>
      </c>
      <c r="U2042" s="14">
        <f>MONTH(S2042)</f>
        <v>11</v>
      </c>
      <c r="V2042">
        <f>YEAR(R2042)</f>
        <v>2013</v>
      </c>
      <c r="W2042">
        <f>YEAR(S2042)</f>
        <v>2013</v>
      </c>
      <c r="X2042" s="14">
        <f>_xlfn.DAYS(Table1[[#This Row],[Date Ended Conversion]],Table1[[#This Row],[Date Created Conversion]])</f>
        <v>15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8270</v>
      </c>
      <c r="O2043" t="s">
        <v>8314</v>
      </c>
      <c r="P2043" s="16">
        <f>ROUND(Table1[[#This Row],[pledged]]/Table1[[#This Row],[goal]]*100,0)</f>
        <v>182</v>
      </c>
      <c r="Q2043">
        <f>IFERROR(ROUND(E2043/L2043,2),0)</f>
        <v>143.97999999999999</v>
      </c>
      <c r="R2043" s="18">
        <f>(((J2043/60)/60)/24)+DATE(1970,1,1)</f>
        <v>42654.525775462964</v>
      </c>
      <c r="S2043" s="18">
        <f>(((I2043/60)/60)/24)+DATE(1970,1,1)</f>
        <v>42684.567442129628</v>
      </c>
      <c r="T2043" s="14">
        <f>MONTH(R2043)</f>
        <v>10</v>
      </c>
      <c r="U2043" s="14">
        <f>MONTH(S2043)</f>
        <v>11</v>
      </c>
      <c r="V2043">
        <f>YEAR(R2043)</f>
        <v>2016</v>
      </c>
      <c r="W2043">
        <f>YEAR(S2043)</f>
        <v>2016</v>
      </c>
      <c r="X2043" s="14">
        <f>_xlfn.DAYS(Table1[[#This Row],[Date Ended Conversion]],Table1[[#This Row],[Date Created Conversion]])</f>
        <v>30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8270</v>
      </c>
      <c r="O2044" t="s">
        <v>8314</v>
      </c>
      <c r="P2044" s="16">
        <f>ROUND(Table1[[#This Row],[pledged]]/Table1[[#This Row],[goal]]*100,0)</f>
        <v>124</v>
      </c>
      <c r="Q2044">
        <f>IFERROR(ROUND(E2044/L2044,2),0)</f>
        <v>88.24</v>
      </c>
      <c r="R2044" s="18">
        <f>(((J2044/60)/60)/24)+DATE(1970,1,1)</f>
        <v>42331.708032407405</v>
      </c>
      <c r="S2044" s="18">
        <f>(((I2044/60)/60)/24)+DATE(1970,1,1)</f>
        <v>42391.708032407405</v>
      </c>
      <c r="T2044" s="14">
        <f>MONTH(R2044)</f>
        <v>11</v>
      </c>
      <c r="U2044" s="14">
        <f>MONTH(S2044)</f>
        <v>1</v>
      </c>
      <c r="V2044">
        <f>YEAR(R2044)</f>
        <v>2015</v>
      </c>
      <c r="W2044">
        <f>YEAR(S2044)</f>
        <v>2016</v>
      </c>
      <c r="X2044" s="14">
        <f>_xlfn.DAYS(Table1[[#This Row],[Date Ended Conversion]],Table1[[#This Row],[Date Created Conversion]])</f>
        <v>60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8270</v>
      </c>
      <c r="O2045" t="s">
        <v>8314</v>
      </c>
      <c r="P2045" s="16">
        <f>ROUND(Table1[[#This Row],[pledged]]/Table1[[#This Row],[goal]]*100,0)</f>
        <v>506</v>
      </c>
      <c r="Q2045">
        <f>IFERROR(ROUND(E2045/L2045,2),0)</f>
        <v>36.33</v>
      </c>
      <c r="R2045" s="18">
        <f>(((J2045/60)/60)/24)+DATE(1970,1,1)</f>
        <v>42661.176817129628</v>
      </c>
      <c r="S2045" s="18">
        <f>(((I2045/60)/60)/24)+DATE(1970,1,1)</f>
        <v>42715.207638888889</v>
      </c>
      <c r="T2045" s="14">
        <f>MONTH(R2045)</f>
        <v>10</v>
      </c>
      <c r="U2045" s="14">
        <f>MONTH(S2045)</f>
        <v>12</v>
      </c>
      <c r="V2045">
        <f>YEAR(R2045)</f>
        <v>2016</v>
      </c>
      <c r="W2045">
        <f>YEAR(S2045)</f>
        <v>2016</v>
      </c>
      <c r="X2045" s="14">
        <f>_xlfn.DAYS(Table1[[#This Row],[Date Ended Conversion]],Table1[[#This Row],[Date Created Conversion]])</f>
        <v>54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8270</v>
      </c>
      <c r="O2046" t="s">
        <v>8314</v>
      </c>
      <c r="P2046" s="16">
        <f>ROUND(Table1[[#This Row],[pledged]]/Table1[[#This Row],[goal]]*100,0)</f>
        <v>108</v>
      </c>
      <c r="Q2046">
        <f>IFERROR(ROUND(E2046/L2046,2),0)</f>
        <v>90.18</v>
      </c>
      <c r="R2046" s="18">
        <f>(((J2046/60)/60)/24)+DATE(1970,1,1)</f>
        <v>42138.684189814812</v>
      </c>
      <c r="S2046" s="18">
        <f>(((I2046/60)/60)/24)+DATE(1970,1,1)</f>
        <v>42168.684189814812</v>
      </c>
      <c r="T2046" s="14">
        <f>MONTH(R2046)</f>
        <v>5</v>
      </c>
      <c r="U2046" s="14">
        <f>MONTH(S2046)</f>
        <v>6</v>
      </c>
      <c r="V2046">
        <f>YEAR(R2046)</f>
        <v>2015</v>
      </c>
      <c r="W2046">
        <f>YEAR(S2046)</f>
        <v>2015</v>
      </c>
      <c r="X2046" s="14">
        <f>_xlfn.DAYS(Table1[[#This Row],[Date Ended Conversion]],Table1[[#This Row],[Date Created Conversion]])</f>
        <v>30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8270</v>
      </c>
      <c r="O2047" t="s">
        <v>8314</v>
      </c>
      <c r="P2047" s="16">
        <f>ROUND(Table1[[#This Row],[pledged]]/Table1[[#This Row],[goal]]*100,0)</f>
        <v>819</v>
      </c>
      <c r="Q2047">
        <f>IFERROR(ROUND(E2047/L2047,2),0)</f>
        <v>152.62</v>
      </c>
      <c r="R2047" s="18">
        <f>(((J2047/60)/60)/24)+DATE(1970,1,1)</f>
        <v>41069.088506944441</v>
      </c>
      <c r="S2047" s="18">
        <f>(((I2047/60)/60)/24)+DATE(1970,1,1)</f>
        <v>41099.088506944441</v>
      </c>
      <c r="T2047" s="14">
        <f>MONTH(R2047)</f>
        <v>6</v>
      </c>
      <c r="U2047" s="14">
        <f>MONTH(S2047)</f>
        <v>7</v>
      </c>
      <c r="V2047">
        <f>YEAR(R2047)</f>
        <v>2012</v>
      </c>
      <c r="W2047">
        <f>YEAR(S2047)</f>
        <v>2012</v>
      </c>
      <c r="X2047" s="14">
        <f>_xlfn.DAYS(Table1[[#This Row],[Date Ended Conversion]],Table1[[#This Row],[Date Created Conversion]])</f>
        <v>30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8270</v>
      </c>
      <c r="O2048" t="s">
        <v>8314</v>
      </c>
      <c r="P2048" s="16">
        <f>ROUND(Table1[[#This Row],[pledged]]/Table1[[#This Row],[goal]]*100,0)</f>
        <v>121</v>
      </c>
      <c r="Q2048">
        <f>IFERROR(ROUND(E2048/L2048,2),0)</f>
        <v>55.81</v>
      </c>
      <c r="R2048" s="18">
        <f>(((J2048/60)/60)/24)+DATE(1970,1,1)</f>
        <v>41387.171805555554</v>
      </c>
      <c r="S2048" s="18">
        <f>(((I2048/60)/60)/24)+DATE(1970,1,1)</f>
        <v>41417.171805555554</v>
      </c>
      <c r="T2048" s="14">
        <f>MONTH(R2048)</f>
        <v>4</v>
      </c>
      <c r="U2048" s="14">
        <f>MONTH(S2048)</f>
        <v>5</v>
      </c>
      <c r="V2048">
        <f>YEAR(R2048)</f>
        <v>2013</v>
      </c>
      <c r="W2048">
        <f>YEAR(S2048)</f>
        <v>2013</v>
      </c>
      <c r="X2048" s="14">
        <f>_xlfn.DAYS(Table1[[#This Row],[Date Ended Conversion]],Table1[[#This Row],[Date Created Conversion]])</f>
        <v>30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8270</v>
      </c>
      <c r="O2049" t="s">
        <v>8314</v>
      </c>
      <c r="P2049" s="16">
        <f>ROUND(Table1[[#This Row],[pledged]]/Table1[[#This Row],[goal]]*100,0)</f>
        <v>103</v>
      </c>
      <c r="Q2049">
        <f>IFERROR(ROUND(E2049/L2049,2),0)</f>
        <v>227.85</v>
      </c>
      <c r="R2049" s="18">
        <f>(((J2049/60)/60)/24)+DATE(1970,1,1)</f>
        <v>42081.903587962966</v>
      </c>
      <c r="S2049" s="18">
        <f>(((I2049/60)/60)/24)+DATE(1970,1,1)</f>
        <v>42111</v>
      </c>
      <c r="T2049" s="14">
        <f>MONTH(R2049)</f>
        <v>3</v>
      </c>
      <c r="U2049" s="14">
        <f>MONTH(S2049)</f>
        <v>4</v>
      </c>
      <c r="V2049">
        <f>YEAR(R2049)</f>
        <v>2015</v>
      </c>
      <c r="W2049">
        <f>YEAR(S2049)</f>
        <v>2015</v>
      </c>
      <c r="X2049" s="14">
        <f>_xlfn.DAYS(Table1[[#This Row],[Date Ended Conversion]],Table1[[#This Row],[Date Created Conversion]])</f>
        <v>30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8270</v>
      </c>
      <c r="O2050" t="s">
        <v>8314</v>
      </c>
      <c r="P2050" s="16">
        <f>ROUND(Table1[[#This Row],[pledged]]/Table1[[#This Row],[goal]]*100,0)</f>
        <v>148</v>
      </c>
      <c r="Q2050">
        <f>IFERROR(ROUND(E2050/L2050,2),0)</f>
        <v>91.83</v>
      </c>
      <c r="R2050" s="18">
        <f>(((J2050/60)/60)/24)+DATE(1970,1,1)</f>
        <v>41387.651516203703</v>
      </c>
      <c r="S2050" s="18">
        <f>(((I2050/60)/60)/24)+DATE(1970,1,1)</f>
        <v>41417.651516203703</v>
      </c>
      <c r="T2050" s="14">
        <f>MONTH(R2050)</f>
        <v>4</v>
      </c>
      <c r="U2050" s="14">
        <f>MONTH(S2050)</f>
        <v>5</v>
      </c>
      <c r="V2050">
        <f>YEAR(R2050)</f>
        <v>2013</v>
      </c>
      <c r="W2050">
        <f>YEAR(S2050)</f>
        <v>2013</v>
      </c>
      <c r="X2050" s="14">
        <f>_xlfn.DAYS(Table1[[#This Row],[Date Ended Conversion]],Table1[[#This Row],[Date Created Conversion]])</f>
        <v>30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8270</v>
      </c>
      <c r="O2051" t="s">
        <v>8314</v>
      </c>
      <c r="P2051" s="16">
        <f>ROUND(Table1[[#This Row],[pledged]]/Table1[[#This Row],[goal]]*100,0)</f>
        <v>120</v>
      </c>
      <c r="Q2051">
        <f>IFERROR(ROUND(E2051/L2051,2),0)</f>
        <v>80.989999999999995</v>
      </c>
      <c r="R2051" s="18">
        <f>(((J2051/60)/60)/24)+DATE(1970,1,1)</f>
        <v>41575.527349537035</v>
      </c>
      <c r="S2051" s="18">
        <f>(((I2051/60)/60)/24)+DATE(1970,1,1)</f>
        <v>41610.957638888889</v>
      </c>
      <c r="T2051" s="14">
        <f>MONTH(R2051)</f>
        <v>10</v>
      </c>
      <c r="U2051" s="14">
        <f>MONTH(S2051)</f>
        <v>12</v>
      </c>
      <c r="V2051">
        <f>YEAR(R2051)</f>
        <v>2013</v>
      </c>
      <c r="W2051">
        <f>YEAR(S2051)</f>
        <v>2013</v>
      </c>
      <c r="X2051" s="14">
        <f>_xlfn.DAYS(Table1[[#This Row],[Date Ended Conversion]],Table1[[#This Row],[Date Created Conversion]])</f>
        <v>35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8270</v>
      </c>
      <c r="O2052" t="s">
        <v>8314</v>
      </c>
      <c r="P2052" s="16">
        <f>ROUND(Table1[[#This Row],[pledged]]/Table1[[#This Row],[goal]]*100,0)</f>
        <v>473</v>
      </c>
      <c r="Q2052">
        <f>IFERROR(ROUND(E2052/L2052,2),0)</f>
        <v>278.39</v>
      </c>
      <c r="R2052" s="18">
        <f>(((J2052/60)/60)/24)+DATE(1970,1,1)</f>
        <v>42115.071504629625</v>
      </c>
      <c r="S2052" s="18">
        <f>(((I2052/60)/60)/24)+DATE(1970,1,1)</f>
        <v>42155.071504629625</v>
      </c>
      <c r="T2052" s="14">
        <f>MONTH(R2052)</f>
        <v>4</v>
      </c>
      <c r="U2052" s="14">
        <f>MONTH(S2052)</f>
        <v>5</v>
      </c>
      <c r="V2052">
        <f>YEAR(R2052)</f>
        <v>2015</v>
      </c>
      <c r="W2052">
        <f>YEAR(S2052)</f>
        <v>2015</v>
      </c>
      <c r="X2052" s="14">
        <f>_xlfn.DAYS(Table1[[#This Row],[Date Ended Conversion]],Table1[[#This Row],[Date Created Conversion]])</f>
        <v>40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8270</v>
      </c>
      <c r="O2053" t="s">
        <v>8314</v>
      </c>
      <c r="P2053" s="16">
        <f>ROUND(Table1[[#This Row],[pledged]]/Table1[[#This Row],[goal]]*100,0)</f>
        <v>130</v>
      </c>
      <c r="Q2053">
        <f>IFERROR(ROUND(E2053/L2053,2),0)</f>
        <v>43.1</v>
      </c>
      <c r="R2053" s="18">
        <f>(((J2053/60)/60)/24)+DATE(1970,1,1)</f>
        <v>41604.022418981483</v>
      </c>
      <c r="S2053" s="18">
        <f>(((I2053/60)/60)/24)+DATE(1970,1,1)</f>
        <v>41634.022418981483</v>
      </c>
      <c r="T2053" s="14">
        <f>MONTH(R2053)</f>
        <v>11</v>
      </c>
      <c r="U2053" s="14">
        <f>MONTH(S2053)</f>
        <v>12</v>
      </c>
      <c r="V2053">
        <f>YEAR(R2053)</f>
        <v>2013</v>
      </c>
      <c r="W2053">
        <f>YEAR(S2053)</f>
        <v>2013</v>
      </c>
      <c r="X2053" s="14">
        <f>_xlfn.DAYS(Table1[[#This Row],[Date Ended Conversion]],Table1[[#This Row],[Date Created Conversion]])</f>
        <v>30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8270</v>
      </c>
      <c r="O2054" t="s">
        <v>8314</v>
      </c>
      <c r="P2054" s="16">
        <f>ROUND(Table1[[#This Row],[pledged]]/Table1[[#This Row],[goal]]*100,0)</f>
        <v>353</v>
      </c>
      <c r="Q2054">
        <f>IFERROR(ROUND(E2054/L2054,2),0)</f>
        <v>326.29000000000002</v>
      </c>
      <c r="R2054" s="18">
        <f>(((J2054/60)/60)/24)+DATE(1970,1,1)</f>
        <v>42375.08394675926</v>
      </c>
      <c r="S2054" s="18">
        <f>(((I2054/60)/60)/24)+DATE(1970,1,1)</f>
        <v>42420.08394675926</v>
      </c>
      <c r="T2054" s="14">
        <f>MONTH(R2054)</f>
        <v>1</v>
      </c>
      <c r="U2054" s="14">
        <f>MONTH(S2054)</f>
        <v>2</v>
      </c>
      <c r="V2054">
        <f>YEAR(R2054)</f>
        <v>2016</v>
      </c>
      <c r="W2054">
        <f>YEAR(S2054)</f>
        <v>2016</v>
      </c>
      <c r="X2054" s="14">
        <f>_xlfn.DAYS(Table1[[#This Row],[Date Ended Conversion]],Table1[[#This Row],[Date Created Conversion]])</f>
        <v>45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8270</v>
      </c>
      <c r="O2055" t="s">
        <v>8314</v>
      </c>
      <c r="P2055" s="16">
        <f>ROUND(Table1[[#This Row],[pledged]]/Table1[[#This Row],[goal]]*100,0)</f>
        <v>101</v>
      </c>
      <c r="Q2055">
        <f>IFERROR(ROUND(E2055/L2055,2),0)</f>
        <v>41.74</v>
      </c>
      <c r="R2055" s="18">
        <f>(((J2055/60)/60)/24)+DATE(1970,1,1)</f>
        <v>42303.617488425924</v>
      </c>
      <c r="S2055" s="18">
        <f>(((I2055/60)/60)/24)+DATE(1970,1,1)</f>
        <v>42333.659155092595</v>
      </c>
      <c r="T2055" s="14">
        <f>MONTH(R2055)</f>
        <v>10</v>
      </c>
      <c r="U2055" s="14">
        <f>MONTH(S2055)</f>
        <v>11</v>
      </c>
      <c r="V2055">
        <f>YEAR(R2055)</f>
        <v>2015</v>
      </c>
      <c r="W2055">
        <f>YEAR(S2055)</f>
        <v>2015</v>
      </c>
      <c r="X2055" s="14">
        <f>_xlfn.DAYS(Table1[[#This Row],[Date Ended Conversion]],Table1[[#This Row],[Date Created Conversion]])</f>
        <v>30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8270</v>
      </c>
      <c r="O2056" t="s">
        <v>8314</v>
      </c>
      <c r="P2056" s="16">
        <f>ROUND(Table1[[#This Row],[pledged]]/Table1[[#This Row],[goal]]*100,0)</f>
        <v>114</v>
      </c>
      <c r="Q2056">
        <f>IFERROR(ROUND(E2056/L2056,2),0)</f>
        <v>64.02</v>
      </c>
      <c r="R2056" s="18">
        <f>(((J2056/60)/60)/24)+DATE(1970,1,1)</f>
        <v>41731.520949074074</v>
      </c>
      <c r="S2056" s="18">
        <f>(((I2056/60)/60)/24)+DATE(1970,1,1)</f>
        <v>41761.520949074074</v>
      </c>
      <c r="T2056" s="14">
        <f>MONTH(R2056)</f>
        <v>4</v>
      </c>
      <c r="U2056" s="14">
        <f>MONTH(S2056)</f>
        <v>5</v>
      </c>
      <c r="V2056">
        <f>YEAR(R2056)</f>
        <v>2014</v>
      </c>
      <c r="W2056">
        <f>YEAR(S2056)</f>
        <v>2014</v>
      </c>
      <c r="X2056" s="14">
        <f>_xlfn.DAYS(Table1[[#This Row],[Date Ended Conversion]],Table1[[#This Row],[Date Created Conversion]])</f>
        <v>30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8270</v>
      </c>
      <c r="O2057" t="s">
        <v>8314</v>
      </c>
      <c r="P2057" s="16">
        <f>ROUND(Table1[[#This Row],[pledged]]/Table1[[#This Row],[goal]]*100,0)</f>
        <v>167</v>
      </c>
      <c r="Q2057">
        <f>IFERROR(ROUND(E2057/L2057,2),0)</f>
        <v>99.46</v>
      </c>
      <c r="R2057" s="18">
        <f>(((J2057/60)/60)/24)+DATE(1970,1,1)</f>
        <v>41946.674108796295</v>
      </c>
      <c r="S2057" s="18">
        <f>(((I2057/60)/60)/24)+DATE(1970,1,1)</f>
        <v>41976.166666666672</v>
      </c>
      <c r="T2057" s="14">
        <f>MONTH(R2057)</f>
        <v>11</v>
      </c>
      <c r="U2057" s="14">
        <f>MONTH(S2057)</f>
        <v>12</v>
      </c>
      <c r="V2057">
        <f>YEAR(R2057)</f>
        <v>2014</v>
      </c>
      <c r="W2057">
        <f>YEAR(S2057)</f>
        <v>2014</v>
      </c>
      <c r="X2057" s="14">
        <f>_xlfn.DAYS(Table1[[#This Row],[Date Ended Conversion]],Table1[[#This Row],[Date Created Conversion]])</f>
        <v>30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8270</v>
      </c>
      <c r="O2058" t="s">
        <v>8314</v>
      </c>
      <c r="P2058" s="16">
        <f>ROUND(Table1[[#This Row],[pledged]]/Table1[[#This Row],[goal]]*100,0)</f>
        <v>153</v>
      </c>
      <c r="Q2058">
        <f>IFERROR(ROUND(E2058/L2058,2),0)</f>
        <v>138.49</v>
      </c>
      <c r="R2058" s="18">
        <f>(((J2058/60)/60)/24)+DATE(1970,1,1)</f>
        <v>41351.76090277778</v>
      </c>
      <c r="S2058" s="18">
        <f>(((I2058/60)/60)/24)+DATE(1970,1,1)</f>
        <v>41381.76090277778</v>
      </c>
      <c r="T2058" s="14">
        <f>MONTH(R2058)</f>
        <v>3</v>
      </c>
      <c r="U2058" s="14">
        <f>MONTH(S2058)</f>
        <v>4</v>
      </c>
      <c r="V2058">
        <f>YEAR(R2058)</f>
        <v>2013</v>
      </c>
      <c r="W2058">
        <f>YEAR(S2058)</f>
        <v>2013</v>
      </c>
      <c r="X2058" s="14">
        <f>_xlfn.DAYS(Table1[[#This Row],[Date Ended Conversion]],Table1[[#This Row],[Date Created Conversion]])</f>
        <v>30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8270</v>
      </c>
      <c r="O2059" t="s">
        <v>8314</v>
      </c>
      <c r="P2059" s="16">
        <f>ROUND(Table1[[#This Row],[pledged]]/Table1[[#This Row],[goal]]*100,0)</f>
        <v>202</v>
      </c>
      <c r="Q2059">
        <f>IFERROR(ROUND(E2059/L2059,2),0)</f>
        <v>45.55</v>
      </c>
      <c r="R2059" s="18">
        <f>(((J2059/60)/60)/24)+DATE(1970,1,1)</f>
        <v>42396.494583333333</v>
      </c>
      <c r="S2059" s="18">
        <f>(((I2059/60)/60)/24)+DATE(1970,1,1)</f>
        <v>42426.494583333333</v>
      </c>
      <c r="T2059" s="14">
        <f>MONTH(R2059)</f>
        <v>1</v>
      </c>
      <c r="U2059" s="14">
        <f>MONTH(S2059)</f>
        <v>2</v>
      </c>
      <c r="V2059">
        <f>YEAR(R2059)</f>
        <v>2016</v>
      </c>
      <c r="W2059">
        <f>YEAR(S2059)</f>
        <v>2016</v>
      </c>
      <c r="X2059" s="14">
        <f>_xlfn.DAYS(Table1[[#This Row],[Date Ended Conversion]],Table1[[#This Row],[Date Created Conversion]])</f>
        <v>30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8270</v>
      </c>
      <c r="O2060" t="s">
        <v>8314</v>
      </c>
      <c r="P2060" s="16">
        <f>ROUND(Table1[[#This Row],[pledged]]/Table1[[#This Row],[goal]]*100,0)</f>
        <v>168</v>
      </c>
      <c r="Q2060">
        <f>IFERROR(ROUND(E2060/L2060,2),0)</f>
        <v>10.51</v>
      </c>
      <c r="R2060" s="18">
        <f>(((J2060/60)/60)/24)+DATE(1970,1,1)</f>
        <v>42026.370717592596</v>
      </c>
      <c r="S2060" s="18">
        <f>(((I2060/60)/60)/24)+DATE(1970,1,1)</f>
        <v>42065.833333333328</v>
      </c>
      <c r="T2060" s="14">
        <f>MONTH(R2060)</f>
        <v>1</v>
      </c>
      <c r="U2060" s="14">
        <f>MONTH(S2060)</f>
        <v>3</v>
      </c>
      <c r="V2060">
        <f>YEAR(R2060)</f>
        <v>2015</v>
      </c>
      <c r="W2060">
        <f>YEAR(S2060)</f>
        <v>2015</v>
      </c>
      <c r="X2060" s="14">
        <f>_xlfn.DAYS(Table1[[#This Row],[Date Ended Conversion]],Table1[[#This Row],[Date Created Conversion]])</f>
        <v>39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8270</v>
      </c>
      <c r="O2061" t="s">
        <v>8314</v>
      </c>
      <c r="P2061" s="16">
        <f>ROUND(Table1[[#This Row],[pledged]]/Table1[[#This Row],[goal]]*100,0)</f>
        <v>143</v>
      </c>
      <c r="Q2061">
        <f>IFERROR(ROUND(E2061/L2061,2),0)</f>
        <v>114.77</v>
      </c>
      <c r="R2061" s="18">
        <f>(((J2061/60)/60)/24)+DATE(1970,1,1)</f>
        <v>42361.602476851855</v>
      </c>
      <c r="S2061" s="18">
        <f>(((I2061/60)/60)/24)+DATE(1970,1,1)</f>
        <v>42400.915972222225</v>
      </c>
      <c r="T2061" s="14">
        <f>MONTH(R2061)</f>
        <v>12</v>
      </c>
      <c r="U2061" s="14">
        <f>MONTH(S2061)</f>
        <v>1</v>
      </c>
      <c r="V2061">
        <f>YEAR(R2061)</f>
        <v>2015</v>
      </c>
      <c r="W2061">
        <f>YEAR(S2061)</f>
        <v>2016</v>
      </c>
      <c r="X2061" s="14">
        <f>_xlfn.DAYS(Table1[[#This Row],[Date Ended Conversion]],Table1[[#This Row],[Date Created Conversion]])</f>
        <v>39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8270</v>
      </c>
      <c r="O2062" t="s">
        <v>8314</v>
      </c>
      <c r="P2062" s="16">
        <f>ROUND(Table1[[#This Row],[pledged]]/Table1[[#This Row],[goal]]*100,0)</f>
        <v>196</v>
      </c>
      <c r="Q2062">
        <f>IFERROR(ROUND(E2062/L2062,2),0)</f>
        <v>36</v>
      </c>
      <c r="R2062" s="18">
        <f>(((J2062/60)/60)/24)+DATE(1970,1,1)</f>
        <v>41783.642939814818</v>
      </c>
      <c r="S2062" s="18">
        <f>(((I2062/60)/60)/24)+DATE(1970,1,1)</f>
        <v>41843.642939814818</v>
      </c>
      <c r="T2062" s="14">
        <f>MONTH(R2062)</f>
        <v>5</v>
      </c>
      <c r="U2062" s="14">
        <f>MONTH(S2062)</f>
        <v>7</v>
      </c>
      <c r="V2062">
        <f>YEAR(R2062)</f>
        <v>2014</v>
      </c>
      <c r="W2062">
        <f>YEAR(S2062)</f>
        <v>2014</v>
      </c>
      <c r="X2062" s="14">
        <f>_xlfn.DAYS(Table1[[#This Row],[Date Ended Conversion]],Table1[[#This Row],[Date Created Conversion]])</f>
        <v>60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8270</v>
      </c>
      <c r="O2063" t="s">
        <v>8314</v>
      </c>
      <c r="P2063" s="16">
        <f>ROUND(Table1[[#This Row],[pledged]]/Table1[[#This Row],[goal]]*100,0)</f>
        <v>108</v>
      </c>
      <c r="Q2063">
        <f>IFERROR(ROUND(E2063/L2063,2),0)</f>
        <v>154.16999999999999</v>
      </c>
      <c r="R2063" s="18">
        <f>(((J2063/60)/60)/24)+DATE(1970,1,1)</f>
        <v>42705.764513888891</v>
      </c>
      <c r="S2063" s="18">
        <f>(((I2063/60)/60)/24)+DATE(1970,1,1)</f>
        <v>42735.764513888891</v>
      </c>
      <c r="T2063" s="14">
        <f>MONTH(R2063)</f>
        <v>12</v>
      </c>
      <c r="U2063" s="14">
        <f>MONTH(S2063)</f>
        <v>12</v>
      </c>
      <c r="V2063">
        <f>YEAR(R2063)</f>
        <v>2016</v>
      </c>
      <c r="W2063">
        <f>YEAR(S2063)</f>
        <v>2016</v>
      </c>
      <c r="X2063" s="14">
        <f>_xlfn.DAYS(Table1[[#This Row],[Date Ended Conversion]],Table1[[#This Row],[Date Created Conversion]])</f>
        <v>30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8270</v>
      </c>
      <c r="O2064" t="s">
        <v>8314</v>
      </c>
      <c r="P2064" s="16">
        <f>ROUND(Table1[[#This Row],[pledged]]/Table1[[#This Row],[goal]]*100,0)</f>
        <v>115</v>
      </c>
      <c r="Q2064">
        <f>IFERROR(ROUND(E2064/L2064,2),0)</f>
        <v>566.39</v>
      </c>
      <c r="R2064" s="18">
        <f>(((J2064/60)/60)/24)+DATE(1970,1,1)</f>
        <v>42423.3830787037</v>
      </c>
      <c r="S2064" s="18">
        <f>(((I2064/60)/60)/24)+DATE(1970,1,1)</f>
        <v>42453.341412037036</v>
      </c>
      <c r="T2064" s="14">
        <f>MONTH(R2064)</f>
        <v>2</v>
      </c>
      <c r="U2064" s="14">
        <f>MONTH(S2064)</f>
        <v>3</v>
      </c>
      <c r="V2064">
        <f>YEAR(R2064)</f>
        <v>2016</v>
      </c>
      <c r="W2064">
        <f>YEAR(S2064)</f>
        <v>2016</v>
      </c>
      <c r="X2064" s="14">
        <f>_xlfn.DAYS(Table1[[#This Row],[Date Ended Conversion]],Table1[[#This Row],[Date Created Conversion]])</f>
        <v>30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8270</v>
      </c>
      <c r="O2065" t="s">
        <v>8314</v>
      </c>
      <c r="P2065" s="16">
        <f>ROUND(Table1[[#This Row],[pledged]]/Table1[[#This Row],[goal]]*100,0)</f>
        <v>148</v>
      </c>
      <c r="Q2065">
        <f>IFERROR(ROUND(E2065/L2065,2),0)</f>
        <v>120.86</v>
      </c>
      <c r="R2065" s="18">
        <f>(((J2065/60)/60)/24)+DATE(1970,1,1)</f>
        <v>42472.73265046296</v>
      </c>
      <c r="S2065" s="18">
        <f>(((I2065/60)/60)/24)+DATE(1970,1,1)</f>
        <v>42505.73265046296</v>
      </c>
      <c r="T2065" s="14">
        <f>MONTH(R2065)</f>
        <v>4</v>
      </c>
      <c r="U2065" s="14">
        <f>MONTH(S2065)</f>
        <v>5</v>
      </c>
      <c r="V2065">
        <f>YEAR(R2065)</f>
        <v>2016</v>
      </c>
      <c r="W2065">
        <f>YEAR(S2065)</f>
        <v>2016</v>
      </c>
      <c r="X2065" s="14">
        <f>_xlfn.DAYS(Table1[[#This Row],[Date Ended Conversion]],Table1[[#This Row],[Date Created Conversion]])</f>
        <v>33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8270</v>
      </c>
      <c r="O2066" t="s">
        <v>8314</v>
      </c>
      <c r="P2066" s="16">
        <f>ROUND(Table1[[#This Row],[pledged]]/Table1[[#This Row],[goal]]*100,0)</f>
        <v>191</v>
      </c>
      <c r="Q2066">
        <f>IFERROR(ROUND(E2066/L2066,2),0)</f>
        <v>86.16</v>
      </c>
      <c r="R2066" s="18">
        <f>(((J2066/60)/60)/24)+DATE(1970,1,1)</f>
        <v>41389.364849537036</v>
      </c>
      <c r="S2066" s="18">
        <f>(((I2066/60)/60)/24)+DATE(1970,1,1)</f>
        <v>41425.5</v>
      </c>
      <c r="T2066" s="14">
        <f>MONTH(R2066)</f>
        <v>4</v>
      </c>
      <c r="U2066" s="14">
        <f>MONTH(S2066)</f>
        <v>5</v>
      </c>
      <c r="V2066">
        <f>YEAR(R2066)</f>
        <v>2013</v>
      </c>
      <c r="W2066">
        <f>YEAR(S2066)</f>
        <v>2013</v>
      </c>
      <c r="X2066" s="14">
        <f>_xlfn.DAYS(Table1[[#This Row],[Date Ended Conversion]],Table1[[#This Row],[Date Created Conversion]])</f>
        <v>36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8270</v>
      </c>
      <c r="O2067" t="s">
        <v>8314</v>
      </c>
      <c r="P2067" s="16">
        <f>ROUND(Table1[[#This Row],[pledged]]/Table1[[#This Row],[goal]]*100,0)</f>
        <v>199</v>
      </c>
      <c r="Q2067">
        <f>IFERROR(ROUND(E2067/L2067,2),0)</f>
        <v>51.21</v>
      </c>
      <c r="R2067" s="18">
        <f>(((J2067/60)/60)/24)+DATE(1970,1,1)</f>
        <v>41603.333668981482</v>
      </c>
      <c r="S2067" s="18">
        <f>(((I2067/60)/60)/24)+DATE(1970,1,1)</f>
        <v>41633.333668981482</v>
      </c>
      <c r="T2067" s="14">
        <f>MONTH(R2067)</f>
        <v>11</v>
      </c>
      <c r="U2067" s="14">
        <f>MONTH(S2067)</f>
        <v>12</v>
      </c>
      <c r="V2067">
        <f>YEAR(R2067)</f>
        <v>2013</v>
      </c>
      <c r="W2067">
        <f>YEAR(S2067)</f>
        <v>2013</v>
      </c>
      <c r="X2067" s="14">
        <f>_xlfn.DAYS(Table1[[#This Row],[Date Ended Conversion]],Table1[[#This Row],[Date Created Conversion]])</f>
        <v>30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8270</v>
      </c>
      <c r="O2068" t="s">
        <v>8314</v>
      </c>
      <c r="P2068" s="16">
        <f>ROUND(Table1[[#This Row],[pledged]]/Table1[[#This Row],[goal]]*100,0)</f>
        <v>219</v>
      </c>
      <c r="Q2068">
        <f>IFERROR(ROUND(E2068/L2068,2),0)</f>
        <v>67.260000000000005</v>
      </c>
      <c r="R2068" s="18">
        <f>(((J2068/60)/60)/24)+DATE(1970,1,1)</f>
        <v>41844.771793981483</v>
      </c>
      <c r="S2068" s="18">
        <f>(((I2068/60)/60)/24)+DATE(1970,1,1)</f>
        <v>41874.771793981483</v>
      </c>
      <c r="T2068" s="14">
        <f>MONTH(R2068)</f>
        <v>7</v>
      </c>
      <c r="U2068" s="14">
        <f>MONTH(S2068)</f>
        <v>8</v>
      </c>
      <c r="V2068">
        <f>YEAR(R2068)</f>
        <v>2014</v>
      </c>
      <c r="W2068">
        <f>YEAR(S2068)</f>
        <v>2014</v>
      </c>
      <c r="X2068" s="14">
        <f>_xlfn.DAYS(Table1[[#This Row],[Date Ended Conversion]],Table1[[#This Row],[Date Created Conversion]])</f>
        <v>30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8270</v>
      </c>
      <c r="O2069" t="s">
        <v>8314</v>
      </c>
      <c r="P2069" s="16">
        <f>ROUND(Table1[[#This Row],[pledged]]/Table1[[#This Row],[goal]]*100,0)</f>
        <v>127</v>
      </c>
      <c r="Q2069">
        <f>IFERROR(ROUND(E2069/L2069,2),0)</f>
        <v>62.8</v>
      </c>
      <c r="R2069" s="18">
        <f>(((J2069/60)/60)/24)+DATE(1970,1,1)</f>
        <v>42115.853888888887</v>
      </c>
      <c r="S2069" s="18">
        <f>(((I2069/60)/60)/24)+DATE(1970,1,1)</f>
        <v>42148.853888888887</v>
      </c>
      <c r="T2069" s="14">
        <f>MONTH(R2069)</f>
        <v>4</v>
      </c>
      <c r="U2069" s="14">
        <f>MONTH(S2069)</f>
        <v>5</v>
      </c>
      <c r="V2069">
        <f>YEAR(R2069)</f>
        <v>2015</v>
      </c>
      <c r="W2069">
        <f>YEAR(S2069)</f>
        <v>2015</v>
      </c>
      <c r="X2069" s="14">
        <f>_xlfn.DAYS(Table1[[#This Row],[Date Ended Conversion]],Table1[[#This Row],[Date Created Conversion]])</f>
        <v>33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8270</v>
      </c>
      <c r="O2070" t="s">
        <v>8314</v>
      </c>
      <c r="P2070" s="16">
        <f>ROUND(Table1[[#This Row],[pledged]]/Table1[[#This Row],[goal]]*100,0)</f>
        <v>105</v>
      </c>
      <c r="Q2070">
        <f>IFERROR(ROUND(E2070/L2070,2),0)</f>
        <v>346.13</v>
      </c>
      <c r="R2070" s="18">
        <f>(((J2070/60)/60)/24)+DATE(1970,1,1)</f>
        <v>42633.841608796298</v>
      </c>
      <c r="S2070" s="18">
        <f>(((I2070/60)/60)/24)+DATE(1970,1,1)</f>
        <v>42663.841608796298</v>
      </c>
      <c r="T2070" s="14">
        <f>MONTH(R2070)</f>
        <v>9</v>
      </c>
      <c r="U2070" s="14">
        <f>MONTH(S2070)</f>
        <v>10</v>
      </c>
      <c r="V2070">
        <f>YEAR(R2070)</f>
        <v>2016</v>
      </c>
      <c r="W2070">
        <f>YEAR(S2070)</f>
        <v>2016</v>
      </c>
      <c r="X2070" s="14">
        <f>_xlfn.DAYS(Table1[[#This Row],[Date Ended Conversion]],Table1[[#This Row],[Date Created Conversion]])</f>
        <v>30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8270</v>
      </c>
      <c r="O2071" t="s">
        <v>8314</v>
      </c>
      <c r="P2071" s="16">
        <f>ROUND(Table1[[#This Row],[pledged]]/Table1[[#This Row],[goal]]*100,0)</f>
        <v>128</v>
      </c>
      <c r="Q2071">
        <f>IFERROR(ROUND(E2071/L2071,2),0)</f>
        <v>244.12</v>
      </c>
      <c r="R2071" s="18">
        <f>(((J2071/60)/60)/24)+DATE(1970,1,1)</f>
        <v>42340.972118055557</v>
      </c>
      <c r="S2071" s="18">
        <f>(((I2071/60)/60)/24)+DATE(1970,1,1)</f>
        <v>42371.972118055557</v>
      </c>
      <c r="T2071" s="14">
        <f>MONTH(R2071)</f>
        <v>12</v>
      </c>
      <c r="U2071" s="14">
        <f>MONTH(S2071)</f>
        <v>1</v>
      </c>
      <c r="V2071">
        <f>YEAR(R2071)</f>
        <v>2015</v>
      </c>
      <c r="W2071">
        <f>YEAR(S2071)</f>
        <v>2016</v>
      </c>
      <c r="X2071" s="14">
        <f>_xlfn.DAYS(Table1[[#This Row],[Date Ended Conversion]],Table1[[#This Row],[Date Created Conversion]])</f>
        <v>31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8270</v>
      </c>
      <c r="O2072" t="s">
        <v>8314</v>
      </c>
      <c r="P2072" s="16">
        <f>ROUND(Table1[[#This Row],[pledged]]/Table1[[#This Row],[goal]]*100,0)</f>
        <v>317</v>
      </c>
      <c r="Q2072">
        <f>IFERROR(ROUND(E2072/L2072,2),0)</f>
        <v>259.25</v>
      </c>
      <c r="R2072" s="18">
        <f>(((J2072/60)/60)/24)+DATE(1970,1,1)</f>
        <v>42519.6565162037</v>
      </c>
      <c r="S2072" s="18">
        <f>(((I2072/60)/60)/24)+DATE(1970,1,1)</f>
        <v>42549.6565162037</v>
      </c>
      <c r="T2072" s="14">
        <f>MONTH(R2072)</f>
        <v>5</v>
      </c>
      <c r="U2072" s="14">
        <f>MONTH(S2072)</f>
        <v>6</v>
      </c>
      <c r="V2072">
        <f>YEAR(R2072)</f>
        <v>2016</v>
      </c>
      <c r="W2072">
        <f>YEAR(S2072)</f>
        <v>2016</v>
      </c>
      <c r="X2072" s="14">
        <f>_xlfn.DAYS(Table1[[#This Row],[Date Ended Conversion]],Table1[[#This Row],[Date Created Conversion]])</f>
        <v>30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8270</v>
      </c>
      <c r="O2073" t="s">
        <v>8314</v>
      </c>
      <c r="P2073" s="16">
        <f>ROUND(Table1[[#This Row],[pledged]]/Table1[[#This Row],[goal]]*100,0)</f>
        <v>281</v>
      </c>
      <c r="Q2073">
        <f>IFERROR(ROUND(E2073/L2073,2),0)</f>
        <v>201.96</v>
      </c>
      <c r="R2073" s="18">
        <f>(((J2073/60)/60)/24)+DATE(1970,1,1)</f>
        <v>42600.278749999998</v>
      </c>
      <c r="S2073" s="18">
        <f>(((I2073/60)/60)/24)+DATE(1970,1,1)</f>
        <v>42645.278749999998</v>
      </c>
      <c r="T2073" s="14">
        <f>MONTH(R2073)</f>
        <v>8</v>
      </c>
      <c r="U2073" s="14">
        <f>MONTH(S2073)</f>
        <v>10</v>
      </c>
      <c r="V2073">
        <f>YEAR(R2073)</f>
        <v>2016</v>
      </c>
      <c r="W2073">
        <f>YEAR(S2073)</f>
        <v>2016</v>
      </c>
      <c r="X2073" s="14">
        <f>_xlfn.DAYS(Table1[[#This Row],[Date Ended Conversion]],Table1[[#This Row],[Date Created Conversion]])</f>
        <v>45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8270</v>
      </c>
      <c r="O2074" t="s">
        <v>8314</v>
      </c>
      <c r="P2074" s="16">
        <f>ROUND(Table1[[#This Row],[pledged]]/Table1[[#This Row],[goal]]*100,0)</f>
        <v>111</v>
      </c>
      <c r="Q2074">
        <f>IFERROR(ROUND(E2074/L2074,2),0)</f>
        <v>226.21</v>
      </c>
      <c r="R2074" s="18">
        <f>(((J2074/60)/60)/24)+DATE(1970,1,1)</f>
        <v>42467.581388888888</v>
      </c>
      <c r="S2074" s="18">
        <f>(((I2074/60)/60)/24)+DATE(1970,1,1)</f>
        <v>42497.581388888888</v>
      </c>
      <c r="T2074" s="14">
        <f>MONTH(R2074)</f>
        <v>4</v>
      </c>
      <c r="U2074" s="14">
        <f>MONTH(S2074)</f>
        <v>5</v>
      </c>
      <c r="V2074">
        <f>YEAR(R2074)</f>
        <v>2016</v>
      </c>
      <c r="W2074">
        <f>YEAR(S2074)</f>
        <v>2016</v>
      </c>
      <c r="X2074" s="14">
        <f>_xlfn.DAYS(Table1[[#This Row],[Date Ended Conversion]],Table1[[#This Row],[Date Created Conversion]])</f>
        <v>30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8270</v>
      </c>
      <c r="O2075" t="s">
        <v>8314</v>
      </c>
      <c r="P2075" s="16">
        <f>ROUND(Table1[[#This Row],[pledged]]/Table1[[#This Row],[goal]]*100,0)</f>
        <v>153</v>
      </c>
      <c r="Q2075">
        <f>IFERROR(ROUND(E2075/L2075,2),0)</f>
        <v>324.69</v>
      </c>
      <c r="R2075" s="18">
        <f>(((J2075/60)/60)/24)+DATE(1970,1,1)</f>
        <v>42087.668032407411</v>
      </c>
      <c r="S2075" s="18">
        <f>(((I2075/60)/60)/24)+DATE(1970,1,1)</f>
        <v>42132.668032407411</v>
      </c>
      <c r="T2075" s="14">
        <f>MONTH(R2075)</f>
        <v>3</v>
      </c>
      <c r="U2075" s="14">
        <f>MONTH(S2075)</f>
        <v>5</v>
      </c>
      <c r="V2075">
        <f>YEAR(R2075)</f>
        <v>2015</v>
      </c>
      <c r="W2075">
        <f>YEAR(S2075)</f>
        <v>2015</v>
      </c>
      <c r="X2075" s="14">
        <f>_xlfn.DAYS(Table1[[#This Row],[Date Ended Conversion]],Table1[[#This Row],[Date Created Conversion]])</f>
        <v>45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8270</v>
      </c>
      <c r="O2076" t="s">
        <v>8314</v>
      </c>
      <c r="P2076" s="16">
        <f>ROUND(Table1[[#This Row],[pledged]]/Table1[[#This Row],[goal]]*100,0)</f>
        <v>103</v>
      </c>
      <c r="Q2076">
        <f>IFERROR(ROUND(E2076/L2076,2),0)</f>
        <v>205</v>
      </c>
      <c r="R2076" s="18">
        <f>(((J2076/60)/60)/24)+DATE(1970,1,1)</f>
        <v>42466.826180555552</v>
      </c>
      <c r="S2076" s="18">
        <f>(((I2076/60)/60)/24)+DATE(1970,1,1)</f>
        <v>42496.826180555552</v>
      </c>
      <c r="T2076" s="14">
        <f>MONTH(R2076)</f>
        <v>4</v>
      </c>
      <c r="U2076" s="14">
        <f>MONTH(S2076)</f>
        <v>5</v>
      </c>
      <c r="V2076">
        <f>YEAR(R2076)</f>
        <v>2016</v>
      </c>
      <c r="W2076">
        <f>YEAR(S2076)</f>
        <v>2016</v>
      </c>
      <c r="X2076" s="14">
        <f>_xlfn.DAYS(Table1[[#This Row],[Date Ended Conversion]],Table1[[#This Row],[Date Created Conversion]])</f>
        <v>30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8270</v>
      </c>
      <c r="O2077" t="s">
        <v>8314</v>
      </c>
      <c r="P2077" s="16">
        <f>ROUND(Table1[[#This Row],[pledged]]/Table1[[#This Row],[goal]]*100,0)</f>
        <v>1678</v>
      </c>
      <c r="Q2077">
        <f>IFERROR(ROUND(E2077/L2077,2),0)</f>
        <v>20.47</v>
      </c>
      <c r="R2077" s="18">
        <f>(((J2077/60)/60)/24)+DATE(1970,1,1)</f>
        <v>41450.681574074071</v>
      </c>
      <c r="S2077" s="18">
        <f>(((I2077/60)/60)/24)+DATE(1970,1,1)</f>
        <v>41480.681574074071</v>
      </c>
      <c r="T2077" s="14">
        <f>MONTH(R2077)</f>
        <v>6</v>
      </c>
      <c r="U2077" s="14">
        <f>MONTH(S2077)</f>
        <v>7</v>
      </c>
      <c r="V2077">
        <f>YEAR(R2077)</f>
        <v>2013</v>
      </c>
      <c r="W2077">
        <f>YEAR(S2077)</f>
        <v>2013</v>
      </c>
      <c r="X2077" s="14">
        <f>_xlfn.DAYS(Table1[[#This Row],[Date Ended Conversion]],Table1[[#This Row],[Date Created Conversion]])</f>
        <v>30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8270</v>
      </c>
      <c r="O2078" t="s">
        <v>8314</v>
      </c>
      <c r="P2078" s="16">
        <f>ROUND(Table1[[#This Row],[pledged]]/Table1[[#This Row],[goal]]*100,0)</f>
        <v>543</v>
      </c>
      <c r="Q2078">
        <f>IFERROR(ROUND(E2078/L2078,2),0)</f>
        <v>116.35</v>
      </c>
      <c r="R2078" s="18">
        <f>(((J2078/60)/60)/24)+DATE(1970,1,1)</f>
        <v>41803.880659722221</v>
      </c>
      <c r="S2078" s="18">
        <f>(((I2078/60)/60)/24)+DATE(1970,1,1)</f>
        <v>41843.880659722221</v>
      </c>
      <c r="T2078" s="14">
        <f>MONTH(R2078)</f>
        <v>6</v>
      </c>
      <c r="U2078" s="14">
        <f>MONTH(S2078)</f>
        <v>7</v>
      </c>
      <c r="V2078">
        <f>YEAR(R2078)</f>
        <v>2014</v>
      </c>
      <c r="W2078">
        <f>YEAR(S2078)</f>
        <v>2014</v>
      </c>
      <c r="X2078" s="14">
        <f>_xlfn.DAYS(Table1[[#This Row],[Date Ended Conversion]],Table1[[#This Row],[Date Created Conversion]])</f>
        <v>40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8270</v>
      </c>
      <c r="O2079" t="s">
        <v>8314</v>
      </c>
      <c r="P2079" s="16">
        <f>ROUND(Table1[[#This Row],[pledged]]/Table1[[#This Row],[goal]]*100,0)</f>
        <v>116</v>
      </c>
      <c r="Q2079">
        <f>IFERROR(ROUND(E2079/L2079,2),0)</f>
        <v>307.2</v>
      </c>
      <c r="R2079" s="18">
        <f>(((J2079/60)/60)/24)+DATE(1970,1,1)</f>
        <v>42103.042546296296</v>
      </c>
      <c r="S2079" s="18">
        <f>(((I2079/60)/60)/24)+DATE(1970,1,1)</f>
        <v>42160.875</v>
      </c>
      <c r="T2079" s="14">
        <f>MONTH(R2079)</f>
        <v>4</v>
      </c>
      <c r="U2079" s="14">
        <f>MONTH(S2079)</f>
        <v>6</v>
      </c>
      <c r="V2079">
        <f>YEAR(R2079)</f>
        <v>2015</v>
      </c>
      <c r="W2079">
        <f>YEAR(S2079)</f>
        <v>2015</v>
      </c>
      <c r="X2079" s="14">
        <f>_xlfn.DAYS(Table1[[#This Row],[Date Ended Conversion]],Table1[[#This Row],[Date Created Conversion]])</f>
        <v>57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8270</v>
      </c>
      <c r="O2080" t="s">
        <v>8314</v>
      </c>
      <c r="P2080" s="16">
        <f>ROUND(Table1[[#This Row],[pledged]]/Table1[[#This Row],[goal]]*100,0)</f>
        <v>131</v>
      </c>
      <c r="Q2080">
        <f>IFERROR(ROUND(E2080/L2080,2),0)</f>
        <v>546.69000000000005</v>
      </c>
      <c r="R2080" s="18">
        <f>(((J2080/60)/60)/24)+DATE(1970,1,1)</f>
        <v>42692.771493055552</v>
      </c>
      <c r="S2080" s="18">
        <f>(((I2080/60)/60)/24)+DATE(1970,1,1)</f>
        <v>42722.771493055552</v>
      </c>
      <c r="T2080" s="14">
        <f>MONTH(R2080)</f>
        <v>11</v>
      </c>
      <c r="U2080" s="14">
        <f>MONTH(S2080)</f>
        <v>12</v>
      </c>
      <c r="V2080">
        <f>YEAR(R2080)</f>
        <v>2016</v>
      </c>
      <c r="W2080">
        <f>YEAR(S2080)</f>
        <v>2016</v>
      </c>
      <c r="X2080" s="14">
        <f>_xlfn.DAYS(Table1[[#This Row],[Date Ended Conversion]],Table1[[#This Row],[Date Created Conversion]])</f>
        <v>30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8270</v>
      </c>
      <c r="O2081" t="s">
        <v>8314</v>
      </c>
      <c r="P2081" s="16">
        <f>ROUND(Table1[[#This Row],[pledged]]/Table1[[#This Row],[goal]]*100,0)</f>
        <v>288</v>
      </c>
      <c r="Q2081">
        <f>IFERROR(ROUND(E2081/L2081,2),0)</f>
        <v>47.47</v>
      </c>
      <c r="R2081" s="18">
        <f>(((J2081/60)/60)/24)+DATE(1970,1,1)</f>
        <v>42150.71056712963</v>
      </c>
      <c r="S2081" s="18">
        <f>(((I2081/60)/60)/24)+DATE(1970,1,1)</f>
        <v>42180.791666666672</v>
      </c>
      <c r="T2081" s="14">
        <f>MONTH(R2081)</f>
        <v>5</v>
      </c>
      <c r="U2081" s="14">
        <f>MONTH(S2081)</f>
        <v>6</v>
      </c>
      <c r="V2081">
        <f>YEAR(R2081)</f>
        <v>2015</v>
      </c>
      <c r="W2081">
        <f>YEAR(S2081)</f>
        <v>2015</v>
      </c>
      <c r="X2081" s="14">
        <f>_xlfn.DAYS(Table1[[#This Row],[Date Ended Conversion]],Table1[[#This Row],[Date Created Conversion]])</f>
        <v>30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8270</v>
      </c>
      <c r="O2082" t="s">
        <v>8314</v>
      </c>
      <c r="P2082" s="16">
        <f>ROUND(Table1[[#This Row],[pledged]]/Table1[[#This Row],[goal]]*100,0)</f>
        <v>508</v>
      </c>
      <c r="Q2082">
        <f>IFERROR(ROUND(E2082/L2082,2),0)</f>
        <v>101.56</v>
      </c>
      <c r="R2082" s="18">
        <f>(((J2082/60)/60)/24)+DATE(1970,1,1)</f>
        <v>42289.957175925927</v>
      </c>
      <c r="S2082" s="18">
        <f>(((I2082/60)/60)/24)+DATE(1970,1,1)</f>
        <v>42319.998842592591</v>
      </c>
      <c r="T2082" s="14">
        <f>MONTH(R2082)</f>
        <v>10</v>
      </c>
      <c r="U2082" s="14">
        <f>MONTH(S2082)</f>
        <v>11</v>
      </c>
      <c r="V2082">
        <f>YEAR(R2082)</f>
        <v>2015</v>
      </c>
      <c r="W2082">
        <f>YEAR(S2082)</f>
        <v>2015</v>
      </c>
      <c r="X2082" s="14">
        <f>_xlfn.DAYS(Table1[[#This Row],[Date Ended Conversion]],Table1[[#This Row],[Date Created Conversion]])</f>
        <v>30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8275</v>
      </c>
      <c r="O2083" t="s">
        <v>8277</v>
      </c>
      <c r="P2083" s="16">
        <f>ROUND(Table1[[#This Row],[pledged]]/Table1[[#This Row],[goal]]*100,0)</f>
        <v>115</v>
      </c>
      <c r="Q2083">
        <f>IFERROR(ROUND(E2083/L2083,2),0)</f>
        <v>72.91</v>
      </c>
      <c r="R2083" s="18">
        <f>(((J2083/60)/60)/24)+DATE(1970,1,1)</f>
        <v>41004.156886574077</v>
      </c>
      <c r="S2083" s="18">
        <f>(((I2083/60)/60)/24)+DATE(1970,1,1)</f>
        <v>41045.207638888889</v>
      </c>
      <c r="T2083" s="14">
        <f>MONTH(R2083)</f>
        <v>4</v>
      </c>
      <c r="U2083" s="14">
        <f>MONTH(S2083)</f>
        <v>5</v>
      </c>
      <c r="V2083">
        <f>YEAR(R2083)</f>
        <v>2012</v>
      </c>
      <c r="W2083">
        <f>YEAR(S2083)</f>
        <v>2012</v>
      </c>
      <c r="X2083" s="14">
        <f>_xlfn.DAYS(Table1[[#This Row],[Date Ended Conversion]],Table1[[#This Row],[Date Created Conversion]])</f>
        <v>41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8275</v>
      </c>
      <c r="O2084" t="s">
        <v>8277</v>
      </c>
      <c r="P2084" s="16">
        <f>ROUND(Table1[[#This Row],[pledged]]/Table1[[#This Row],[goal]]*100,0)</f>
        <v>111</v>
      </c>
      <c r="Q2084">
        <f>IFERROR(ROUND(E2084/L2084,2),0)</f>
        <v>43.71</v>
      </c>
      <c r="R2084" s="18">
        <f>(((J2084/60)/60)/24)+DATE(1970,1,1)</f>
        <v>40811.120324074072</v>
      </c>
      <c r="S2084" s="18">
        <f>(((I2084/60)/60)/24)+DATE(1970,1,1)</f>
        <v>40871.161990740737</v>
      </c>
      <c r="T2084" s="14">
        <f>MONTH(R2084)</f>
        <v>9</v>
      </c>
      <c r="U2084" s="14">
        <f>MONTH(S2084)</f>
        <v>11</v>
      </c>
      <c r="V2084">
        <f>YEAR(R2084)</f>
        <v>2011</v>
      </c>
      <c r="W2084">
        <f>YEAR(S2084)</f>
        <v>2011</v>
      </c>
      <c r="X2084" s="14">
        <f>_xlfn.DAYS(Table1[[#This Row],[Date Ended Conversion]],Table1[[#This Row],[Date Created Conversion]])</f>
        <v>60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8275</v>
      </c>
      <c r="O2085" t="s">
        <v>8277</v>
      </c>
      <c r="P2085" s="16">
        <f>ROUND(Table1[[#This Row],[pledged]]/Table1[[#This Row],[goal]]*100,0)</f>
        <v>113</v>
      </c>
      <c r="Q2085">
        <f>IFERROR(ROUND(E2085/L2085,2),0)</f>
        <v>34</v>
      </c>
      <c r="R2085" s="18">
        <f>(((J2085/60)/60)/24)+DATE(1970,1,1)</f>
        <v>41034.72216435185</v>
      </c>
      <c r="S2085" s="18">
        <f>(((I2085/60)/60)/24)+DATE(1970,1,1)</f>
        <v>41064.72216435185</v>
      </c>
      <c r="T2085" s="14">
        <f>MONTH(R2085)</f>
        <v>5</v>
      </c>
      <c r="U2085" s="14">
        <f>MONTH(S2085)</f>
        <v>6</v>
      </c>
      <c r="V2085">
        <f>YEAR(R2085)</f>
        <v>2012</v>
      </c>
      <c r="W2085">
        <f>YEAR(S2085)</f>
        <v>2012</v>
      </c>
      <c r="X2085" s="14">
        <f>_xlfn.DAYS(Table1[[#This Row],[Date Ended Conversion]],Table1[[#This Row],[Date Created Conversion]])</f>
        <v>30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8275</v>
      </c>
      <c r="O2086" t="s">
        <v>8277</v>
      </c>
      <c r="P2086" s="16">
        <f>ROUND(Table1[[#This Row],[pledged]]/Table1[[#This Row],[goal]]*100,0)</f>
        <v>108</v>
      </c>
      <c r="Q2086">
        <f>IFERROR(ROUND(E2086/L2086,2),0)</f>
        <v>70.650000000000006</v>
      </c>
      <c r="R2086" s="18">
        <f>(((J2086/60)/60)/24)+DATE(1970,1,1)</f>
        <v>41731.833124999997</v>
      </c>
      <c r="S2086" s="18">
        <f>(((I2086/60)/60)/24)+DATE(1970,1,1)</f>
        <v>41763.290972222225</v>
      </c>
      <c r="T2086" s="14">
        <f>MONTH(R2086)</f>
        <v>4</v>
      </c>
      <c r="U2086" s="14">
        <f>MONTH(S2086)</f>
        <v>5</v>
      </c>
      <c r="V2086">
        <f>YEAR(R2086)</f>
        <v>2014</v>
      </c>
      <c r="W2086">
        <f>YEAR(S2086)</f>
        <v>2014</v>
      </c>
      <c r="X2086" s="14">
        <f>_xlfn.DAYS(Table1[[#This Row],[Date Ended Conversion]],Table1[[#This Row],[Date Created Conversion]])</f>
        <v>32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8275</v>
      </c>
      <c r="O2087" t="s">
        <v>8277</v>
      </c>
      <c r="P2087" s="16">
        <f>ROUND(Table1[[#This Row],[pledged]]/Table1[[#This Row],[goal]]*100,0)</f>
        <v>124</v>
      </c>
      <c r="Q2087">
        <f>IFERROR(ROUND(E2087/L2087,2),0)</f>
        <v>89.3</v>
      </c>
      <c r="R2087" s="18">
        <f>(((J2087/60)/60)/24)+DATE(1970,1,1)</f>
        <v>41075.835497685184</v>
      </c>
      <c r="S2087" s="18">
        <f>(((I2087/60)/60)/24)+DATE(1970,1,1)</f>
        <v>41105.835497685184</v>
      </c>
      <c r="T2087" s="14">
        <f>MONTH(R2087)</f>
        <v>6</v>
      </c>
      <c r="U2087" s="14">
        <f>MONTH(S2087)</f>
        <v>7</v>
      </c>
      <c r="V2087">
        <f>YEAR(R2087)</f>
        <v>2012</v>
      </c>
      <c r="W2087">
        <f>YEAR(S2087)</f>
        <v>2012</v>
      </c>
      <c r="X2087" s="14">
        <f>_xlfn.DAYS(Table1[[#This Row],[Date Ended Conversion]],Table1[[#This Row],[Date Created Conversion]])</f>
        <v>30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8275</v>
      </c>
      <c r="O2088" t="s">
        <v>8277</v>
      </c>
      <c r="P2088" s="16">
        <f>ROUND(Table1[[#This Row],[pledged]]/Table1[[#This Row],[goal]]*100,0)</f>
        <v>101</v>
      </c>
      <c r="Q2088">
        <f>IFERROR(ROUND(E2088/L2088,2),0)</f>
        <v>115.09</v>
      </c>
      <c r="R2088" s="18">
        <f>(((J2088/60)/60)/24)+DATE(1970,1,1)</f>
        <v>40860.67050925926</v>
      </c>
      <c r="S2088" s="18">
        <f>(((I2088/60)/60)/24)+DATE(1970,1,1)</f>
        <v>40891.207638888889</v>
      </c>
      <c r="T2088" s="14">
        <f>MONTH(R2088)</f>
        <v>11</v>
      </c>
      <c r="U2088" s="14">
        <f>MONTH(S2088)</f>
        <v>12</v>
      </c>
      <c r="V2088">
        <f>YEAR(R2088)</f>
        <v>2011</v>
      </c>
      <c r="W2088">
        <f>YEAR(S2088)</f>
        <v>2011</v>
      </c>
      <c r="X2088" s="14">
        <f>_xlfn.DAYS(Table1[[#This Row],[Date Ended Conversion]],Table1[[#This Row],[Date Created Conversion]])</f>
        <v>31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8275</v>
      </c>
      <c r="O2089" t="s">
        <v>8277</v>
      </c>
      <c r="P2089" s="16">
        <f>ROUND(Table1[[#This Row],[pledged]]/Table1[[#This Row],[goal]]*100,0)</f>
        <v>104</v>
      </c>
      <c r="Q2089">
        <f>IFERROR(ROUND(E2089/L2089,2),0)</f>
        <v>62.12</v>
      </c>
      <c r="R2089" s="18">
        <f>(((J2089/60)/60)/24)+DATE(1970,1,1)</f>
        <v>40764.204375000001</v>
      </c>
      <c r="S2089" s="18">
        <f>(((I2089/60)/60)/24)+DATE(1970,1,1)</f>
        <v>40794.204375000001</v>
      </c>
      <c r="T2089" s="14">
        <f>MONTH(R2089)</f>
        <v>8</v>
      </c>
      <c r="U2089" s="14">
        <f>MONTH(S2089)</f>
        <v>9</v>
      </c>
      <c r="V2089">
        <f>YEAR(R2089)</f>
        <v>2011</v>
      </c>
      <c r="W2089">
        <f>YEAR(S2089)</f>
        <v>2011</v>
      </c>
      <c r="X2089" s="14">
        <f>_xlfn.DAYS(Table1[[#This Row],[Date Ended Conversion]],Table1[[#This Row],[Date Created Conversion]])</f>
        <v>30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8275</v>
      </c>
      <c r="O2090" t="s">
        <v>8277</v>
      </c>
      <c r="P2090" s="16">
        <f>ROUND(Table1[[#This Row],[pledged]]/Table1[[#This Row],[goal]]*100,0)</f>
        <v>116</v>
      </c>
      <c r="Q2090">
        <f>IFERROR(ROUND(E2090/L2090,2),0)</f>
        <v>46.2</v>
      </c>
      <c r="R2090" s="18">
        <f>(((J2090/60)/60)/24)+DATE(1970,1,1)</f>
        <v>40395.714722222219</v>
      </c>
      <c r="S2090" s="18">
        <f>(((I2090/60)/60)/24)+DATE(1970,1,1)</f>
        <v>40432.165972222225</v>
      </c>
      <c r="T2090" s="14">
        <f>MONTH(R2090)</f>
        <v>8</v>
      </c>
      <c r="U2090" s="14">
        <f>MONTH(S2090)</f>
        <v>9</v>
      </c>
      <c r="V2090">
        <f>YEAR(R2090)</f>
        <v>2010</v>
      </c>
      <c r="W2090">
        <f>YEAR(S2090)</f>
        <v>2010</v>
      </c>
      <c r="X2090" s="14">
        <f>_xlfn.DAYS(Table1[[#This Row],[Date Ended Conversion]],Table1[[#This Row],[Date Created Conversion]])</f>
        <v>37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8275</v>
      </c>
      <c r="O2091" t="s">
        <v>8277</v>
      </c>
      <c r="P2091" s="16">
        <f>ROUND(Table1[[#This Row],[pledged]]/Table1[[#This Row],[goal]]*100,0)</f>
        <v>120</v>
      </c>
      <c r="Q2091">
        <f>IFERROR(ROUND(E2091/L2091,2),0)</f>
        <v>48.55</v>
      </c>
      <c r="R2091" s="18">
        <f>(((J2091/60)/60)/24)+DATE(1970,1,1)</f>
        <v>41453.076319444444</v>
      </c>
      <c r="S2091" s="18">
        <f>(((I2091/60)/60)/24)+DATE(1970,1,1)</f>
        <v>41488.076319444444</v>
      </c>
      <c r="T2091" s="14">
        <f>MONTH(R2091)</f>
        <v>6</v>
      </c>
      <c r="U2091" s="14">
        <f>MONTH(S2091)</f>
        <v>8</v>
      </c>
      <c r="V2091">
        <f>YEAR(R2091)</f>
        <v>2013</v>
      </c>
      <c r="W2091">
        <f>YEAR(S2091)</f>
        <v>2013</v>
      </c>
      <c r="X2091" s="14">
        <f>_xlfn.DAYS(Table1[[#This Row],[Date Ended Conversion]],Table1[[#This Row],[Date Created Conversion]])</f>
        <v>35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8275</v>
      </c>
      <c r="O2092" t="s">
        <v>8277</v>
      </c>
      <c r="P2092" s="16">
        <f>ROUND(Table1[[#This Row],[pledged]]/Table1[[#This Row],[goal]]*100,0)</f>
        <v>115</v>
      </c>
      <c r="Q2092">
        <f>IFERROR(ROUND(E2092/L2092,2),0)</f>
        <v>57.52</v>
      </c>
      <c r="R2092" s="18">
        <f>(((J2092/60)/60)/24)+DATE(1970,1,1)</f>
        <v>41299.381423611114</v>
      </c>
      <c r="S2092" s="18">
        <f>(((I2092/60)/60)/24)+DATE(1970,1,1)</f>
        <v>41329.381423611114</v>
      </c>
      <c r="T2092" s="14">
        <f>MONTH(R2092)</f>
        <v>1</v>
      </c>
      <c r="U2092" s="14">
        <f>MONTH(S2092)</f>
        <v>2</v>
      </c>
      <c r="V2092">
        <f>YEAR(R2092)</f>
        <v>2013</v>
      </c>
      <c r="W2092">
        <f>YEAR(S2092)</f>
        <v>2013</v>
      </c>
      <c r="X2092" s="14">
        <f>_xlfn.DAYS(Table1[[#This Row],[Date Ended Conversion]],Table1[[#This Row],[Date Created Conversion]])</f>
        <v>30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8275</v>
      </c>
      <c r="O2093" t="s">
        <v>8277</v>
      </c>
      <c r="P2093" s="16">
        <f>ROUND(Table1[[#This Row],[pledged]]/Table1[[#This Row],[goal]]*100,0)</f>
        <v>120</v>
      </c>
      <c r="Q2093">
        <f>IFERROR(ROUND(E2093/L2093,2),0)</f>
        <v>88.15</v>
      </c>
      <c r="R2093" s="18">
        <f>(((J2093/60)/60)/24)+DATE(1970,1,1)</f>
        <v>40555.322662037033</v>
      </c>
      <c r="S2093" s="18">
        <f>(((I2093/60)/60)/24)+DATE(1970,1,1)</f>
        <v>40603.833333333336</v>
      </c>
      <c r="T2093" s="14">
        <f>MONTH(R2093)</f>
        <v>1</v>
      </c>
      <c r="U2093" s="14">
        <f>MONTH(S2093)</f>
        <v>3</v>
      </c>
      <c r="V2093">
        <f>YEAR(R2093)</f>
        <v>2011</v>
      </c>
      <c r="W2093">
        <f>YEAR(S2093)</f>
        <v>2011</v>
      </c>
      <c r="X2093" s="14">
        <f>_xlfn.DAYS(Table1[[#This Row],[Date Ended Conversion]],Table1[[#This Row],[Date Created Conversion]])</f>
        <v>48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8275</v>
      </c>
      <c r="O2094" t="s">
        <v>8277</v>
      </c>
      <c r="P2094" s="16">
        <f>ROUND(Table1[[#This Row],[pledged]]/Table1[[#This Row],[goal]]*100,0)</f>
        <v>101</v>
      </c>
      <c r="Q2094">
        <f>IFERROR(ROUND(E2094/L2094,2),0)</f>
        <v>110.49</v>
      </c>
      <c r="R2094" s="18">
        <f>(((J2094/60)/60)/24)+DATE(1970,1,1)</f>
        <v>40763.707546296297</v>
      </c>
      <c r="S2094" s="18">
        <f>(((I2094/60)/60)/24)+DATE(1970,1,1)</f>
        <v>40823.707546296297</v>
      </c>
      <c r="T2094" s="14">
        <f>MONTH(R2094)</f>
        <v>8</v>
      </c>
      <c r="U2094" s="14">
        <f>MONTH(S2094)</f>
        <v>10</v>
      </c>
      <c r="V2094">
        <f>YEAR(R2094)</f>
        <v>2011</v>
      </c>
      <c r="W2094">
        <f>YEAR(S2094)</f>
        <v>2011</v>
      </c>
      <c r="X2094" s="14">
        <f>_xlfn.DAYS(Table1[[#This Row],[Date Ended Conversion]],Table1[[#This Row],[Date Created Conversion]])</f>
        <v>60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8275</v>
      </c>
      <c r="O2095" t="s">
        <v>8277</v>
      </c>
      <c r="P2095" s="16">
        <f>ROUND(Table1[[#This Row],[pledged]]/Table1[[#This Row],[goal]]*100,0)</f>
        <v>102</v>
      </c>
      <c r="Q2095">
        <f>IFERROR(ROUND(E2095/L2095,2),0)</f>
        <v>66.83</v>
      </c>
      <c r="R2095" s="18">
        <f>(((J2095/60)/60)/24)+DATE(1970,1,1)</f>
        <v>41205.854537037041</v>
      </c>
      <c r="S2095" s="18">
        <f>(((I2095/60)/60)/24)+DATE(1970,1,1)</f>
        <v>41265.896203703705</v>
      </c>
      <c r="T2095" s="14">
        <f>MONTH(R2095)</f>
        <v>10</v>
      </c>
      <c r="U2095" s="14">
        <f>MONTH(S2095)</f>
        <v>12</v>
      </c>
      <c r="V2095">
        <f>YEAR(R2095)</f>
        <v>2012</v>
      </c>
      <c r="W2095">
        <f>YEAR(S2095)</f>
        <v>2012</v>
      </c>
      <c r="X2095" s="14">
        <f>_xlfn.DAYS(Table1[[#This Row],[Date Ended Conversion]],Table1[[#This Row],[Date Created Conversion]])</f>
        <v>60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8275</v>
      </c>
      <c r="O2096" t="s">
        <v>8277</v>
      </c>
      <c r="P2096" s="16">
        <f>ROUND(Table1[[#This Row],[pledged]]/Table1[[#This Row],[goal]]*100,0)</f>
        <v>121</v>
      </c>
      <c r="Q2096">
        <f>IFERROR(ROUND(E2096/L2096,2),0)</f>
        <v>58.6</v>
      </c>
      <c r="R2096" s="18">
        <f>(((J2096/60)/60)/24)+DATE(1970,1,1)</f>
        <v>40939.02002314815</v>
      </c>
      <c r="S2096" s="18">
        <f>(((I2096/60)/60)/24)+DATE(1970,1,1)</f>
        <v>40973.125</v>
      </c>
      <c r="T2096" s="14">
        <f>MONTH(R2096)</f>
        <v>1</v>
      </c>
      <c r="U2096" s="14">
        <f>MONTH(S2096)</f>
        <v>3</v>
      </c>
      <c r="V2096">
        <f>YEAR(R2096)</f>
        <v>2012</v>
      </c>
      <c r="W2096">
        <f>YEAR(S2096)</f>
        <v>2012</v>
      </c>
      <c r="X2096" s="14">
        <f>_xlfn.DAYS(Table1[[#This Row],[Date Ended Conversion]],Table1[[#This Row],[Date Created Conversion]])</f>
        <v>34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8275</v>
      </c>
      <c r="O2097" t="s">
        <v>8277</v>
      </c>
      <c r="P2097" s="16">
        <f>ROUND(Table1[[#This Row],[pledged]]/Table1[[#This Row],[goal]]*100,0)</f>
        <v>100</v>
      </c>
      <c r="Q2097">
        <f>IFERROR(ROUND(E2097/L2097,2),0)</f>
        <v>113.64</v>
      </c>
      <c r="R2097" s="18">
        <f>(((J2097/60)/60)/24)+DATE(1970,1,1)</f>
        <v>40758.733483796292</v>
      </c>
      <c r="S2097" s="18">
        <f>(((I2097/60)/60)/24)+DATE(1970,1,1)</f>
        <v>40818.733483796292</v>
      </c>
      <c r="T2097" s="14">
        <f>MONTH(R2097)</f>
        <v>8</v>
      </c>
      <c r="U2097" s="14">
        <f>MONTH(S2097)</f>
        <v>10</v>
      </c>
      <c r="V2097">
        <f>YEAR(R2097)</f>
        <v>2011</v>
      </c>
      <c r="W2097">
        <f>YEAR(S2097)</f>
        <v>2011</v>
      </c>
      <c r="X2097" s="14">
        <f>_xlfn.DAYS(Table1[[#This Row],[Date Ended Conversion]],Table1[[#This Row],[Date Created Conversion]])</f>
        <v>60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8275</v>
      </c>
      <c r="O2098" t="s">
        <v>8277</v>
      </c>
      <c r="P2098" s="16">
        <f>ROUND(Table1[[#This Row],[pledged]]/Table1[[#This Row],[goal]]*100,0)</f>
        <v>102</v>
      </c>
      <c r="Q2098">
        <f>IFERROR(ROUND(E2098/L2098,2),0)</f>
        <v>43.57</v>
      </c>
      <c r="R2098" s="18">
        <f>(((J2098/60)/60)/24)+DATE(1970,1,1)</f>
        <v>41192.758506944447</v>
      </c>
      <c r="S2098" s="18">
        <f>(((I2098/60)/60)/24)+DATE(1970,1,1)</f>
        <v>41208.165972222225</v>
      </c>
      <c r="T2098" s="14">
        <f>MONTH(R2098)</f>
        <v>10</v>
      </c>
      <c r="U2098" s="14">
        <f>MONTH(S2098)</f>
        <v>10</v>
      </c>
      <c r="V2098">
        <f>YEAR(R2098)</f>
        <v>2012</v>
      </c>
      <c r="W2098">
        <f>YEAR(S2098)</f>
        <v>2012</v>
      </c>
      <c r="X2098" s="14">
        <f>_xlfn.DAYS(Table1[[#This Row],[Date Ended Conversion]],Table1[[#This Row],[Date Created Conversion]])</f>
        <v>16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8275</v>
      </c>
      <c r="O2099" t="s">
        <v>8277</v>
      </c>
      <c r="P2099" s="16">
        <f>ROUND(Table1[[#This Row],[pledged]]/Table1[[#This Row],[goal]]*100,0)</f>
        <v>100</v>
      </c>
      <c r="Q2099">
        <f>IFERROR(ROUND(E2099/L2099,2),0)</f>
        <v>78.95</v>
      </c>
      <c r="R2099" s="18">
        <f>(((J2099/60)/60)/24)+DATE(1970,1,1)</f>
        <v>40818.58489583333</v>
      </c>
      <c r="S2099" s="18">
        <f>(((I2099/60)/60)/24)+DATE(1970,1,1)</f>
        <v>40878.626562500001</v>
      </c>
      <c r="T2099" s="14">
        <f>MONTH(R2099)</f>
        <v>10</v>
      </c>
      <c r="U2099" s="14">
        <f>MONTH(S2099)</f>
        <v>12</v>
      </c>
      <c r="V2099">
        <f>YEAR(R2099)</f>
        <v>2011</v>
      </c>
      <c r="W2099">
        <f>YEAR(S2099)</f>
        <v>2011</v>
      </c>
      <c r="X2099" s="14">
        <f>_xlfn.DAYS(Table1[[#This Row],[Date Ended Conversion]],Table1[[#This Row],[Date Created Conversion]])</f>
        <v>60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8275</v>
      </c>
      <c r="O2100" t="s">
        <v>8277</v>
      </c>
      <c r="P2100" s="16">
        <f>ROUND(Table1[[#This Row],[pledged]]/Table1[[#This Row],[goal]]*100,0)</f>
        <v>100</v>
      </c>
      <c r="Q2100">
        <f>IFERROR(ROUND(E2100/L2100,2),0)</f>
        <v>188.13</v>
      </c>
      <c r="R2100" s="18">
        <f>(((J2100/60)/60)/24)+DATE(1970,1,1)</f>
        <v>40946.11383101852</v>
      </c>
      <c r="S2100" s="18">
        <f>(((I2100/60)/60)/24)+DATE(1970,1,1)</f>
        <v>40976.11383101852</v>
      </c>
      <c r="T2100" s="14">
        <f>MONTH(R2100)</f>
        <v>2</v>
      </c>
      <c r="U2100" s="14">
        <f>MONTH(S2100)</f>
        <v>3</v>
      </c>
      <c r="V2100">
        <f>YEAR(R2100)</f>
        <v>2012</v>
      </c>
      <c r="W2100">
        <f>YEAR(S2100)</f>
        <v>2012</v>
      </c>
      <c r="X2100" s="14">
        <f>_xlfn.DAYS(Table1[[#This Row],[Date Ended Conversion]],Table1[[#This Row],[Date Created Conversion]])</f>
        <v>30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8275</v>
      </c>
      <c r="O2101" t="s">
        <v>8277</v>
      </c>
      <c r="P2101" s="16">
        <f>ROUND(Table1[[#This Row],[pledged]]/Table1[[#This Row],[goal]]*100,0)</f>
        <v>132</v>
      </c>
      <c r="Q2101">
        <f>IFERROR(ROUND(E2101/L2101,2),0)</f>
        <v>63.03</v>
      </c>
      <c r="R2101" s="18">
        <f>(((J2101/60)/60)/24)+DATE(1970,1,1)</f>
        <v>42173.746342592596</v>
      </c>
      <c r="S2101" s="18">
        <f>(((I2101/60)/60)/24)+DATE(1970,1,1)</f>
        <v>42187.152777777781</v>
      </c>
      <c r="T2101" s="14">
        <f>MONTH(R2101)</f>
        <v>6</v>
      </c>
      <c r="U2101" s="14">
        <f>MONTH(S2101)</f>
        <v>7</v>
      </c>
      <c r="V2101">
        <f>YEAR(R2101)</f>
        <v>2015</v>
      </c>
      <c r="W2101">
        <f>YEAR(S2101)</f>
        <v>2015</v>
      </c>
      <c r="X2101" s="14">
        <f>_xlfn.DAYS(Table1[[#This Row],[Date Ended Conversion]],Table1[[#This Row],[Date Created Conversion]])</f>
        <v>14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8275</v>
      </c>
      <c r="O2102" t="s">
        <v>8277</v>
      </c>
      <c r="P2102" s="16">
        <f>ROUND(Table1[[#This Row],[pledged]]/Table1[[#This Row],[goal]]*100,0)</f>
        <v>137</v>
      </c>
      <c r="Q2102">
        <f>IFERROR(ROUND(E2102/L2102,2),0)</f>
        <v>30.37</v>
      </c>
      <c r="R2102" s="18">
        <f>(((J2102/60)/60)/24)+DATE(1970,1,1)</f>
        <v>41074.834965277776</v>
      </c>
      <c r="S2102" s="18">
        <f>(((I2102/60)/60)/24)+DATE(1970,1,1)</f>
        <v>41090.165972222225</v>
      </c>
      <c r="T2102" s="14">
        <f>MONTH(R2102)</f>
        <v>6</v>
      </c>
      <c r="U2102" s="14">
        <f>MONTH(S2102)</f>
        <v>6</v>
      </c>
      <c r="V2102">
        <f>YEAR(R2102)</f>
        <v>2012</v>
      </c>
      <c r="W2102">
        <f>YEAR(S2102)</f>
        <v>2012</v>
      </c>
      <c r="X2102" s="14">
        <f>_xlfn.DAYS(Table1[[#This Row],[Date Ended Conversion]],Table1[[#This Row],[Date Created Conversion]])</f>
        <v>16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8275</v>
      </c>
      <c r="O2103" t="s">
        <v>8277</v>
      </c>
      <c r="P2103" s="16">
        <f>ROUND(Table1[[#This Row],[pledged]]/Table1[[#This Row],[goal]]*100,0)</f>
        <v>113</v>
      </c>
      <c r="Q2103">
        <f>IFERROR(ROUND(E2103/L2103,2),0)</f>
        <v>51.48</v>
      </c>
      <c r="R2103" s="18">
        <f>(((J2103/60)/60)/24)+DATE(1970,1,1)</f>
        <v>40892.149467592593</v>
      </c>
      <c r="S2103" s="18">
        <f>(((I2103/60)/60)/24)+DATE(1970,1,1)</f>
        <v>40952.149467592593</v>
      </c>
      <c r="T2103" s="14">
        <f>MONTH(R2103)</f>
        <v>12</v>
      </c>
      <c r="U2103" s="14">
        <f>MONTH(S2103)</f>
        <v>2</v>
      </c>
      <c r="V2103">
        <f>YEAR(R2103)</f>
        <v>2011</v>
      </c>
      <c r="W2103">
        <f>YEAR(S2103)</f>
        <v>2012</v>
      </c>
      <c r="X2103" s="14">
        <f>_xlfn.DAYS(Table1[[#This Row],[Date Ended Conversion]],Table1[[#This Row],[Date Created Conversion]])</f>
        <v>60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8275</v>
      </c>
      <c r="O2104" t="s">
        <v>8277</v>
      </c>
      <c r="P2104" s="16">
        <f>ROUND(Table1[[#This Row],[pledged]]/Table1[[#This Row],[goal]]*100,0)</f>
        <v>136</v>
      </c>
      <c r="Q2104">
        <f>IFERROR(ROUND(E2104/L2104,2),0)</f>
        <v>35.79</v>
      </c>
      <c r="R2104" s="18">
        <f>(((J2104/60)/60)/24)+DATE(1970,1,1)</f>
        <v>40638.868611111109</v>
      </c>
      <c r="S2104" s="18">
        <f>(((I2104/60)/60)/24)+DATE(1970,1,1)</f>
        <v>40668.868611111109</v>
      </c>
      <c r="T2104" s="14">
        <f>MONTH(R2104)</f>
        <v>4</v>
      </c>
      <c r="U2104" s="14">
        <f>MONTH(S2104)</f>
        <v>5</v>
      </c>
      <c r="V2104">
        <f>YEAR(R2104)</f>
        <v>2011</v>
      </c>
      <c r="W2104">
        <f>YEAR(S2104)</f>
        <v>2011</v>
      </c>
      <c r="X2104" s="14">
        <f>_xlfn.DAYS(Table1[[#This Row],[Date Ended Conversion]],Table1[[#This Row],[Date Created Conversion]])</f>
        <v>30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8275</v>
      </c>
      <c r="O2105" t="s">
        <v>8277</v>
      </c>
      <c r="P2105" s="16">
        <f>ROUND(Table1[[#This Row],[pledged]]/Table1[[#This Row],[goal]]*100,0)</f>
        <v>146</v>
      </c>
      <c r="Q2105">
        <f>IFERROR(ROUND(E2105/L2105,2),0)</f>
        <v>98.82</v>
      </c>
      <c r="R2105" s="18">
        <f>(((J2105/60)/60)/24)+DATE(1970,1,1)</f>
        <v>41192.754942129628</v>
      </c>
      <c r="S2105" s="18">
        <f>(((I2105/60)/60)/24)+DATE(1970,1,1)</f>
        <v>41222.7966087963</v>
      </c>
      <c r="T2105" s="14">
        <f>MONTH(R2105)</f>
        <v>10</v>
      </c>
      <c r="U2105" s="14">
        <f>MONTH(S2105)</f>
        <v>11</v>
      </c>
      <c r="V2105">
        <f>YEAR(R2105)</f>
        <v>2012</v>
      </c>
      <c r="W2105">
        <f>YEAR(S2105)</f>
        <v>2012</v>
      </c>
      <c r="X2105" s="14">
        <f>_xlfn.DAYS(Table1[[#This Row],[Date Ended Conversion]],Table1[[#This Row],[Date Created Conversion]])</f>
        <v>30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8275</v>
      </c>
      <c r="O2106" t="s">
        <v>8277</v>
      </c>
      <c r="P2106" s="16">
        <f>ROUND(Table1[[#This Row],[pledged]]/Table1[[#This Row],[goal]]*100,0)</f>
        <v>130</v>
      </c>
      <c r="Q2106">
        <f>IFERROR(ROUND(E2106/L2106,2),0)</f>
        <v>28</v>
      </c>
      <c r="R2106" s="18">
        <f>(((J2106/60)/60)/24)+DATE(1970,1,1)</f>
        <v>41394.074467592596</v>
      </c>
      <c r="S2106" s="18">
        <f>(((I2106/60)/60)/24)+DATE(1970,1,1)</f>
        <v>41425</v>
      </c>
      <c r="T2106" s="14">
        <f>MONTH(R2106)</f>
        <v>4</v>
      </c>
      <c r="U2106" s="14">
        <f>MONTH(S2106)</f>
        <v>5</v>
      </c>
      <c r="V2106">
        <f>YEAR(R2106)</f>
        <v>2013</v>
      </c>
      <c r="W2106">
        <f>YEAR(S2106)</f>
        <v>2013</v>
      </c>
      <c r="X2106" s="14">
        <f>_xlfn.DAYS(Table1[[#This Row],[Date Ended Conversion]],Table1[[#This Row],[Date Created Conversion]])</f>
        <v>31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8275</v>
      </c>
      <c r="O2107" t="s">
        <v>8277</v>
      </c>
      <c r="P2107" s="16">
        <f>ROUND(Table1[[#This Row],[pledged]]/Table1[[#This Row],[goal]]*100,0)</f>
        <v>254</v>
      </c>
      <c r="Q2107">
        <f>IFERROR(ROUND(E2107/L2107,2),0)</f>
        <v>51.31</v>
      </c>
      <c r="R2107" s="18">
        <f>(((J2107/60)/60)/24)+DATE(1970,1,1)</f>
        <v>41951.788807870369</v>
      </c>
      <c r="S2107" s="18">
        <f>(((I2107/60)/60)/24)+DATE(1970,1,1)</f>
        <v>41964.166666666672</v>
      </c>
      <c r="T2107" s="14">
        <f>MONTH(R2107)</f>
        <v>11</v>
      </c>
      <c r="U2107" s="14">
        <f>MONTH(S2107)</f>
        <v>11</v>
      </c>
      <c r="V2107">
        <f>YEAR(R2107)</f>
        <v>2014</v>
      </c>
      <c r="W2107">
        <f>YEAR(S2107)</f>
        <v>2014</v>
      </c>
      <c r="X2107" s="14">
        <f>_xlfn.DAYS(Table1[[#This Row],[Date Ended Conversion]],Table1[[#This Row],[Date Created Conversion]])</f>
        <v>13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8275</v>
      </c>
      <c r="O2108" t="s">
        <v>8277</v>
      </c>
      <c r="P2108" s="16">
        <f>ROUND(Table1[[#This Row],[pledged]]/Table1[[#This Row],[goal]]*100,0)</f>
        <v>107</v>
      </c>
      <c r="Q2108">
        <f>IFERROR(ROUND(E2108/L2108,2),0)</f>
        <v>53.52</v>
      </c>
      <c r="R2108" s="18">
        <f>(((J2108/60)/60)/24)+DATE(1970,1,1)</f>
        <v>41270.21497685185</v>
      </c>
      <c r="S2108" s="18">
        <f>(((I2108/60)/60)/24)+DATE(1970,1,1)</f>
        <v>41300.21497685185</v>
      </c>
      <c r="T2108" s="14">
        <f>MONTH(R2108)</f>
        <v>12</v>
      </c>
      <c r="U2108" s="14">
        <f>MONTH(S2108)</f>
        <v>1</v>
      </c>
      <c r="V2108">
        <f>YEAR(R2108)</f>
        <v>2012</v>
      </c>
      <c r="W2108">
        <f>YEAR(S2108)</f>
        <v>2013</v>
      </c>
      <c r="X2108" s="14">
        <f>_xlfn.DAYS(Table1[[#This Row],[Date Ended Conversion]],Table1[[#This Row],[Date Created Conversion]])</f>
        <v>30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8275</v>
      </c>
      <c r="O2109" t="s">
        <v>8277</v>
      </c>
      <c r="P2109" s="16">
        <f>ROUND(Table1[[#This Row],[pledged]]/Table1[[#This Row],[goal]]*100,0)</f>
        <v>108</v>
      </c>
      <c r="Q2109">
        <f>IFERROR(ROUND(E2109/L2109,2),0)</f>
        <v>37.15</v>
      </c>
      <c r="R2109" s="18">
        <f>(((J2109/60)/60)/24)+DATE(1970,1,1)</f>
        <v>41934.71056712963</v>
      </c>
      <c r="S2109" s="18">
        <f>(((I2109/60)/60)/24)+DATE(1970,1,1)</f>
        <v>41955.752233796295</v>
      </c>
      <c r="T2109" s="14">
        <f>MONTH(R2109)</f>
        <v>10</v>
      </c>
      <c r="U2109" s="14">
        <f>MONTH(S2109)</f>
        <v>11</v>
      </c>
      <c r="V2109">
        <f>YEAR(R2109)</f>
        <v>2014</v>
      </c>
      <c r="W2109">
        <f>YEAR(S2109)</f>
        <v>2014</v>
      </c>
      <c r="X2109" s="14">
        <f>_xlfn.DAYS(Table1[[#This Row],[Date Ended Conversion]],Table1[[#This Row],[Date Created Conversion]])</f>
        <v>21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8275</v>
      </c>
      <c r="O2110" t="s">
        <v>8277</v>
      </c>
      <c r="P2110" s="16">
        <f>ROUND(Table1[[#This Row],[pledged]]/Table1[[#This Row],[goal]]*100,0)</f>
        <v>107</v>
      </c>
      <c r="Q2110">
        <f>IFERROR(ROUND(E2110/L2110,2),0)</f>
        <v>89.9</v>
      </c>
      <c r="R2110" s="18">
        <f>(((J2110/60)/60)/24)+DATE(1970,1,1)</f>
        <v>41135.175694444442</v>
      </c>
      <c r="S2110" s="18">
        <f>(((I2110/60)/60)/24)+DATE(1970,1,1)</f>
        <v>41162.163194444445</v>
      </c>
      <c r="T2110" s="14">
        <f>MONTH(R2110)</f>
        <v>8</v>
      </c>
      <c r="U2110" s="14">
        <f>MONTH(S2110)</f>
        <v>9</v>
      </c>
      <c r="V2110">
        <f>YEAR(R2110)</f>
        <v>2012</v>
      </c>
      <c r="W2110">
        <f>YEAR(S2110)</f>
        <v>2012</v>
      </c>
      <c r="X2110" s="14">
        <f>_xlfn.DAYS(Table1[[#This Row],[Date Ended Conversion]],Table1[[#This Row],[Date Created Conversion]])</f>
        <v>27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8275</v>
      </c>
      <c r="O2111" t="s">
        <v>8277</v>
      </c>
      <c r="P2111" s="16">
        <f>ROUND(Table1[[#This Row],[pledged]]/Table1[[#This Row],[goal]]*100,0)</f>
        <v>107</v>
      </c>
      <c r="Q2111">
        <f>IFERROR(ROUND(E2111/L2111,2),0)</f>
        <v>106.53</v>
      </c>
      <c r="R2111" s="18">
        <f>(((J2111/60)/60)/24)+DATE(1970,1,1)</f>
        <v>42160.708530092597</v>
      </c>
      <c r="S2111" s="18">
        <f>(((I2111/60)/60)/24)+DATE(1970,1,1)</f>
        <v>42190.708530092597</v>
      </c>
      <c r="T2111" s="14">
        <f>MONTH(R2111)</f>
        <v>6</v>
      </c>
      <c r="U2111" s="14">
        <f>MONTH(S2111)</f>
        <v>7</v>
      </c>
      <c r="V2111">
        <f>YEAR(R2111)</f>
        <v>2015</v>
      </c>
      <c r="W2111">
        <f>YEAR(S2111)</f>
        <v>2015</v>
      </c>
      <c r="X2111" s="14">
        <f>_xlfn.DAYS(Table1[[#This Row],[Date Ended Conversion]],Table1[[#This Row],[Date Created Conversion]])</f>
        <v>30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8275</v>
      </c>
      <c r="O2112" t="s">
        <v>8277</v>
      </c>
      <c r="P2112" s="16">
        <f>ROUND(Table1[[#This Row],[pledged]]/Table1[[#This Row],[goal]]*100,0)</f>
        <v>100</v>
      </c>
      <c r="Q2112">
        <f>IFERROR(ROUND(E2112/L2112,2),0)</f>
        <v>52.82</v>
      </c>
      <c r="R2112" s="18">
        <f>(((J2112/60)/60)/24)+DATE(1970,1,1)</f>
        <v>41759.670937499999</v>
      </c>
      <c r="S2112" s="18">
        <f>(((I2112/60)/60)/24)+DATE(1970,1,1)</f>
        <v>41787.207638888889</v>
      </c>
      <c r="T2112" s="14">
        <f>MONTH(R2112)</f>
        <v>4</v>
      </c>
      <c r="U2112" s="14">
        <f>MONTH(S2112)</f>
        <v>5</v>
      </c>
      <c r="V2112">
        <f>YEAR(R2112)</f>
        <v>2014</v>
      </c>
      <c r="W2112">
        <f>YEAR(S2112)</f>
        <v>2014</v>
      </c>
      <c r="X2112" s="14">
        <f>_xlfn.DAYS(Table1[[#This Row],[Date Ended Conversion]],Table1[[#This Row],[Date Created Conversion]])</f>
        <v>28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8275</v>
      </c>
      <c r="O2113" t="s">
        <v>8277</v>
      </c>
      <c r="P2113" s="16">
        <f>ROUND(Table1[[#This Row],[pledged]]/Table1[[#This Row],[goal]]*100,0)</f>
        <v>107</v>
      </c>
      <c r="Q2113">
        <f>IFERROR(ROUND(E2113/L2113,2),0)</f>
        <v>54.62</v>
      </c>
      <c r="R2113" s="18">
        <f>(((J2113/60)/60)/24)+DATE(1970,1,1)</f>
        <v>40703.197048611109</v>
      </c>
      <c r="S2113" s="18">
        <f>(((I2113/60)/60)/24)+DATE(1970,1,1)</f>
        <v>40770.041666666664</v>
      </c>
      <c r="T2113" s="14">
        <f>MONTH(R2113)</f>
        <v>6</v>
      </c>
      <c r="U2113" s="14">
        <f>MONTH(S2113)</f>
        <v>8</v>
      </c>
      <c r="V2113">
        <f>YEAR(R2113)</f>
        <v>2011</v>
      </c>
      <c r="W2113">
        <f>YEAR(S2113)</f>
        <v>2011</v>
      </c>
      <c r="X2113" s="14">
        <f>_xlfn.DAYS(Table1[[#This Row],[Date Ended Conversion]],Table1[[#This Row],[Date Created Conversion]])</f>
        <v>67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8275</v>
      </c>
      <c r="O2114" t="s">
        <v>8277</v>
      </c>
      <c r="P2114" s="16">
        <f>ROUND(Table1[[#This Row],[pledged]]/Table1[[#This Row],[goal]]*100,0)</f>
        <v>100</v>
      </c>
      <c r="Q2114">
        <f>IFERROR(ROUND(E2114/L2114,2),0)</f>
        <v>27.27</v>
      </c>
      <c r="R2114" s="18">
        <f>(((J2114/60)/60)/24)+DATE(1970,1,1)</f>
        <v>41365.928159722222</v>
      </c>
      <c r="S2114" s="18">
        <f>(((I2114/60)/60)/24)+DATE(1970,1,1)</f>
        <v>41379.928159722222</v>
      </c>
      <c r="T2114" s="14">
        <f>MONTH(R2114)</f>
        <v>4</v>
      </c>
      <c r="U2114" s="14">
        <f>MONTH(S2114)</f>
        <v>4</v>
      </c>
      <c r="V2114">
        <f>YEAR(R2114)</f>
        <v>2013</v>
      </c>
      <c r="W2114">
        <f>YEAR(S2114)</f>
        <v>2013</v>
      </c>
      <c r="X2114" s="14">
        <f>_xlfn.DAYS(Table1[[#This Row],[Date Ended Conversion]],Table1[[#This Row],[Date Created Conversion]])</f>
        <v>14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8275</v>
      </c>
      <c r="O2115" t="s">
        <v>8277</v>
      </c>
      <c r="P2115" s="16">
        <f>ROUND(Table1[[#This Row],[pledged]]/Table1[[#This Row],[goal]]*100,0)</f>
        <v>105</v>
      </c>
      <c r="Q2115">
        <f>IFERROR(ROUND(E2115/L2115,2),0)</f>
        <v>68.599999999999994</v>
      </c>
      <c r="R2115" s="18">
        <f>(((J2115/60)/60)/24)+DATE(1970,1,1)</f>
        <v>41870.86546296296</v>
      </c>
      <c r="S2115" s="18">
        <f>(((I2115/60)/60)/24)+DATE(1970,1,1)</f>
        <v>41905.86546296296</v>
      </c>
      <c r="T2115" s="14">
        <f>MONTH(R2115)</f>
        <v>8</v>
      </c>
      <c r="U2115" s="14">
        <f>MONTH(S2115)</f>
        <v>9</v>
      </c>
      <c r="V2115">
        <f>YEAR(R2115)</f>
        <v>2014</v>
      </c>
      <c r="W2115">
        <f>YEAR(S2115)</f>
        <v>2014</v>
      </c>
      <c r="X2115" s="14">
        <f>_xlfn.DAYS(Table1[[#This Row],[Date Ended Conversion]],Table1[[#This Row],[Date Created Conversion]])</f>
        <v>35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8275</v>
      </c>
      <c r="O2116" t="s">
        <v>8277</v>
      </c>
      <c r="P2116" s="16">
        <f>ROUND(Table1[[#This Row],[pledged]]/Table1[[#This Row],[goal]]*100,0)</f>
        <v>105</v>
      </c>
      <c r="Q2116">
        <f>IFERROR(ROUND(E2116/L2116,2),0)</f>
        <v>35.61</v>
      </c>
      <c r="R2116" s="18">
        <f>(((J2116/60)/60)/24)+DATE(1970,1,1)</f>
        <v>40458.815625000003</v>
      </c>
      <c r="S2116" s="18">
        <f>(((I2116/60)/60)/24)+DATE(1970,1,1)</f>
        <v>40521.207638888889</v>
      </c>
      <c r="T2116" s="14">
        <f>MONTH(R2116)</f>
        <v>10</v>
      </c>
      <c r="U2116" s="14">
        <f>MONTH(S2116)</f>
        <v>12</v>
      </c>
      <c r="V2116">
        <f>YEAR(R2116)</f>
        <v>2010</v>
      </c>
      <c r="W2116">
        <f>YEAR(S2116)</f>
        <v>2010</v>
      </c>
      <c r="X2116" s="14">
        <f>_xlfn.DAYS(Table1[[#This Row],[Date Ended Conversion]],Table1[[#This Row],[Date Created Conversion]])</f>
        <v>63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8275</v>
      </c>
      <c r="O2117" t="s">
        <v>8277</v>
      </c>
      <c r="P2117" s="16">
        <f>ROUND(Table1[[#This Row],[pledged]]/Table1[[#This Row],[goal]]*100,0)</f>
        <v>226</v>
      </c>
      <c r="Q2117">
        <f>IFERROR(ROUND(E2117/L2117,2),0)</f>
        <v>94.03</v>
      </c>
      <c r="R2117" s="18">
        <f>(((J2117/60)/60)/24)+DATE(1970,1,1)</f>
        <v>40564.081030092595</v>
      </c>
      <c r="S2117" s="18">
        <f>(((I2117/60)/60)/24)+DATE(1970,1,1)</f>
        <v>40594.081030092595</v>
      </c>
      <c r="T2117" s="14">
        <f>MONTH(R2117)</f>
        <v>1</v>
      </c>
      <c r="U2117" s="14">
        <f>MONTH(S2117)</f>
        <v>2</v>
      </c>
      <c r="V2117">
        <f>YEAR(R2117)</f>
        <v>2011</v>
      </c>
      <c r="W2117">
        <f>YEAR(S2117)</f>
        <v>2011</v>
      </c>
      <c r="X2117" s="14">
        <f>_xlfn.DAYS(Table1[[#This Row],[Date Ended Conversion]],Table1[[#This Row],[Date Created Conversion]])</f>
        <v>30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8275</v>
      </c>
      <c r="O2118" t="s">
        <v>8277</v>
      </c>
      <c r="P2118" s="16">
        <f>ROUND(Table1[[#This Row],[pledged]]/Table1[[#This Row],[goal]]*100,0)</f>
        <v>101</v>
      </c>
      <c r="Q2118">
        <f>IFERROR(ROUND(E2118/L2118,2),0)</f>
        <v>526.46</v>
      </c>
      <c r="R2118" s="18">
        <f>(((J2118/60)/60)/24)+DATE(1970,1,1)</f>
        <v>41136.777812500004</v>
      </c>
      <c r="S2118" s="18">
        <f>(((I2118/60)/60)/24)+DATE(1970,1,1)</f>
        <v>41184.777812500004</v>
      </c>
      <c r="T2118" s="14">
        <f>MONTH(R2118)</f>
        <v>8</v>
      </c>
      <c r="U2118" s="14">
        <f>MONTH(S2118)</f>
        <v>10</v>
      </c>
      <c r="V2118">
        <f>YEAR(R2118)</f>
        <v>2012</v>
      </c>
      <c r="W2118">
        <f>YEAR(S2118)</f>
        <v>2012</v>
      </c>
      <c r="X2118" s="14">
        <f>_xlfn.DAYS(Table1[[#This Row],[Date Ended Conversion]],Table1[[#This Row],[Date Created Conversion]])</f>
        <v>48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8275</v>
      </c>
      <c r="O2119" t="s">
        <v>8277</v>
      </c>
      <c r="P2119" s="16">
        <f>ROUND(Table1[[#This Row],[pledged]]/Table1[[#This Row],[goal]]*100,0)</f>
        <v>148</v>
      </c>
      <c r="Q2119">
        <f>IFERROR(ROUND(E2119/L2119,2),0)</f>
        <v>50.66</v>
      </c>
      <c r="R2119" s="18">
        <f>(((J2119/60)/60)/24)+DATE(1970,1,1)</f>
        <v>42290.059594907405</v>
      </c>
      <c r="S2119" s="18">
        <f>(((I2119/60)/60)/24)+DATE(1970,1,1)</f>
        <v>42304.207638888889</v>
      </c>
      <c r="T2119" s="14">
        <f>MONTH(R2119)</f>
        <v>10</v>
      </c>
      <c r="U2119" s="14">
        <f>MONTH(S2119)</f>
        <v>10</v>
      </c>
      <c r="V2119">
        <f>YEAR(R2119)</f>
        <v>2015</v>
      </c>
      <c r="W2119">
        <f>YEAR(S2119)</f>
        <v>2015</v>
      </c>
      <c r="X2119" s="14">
        <f>_xlfn.DAYS(Table1[[#This Row],[Date Ended Conversion]],Table1[[#This Row],[Date Created Conversion]])</f>
        <v>14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8275</v>
      </c>
      <c r="O2120" t="s">
        <v>8277</v>
      </c>
      <c r="P2120" s="16">
        <f>ROUND(Table1[[#This Row],[pledged]]/Table1[[#This Row],[goal]]*100,0)</f>
        <v>135</v>
      </c>
      <c r="Q2120">
        <f>IFERROR(ROUND(E2120/L2120,2),0)</f>
        <v>79.180000000000007</v>
      </c>
      <c r="R2120" s="18">
        <f>(((J2120/60)/60)/24)+DATE(1970,1,1)</f>
        <v>40718.839537037034</v>
      </c>
      <c r="S2120" s="18">
        <f>(((I2120/60)/60)/24)+DATE(1970,1,1)</f>
        <v>40748.839537037034</v>
      </c>
      <c r="T2120" s="14">
        <f>MONTH(R2120)</f>
        <v>6</v>
      </c>
      <c r="U2120" s="14">
        <f>MONTH(S2120)</f>
        <v>7</v>
      </c>
      <c r="V2120">
        <f>YEAR(R2120)</f>
        <v>2011</v>
      </c>
      <c r="W2120">
        <f>YEAR(S2120)</f>
        <v>2011</v>
      </c>
      <c r="X2120" s="14">
        <f>_xlfn.DAYS(Table1[[#This Row],[Date Ended Conversion]],Table1[[#This Row],[Date Created Conversion]])</f>
        <v>30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8275</v>
      </c>
      <c r="O2121" t="s">
        <v>8277</v>
      </c>
      <c r="P2121" s="16">
        <f>ROUND(Table1[[#This Row],[pledged]]/Table1[[#This Row],[goal]]*100,0)</f>
        <v>101</v>
      </c>
      <c r="Q2121">
        <f>IFERROR(ROUND(E2121/L2121,2),0)</f>
        <v>91.59</v>
      </c>
      <c r="R2121" s="18">
        <f>(((J2121/60)/60)/24)+DATE(1970,1,1)</f>
        <v>41107.130150462966</v>
      </c>
      <c r="S2121" s="18">
        <f>(((I2121/60)/60)/24)+DATE(1970,1,1)</f>
        <v>41137.130150462966</v>
      </c>
      <c r="T2121" s="14">
        <f>MONTH(R2121)</f>
        <v>7</v>
      </c>
      <c r="U2121" s="14">
        <f>MONTH(S2121)</f>
        <v>8</v>
      </c>
      <c r="V2121">
        <f>YEAR(R2121)</f>
        <v>2012</v>
      </c>
      <c r="W2121">
        <f>YEAR(S2121)</f>
        <v>2012</v>
      </c>
      <c r="X2121" s="14">
        <f>_xlfn.DAYS(Table1[[#This Row],[Date Ended Conversion]],Table1[[#This Row],[Date Created Conversion]])</f>
        <v>30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8275</v>
      </c>
      <c r="O2122" t="s">
        <v>8277</v>
      </c>
      <c r="P2122" s="16">
        <f>ROUND(Table1[[#This Row],[pledged]]/Table1[[#This Row],[goal]]*100,0)</f>
        <v>101</v>
      </c>
      <c r="Q2122">
        <f>IFERROR(ROUND(E2122/L2122,2),0)</f>
        <v>116.96</v>
      </c>
      <c r="R2122" s="18">
        <f>(((J2122/60)/60)/24)+DATE(1970,1,1)</f>
        <v>41591.964537037034</v>
      </c>
      <c r="S2122" s="18">
        <f>(((I2122/60)/60)/24)+DATE(1970,1,1)</f>
        <v>41640.964537037034</v>
      </c>
      <c r="T2122" s="14">
        <f>MONTH(R2122)</f>
        <v>11</v>
      </c>
      <c r="U2122" s="14">
        <f>MONTH(S2122)</f>
        <v>1</v>
      </c>
      <c r="V2122">
        <f>YEAR(R2122)</f>
        <v>2013</v>
      </c>
      <c r="W2122">
        <f>YEAR(S2122)</f>
        <v>2014</v>
      </c>
      <c r="X2122" s="14">
        <f>_xlfn.DAYS(Table1[[#This Row],[Date Ended Conversion]],Table1[[#This Row],[Date Created Conversion]])</f>
        <v>49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8280</v>
      </c>
      <c r="O2123" t="s">
        <v>8281</v>
      </c>
      <c r="P2123" s="16">
        <f>ROUND(Table1[[#This Row],[pledged]]/Table1[[#This Row],[goal]]*100,0)</f>
        <v>1</v>
      </c>
      <c r="Q2123">
        <f>IFERROR(ROUND(E2123/L2123,2),0)</f>
        <v>28.4</v>
      </c>
      <c r="R2123" s="18">
        <f>(((J2123/60)/60)/24)+DATE(1970,1,1)</f>
        <v>42716.7424537037</v>
      </c>
      <c r="S2123" s="18">
        <f>(((I2123/60)/60)/24)+DATE(1970,1,1)</f>
        <v>42746.7424537037</v>
      </c>
      <c r="T2123" s="14">
        <f>MONTH(R2123)</f>
        <v>12</v>
      </c>
      <c r="U2123" s="14">
        <f>MONTH(S2123)</f>
        <v>1</v>
      </c>
      <c r="V2123">
        <f>YEAR(R2123)</f>
        <v>2016</v>
      </c>
      <c r="W2123">
        <f>YEAR(S2123)</f>
        <v>2017</v>
      </c>
      <c r="X2123" s="14">
        <f>_xlfn.DAYS(Table1[[#This Row],[Date Ended Conversion]],Table1[[#This Row],[Date Created Conversion]])</f>
        <v>30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8280</v>
      </c>
      <c r="O2124" t="s">
        <v>8281</v>
      </c>
      <c r="P2124" s="16">
        <f>ROUND(Table1[[#This Row],[pledged]]/Table1[[#This Row],[goal]]*100,0)</f>
        <v>0</v>
      </c>
      <c r="Q2124">
        <f>IFERROR(ROUND(E2124/L2124,2),0)</f>
        <v>103.33</v>
      </c>
      <c r="R2124" s="18">
        <f>(((J2124/60)/60)/24)+DATE(1970,1,1)</f>
        <v>42712.300567129627</v>
      </c>
      <c r="S2124" s="18">
        <f>(((I2124/60)/60)/24)+DATE(1970,1,1)</f>
        <v>42742.300567129627</v>
      </c>
      <c r="T2124" s="14">
        <f>MONTH(R2124)</f>
        <v>12</v>
      </c>
      <c r="U2124" s="14">
        <f>MONTH(S2124)</f>
        <v>1</v>
      </c>
      <c r="V2124">
        <f>YEAR(R2124)</f>
        <v>2016</v>
      </c>
      <c r="W2124">
        <f>YEAR(S2124)</f>
        <v>2017</v>
      </c>
      <c r="X2124" s="14">
        <f>_xlfn.DAYS(Table1[[#This Row],[Date Ended Conversion]],Table1[[#This Row],[Date Created Conversion]])</f>
        <v>30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8280</v>
      </c>
      <c r="O2125" t="s">
        <v>8281</v>
      </c>
      <c r="P2125" s="16">
        <f>ROUND(Table1[[#This Row],[pledged]]/Table1[[#This Row],[goal]]*100,0)</f>
        <v>10</v>
      </c>
      <c r="Q2125">
        <f>IFERROR(ROUND(E2125/L2125,2),0)</f>
        <v>10</v>
      </c>
      <c r="R2125" s="18">
        <f>(((J2125/60)/60)/24)+DATE(1970,1,1)</f>
        <v>40198.424849537041</v>
      </c>
      <c r="S2125" s="18">
        <f>(((I2125/60)/60)/24)+DATE(1970,1,1)</f>
        <v>40252.290972222225</v>
      </c>
      <c r="T2125" s="14">
        <f>MONTH(R2125)</f>
        <v>1</v>
      </c>
      <c r="U2125" s="14">
        <f>MONTH(S2125)</f>
        <v>3</v>
      </c>
      <c r="V2125">
        <f>YEAR(R2125)</f>
        <v>2010</v>
      </c>
      <c r="W2125">
        <f>YEAR(S2125)</f>
        <v>2010</v>
      </c>
      <c r="X2125" s="14">
        <f>_xlfn.DAYS(Table1[[#This Row],[Date Ended Conversion]],Table1[[#This Row],[Date Created Conversion]])</f>
        <v>54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8280</v>
      </c>
      <c r="O2126" t="s">
        <v>8281</v>
      </c>
      <c r="P2126" s="16">
        <f>ROUND(Table1[[#This Row],[pledged]]/Table1[[#This Row],[goal]]*100,0)</f>
        <v>10</v>
      </c>
      <c r="Q2126">
        <f>IFERROR(ROUND(E2126/L2126,2),0)</f>
        <v>23</v>
      </c>
      <c r="R2126" s="18">
        <f>(((J2126/60)/60)/24)+DATE(1970,1,1)</f>
        <v>40464.028182870366</v>
      </c>
      <c r="S2126" s="18">
        <f>(((I2126/60)/60)/24)+DATE(1970,1,1)</f>
        <v>40512.208333333336</v>
      </c>
      <c r="T2126" s="14">
        <f>MONTH(R2126)</f>
        <v>10</v>
      </c>
      <c r="U2126" s="14">
        <f>MONTH(S2126)</f>
        <v>11</v>
      </c>
      <c r="V2126">
        <f>YEAR(R2126)</f>
        <v>2010</v>
      </c>
      <c r="W2126">
        <f>YEAR(S2126)</f>
        <v>2010</v>
      </c>
      <c r="X2126" s="14">
        <f>_xlfn.DAYS(Table1[[#This Row],[Date Ended Conversion]],Table1[[#This Row],[Date Created Conversion]])</f>
        <v>48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8280</v>
      </c>
      <c r="O2127" t="s">
        <v>8281</v>
      </c>
      <c r="P2127" s="16">
        <f>ROUND(Table1[[#This Row],[pledged]]/Table1[[#This Row],[goal]]*100,0)</f>
        <v>1</v>
      </c>
      <c r="Q2127">
        <f>IFERROR(ROUND(E2127/L2127,2),0)</f>
        <v>31.56</v>
      </c>
      <c r="R2127" s="18">
        <f>(((J2127/60)/60)/24)+DATE(1970,1,1)</f>
        <v>42191.023530092592</v>
      </c>
      <c r="S2127" s="18">
        <f>(((I2127/60)/60)/24)+DATE(1970,1,1)</f>
        <v>42221.023530092592</v>
      </c>
      <c r="T2127" s="14">
        <f>MONTH(R2127)</f>
        <v>7</v>
      </c>
      <c r="U2127" s="14">
        <f>MONTH(S2127)</f>
        <v>8</v>
      </c>
      <c r="V2127">
        <f>YEAR(R2127)</f>
        <v>2015</v>
      </c>
      <c r="W2127">
        <f>YEAR(S2127)</f>
        <v>2015</v>
      </c>
      <c r="X2127" s="14">
        <f>_xlfn.DAYS(Table1[[#This Row],[Date Ended Conversion]],Table1[[#This Row],[Date Created Conversion]])</f>
        <v>30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8280</v>
      </c>
      <c r="O2128" t="s">
        <v>8281</v>
      </c>
      <c r="P2128" s="16">
        <f>ROUND(Table1[[#This Row],[pledged]]/Table1[[#This Row],[goal]]*100,0)</f>
        <v>0</v>
      </c>
      <c r="Q2128">
        <f>IFERROR(ROUND(E2128/L2128,2),0)</f>
        <v>5</v>
      </c>
      <c r="R2128" s="18">
        <f>(((J2128/60)/60)/24)+DATE(1970,1,1)</f>
        <v>41951.973229166666</v>
      </c>
      <c r="S2128" s="18">
        <f>(((I2128/60)/60)/24)+DATE(1970,1,1)</f>
        <v>41981.973229166666</v>
      </c>
      <c r="T2128" s="14">
        <f>MONTH(R2128)</f>
        <v>11</v>
      </c>
      <c r="U2128" s="14">
        <f>MONTH(S2128)</f>
        <v>12</v>
      </c>
      <c r="V2128">
        <f>YEAR(R2128)</f>
        <v>2014</v>
      </c>
      <c r="W2128">
        <f>YEAR(S2128)</f>
        <v>2014</v>
      </c>
      <c r="X2128" s="14">
        <f>_xlfn.DAYS(Table1[[#This Row],[Date Ended Conversion]],Table1[[#This Row],[Date Created Conversion]])</f>
        <v>30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8280</v>
      </c>
      <c r="O2129" t="s">
        <v>8281</v>
      </c>
      <c r="P2129" s="16">
        <f>ROUND(Table1[[#This Row],[pledged]]/Table1[[#This Row],[goal]]*100,0)</f>
        <v>29</v>
      </c>
      <c r="Q2129">
        <f>IFERROR(ROUND(E2129/L2129,2),0)</f>
        <v>34.22</v>
      </c>
      <c r="R2129" s="18">
        <f>(((J2129/60)/60)/24)+DATE(1970,1,1)</f>
        <v>42045.50535879629</v>
      </c>
      <c r="S2129" s="18">
        <f>(((I2129/60)/60)/24)+DATE(1970,1,1)</f>
        <v>42075.463692129633</v>
      </c>
      <c r="T2129" s="14">
        <f>MONTH(R2129)</f>
        <v>2</v>
      </c>
      <c r="U2129" s="14">
        <f>MONTH(S2129)</f>
        <v>3</v>
      </c>
      <c r="V2129">
        <f>YEAR(R2129)</f>
        <v>2015</v>
      </c>
      <c r="W2129">
        <f>YEAR(S2129)</f>
        <v>2015</v>
      </c>
      <c r="X2129" s="14">
        <f>_xlfn.DAYS(Table1[[#This Row],[Date Ended Conversion]],Table1[[#This Row],[Date Created Conversion]])</f>
        <v>30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8280</v>
      </c>
      <c r="O2130" t="s">
        <v>8281</v>
      </c>
      <c r="P2130" s="16">
        <f>ROUND(Table1[[#This Row],[pledged]]/Table1[[#This Row],[goal]]*100,0)</f>
        <v>0</v>
      </c>
      <c r="Q2130">
        <f>IFERROR(ROUND(E2130/L2130,2),0)</f>
        <v>25</v>
      </c>
      <c r="R2130" s="18">
        <f>(((J2130/60)/60)/24)+DATE(1970,1,1)</f>
        <v>41843.772789351853</v>
      </c>
      <c r="S2130" s="18">
        <f>(((I2130/60)/60)/24)+DATE(1970,1,1)</f>
        <v>41903.772789351853</v>
      </c>
      <c r="T2130" s="14">
        <f>MONTH(R2130)</f>
        <v>7</v>
      </c>
      <c r="U2130" s="14">
        <f>MONTH(S2130)</f>
        <v>9</v>
      </c>
      <c r="V2130">
        <f>YEAR(R2130)</f>
        <v>2014</v>
      </c>
      <c r="W2130">
        <f>YEAR(S2130)</f>
        <v>2014</v>
      </c>
      <c r="X2130" s="14">
        <f>_xlfn.DAYS(Table1[[#This Row],[Date Ended Conversion]],Table1[[#This Row],[Date Created Conversion]])</f>
        <v>60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8280</v>
      </c>
      <c r="O2131" t="s">
        <v>8281</v>
      </c>
      <c r="P2131" s="16">
        <f>ROUND(Table1[[#This Row],[pledged]]/Table1[[#This Row],[goal]]*100,0)</f>
        <v>12</v>
      </c>
      <c r="Q2131">
        <f>IFERROR(ROUND(E2131/L2131,2),0)</f>
        <v>19.670000000000002</v>
      </c>
      <c r="R2131" s="18">
        <f>(((J2131/60)/60)/24)+DATE(1970,1,1)</f>
        <v>42409.024305555555</v>
      </c>
      <c r="S2131" s="18">
        <f>(((I2131/60)/60)/24)+DATE(1970,1,1)</f>
        <v>42439.024305555555</v>
      </c>
      <c r="T2131" s="14">
        <f>MONTH(R2131)</f>
        <v>2</v>
      </c>
      <c r="U2131" s="14">
        <f>MONTH(S2131)</f>
        <v>3</v>
      </c>
      <c r="V2131">
        <f>YEAR(R2131)</f>
        <v>2016</v>
      </c>
      <c r="W2131">
        <f>YEAR(S2131)</f>
        <v>2016</v>
      </c>
      <c r="X2131" s="14">
        <f>_xlfn.DAYS(Table1[[#This Row],[Date Ended Conversion]],Table1[[#This Row],[Date Created Conversion]])</f>
        <v>30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8280</v>
      </c>
      <c r="O2132" t="s">
        <v>8281</v>
      </c>
      <c r="P2132" s="16">
        <f>ROUND(Table1[[#This Row],[pledged]]/Table1[[#This Row],[goal]]*100,0)</f>
        <v>0</v>
      </c>
      <c r="Q2132">
        <f>IFERROR(ROUND(E2132/L2132,2),0)</f>
        <v>21.25</v>
      </c>
      <c r="R2132" s="18">
        <f>(((J2132/60)/60)/24)+DATE(1970,1,1)</f>
        <v>41832.086377314816</v>
      </c>
      <c r="S2132" s="18">
        <f>(((I2132/60)/60)/24)+DATE(1970,1,1)</f>
        <v>41867.086377314816</v>
      </c>
      <c r="T2132" s="14">
        <f>MONTH(R2132)</f>
        <v>7</v>
      </c>
      <c r="U2132" s="14">
        <f>MONTH(S2132)</f>
        <v>8</v>
      </c>
      <c r="V2132">
        <f>YEAR(R2132)</f>
        <v>2014</v>
      </c>
      <c r="W2132">
        <f>YEAR(S2132)</f>
        <v>2014</v>
      </c>
      <c r="X2132" s="14">
        <f>_xlfn.DAYS(Table1[[#This Row],[Date Ended Conversion]],Table1[[#This Row],[Date Created Conversion]])</f>
        <v>35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8280</v>
      </c>
      <c r="O2133" t="s">
        <v>8281</v>
      </c>
      <c r="P2133" s="16">
        <f>ROUND(Table1[[#This Row],[pledged]]/Table1[[#This Row],[goal]]*100,0)</f>
        <v>5</v>
      </c>
      <c r="Q2133">
        <f>IFERROR(ROUND(E2133/L2133,2),0)</f>
        <v>8.33</v>
      </c>
      <c r="R2133" s="18">
        <f>(((J2133/60)/60)/24)+DATE(1970,1,1)</f>
        <v>42167.207071759258</v>
      </c>
      <c r="S2133" s="18">
        <f>(((I2133/60)/60)/24)+DATE(1970,1,1)</f>
        <v>42197.207071759258</v>
      </c>
      <c r="T2133" s="14">
        <f>MONTH(R2133)</f>
        <v>6</v>
      </c>
      <c r="U2133" s="14">
        <f>MONTH(S2133)</f>
        <v>7</v>
      </c>
      <c r="V2133">
        <f>YEAR(R2133)</f>
        <v>2015</v>
      </c>
      <c r="W2133">
        <f>YEAR(S2133)</f>
        <v>2015</v>
      </c>
      <c r="X2133" s="14">
        <f>_xlfn.DAYS(Table1[[#This Row],[Date Ended Conversion]],Table1[[#This Row],[Date Created Conversion]])</f>
        <v>30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8280</v>
      </c>
      <c r="O2134" t="s">
        <v>8281</v>
      </c>
      <c r="P2134" s="16">
        <f>ROUND(Table1[[#This Row],[pledged]]/Table1[[#This Row],[goal]]*100,0)</f>
        <v>2</v>
      </c>
      <c r="Q2134">
        <f>IFERROR(ROUND(E2134/L2134,2),0)</f>
        <v>21.34</v>
      </c>
      <c r="R2134" s="18">
        <f>(((J2134/60)/60)/24)+DATE(1970,1,1)</f>
        <v>41643.487175925926</v>
      </c>
      <c r="S2134" s="18">
        <f>(((I2134/60)/60)/24)+DATE(1970,1,1)</f>
        <v>41673.487175925926</v>
      </c>
      <c r="T2134" s="14">
        <f>MONTH(R2134)</f>
        <v>1</v>
      </c>
      <c r="U2134" s="14">
        <f>MONTH(S2134)</f>
        <v>2</v>
      </c>
      <c r="V2134">
        <f>YEAR(R2134)</f>
        <v>2014</v>
      </c>
      <c r="W2134">
        <f>YEAR(S2134)</f>
        <v>2014</v>
      </c>
      <c r="X2134" s="14">
        <f>_xlfn.DAYS(Table1[[#This Row],[Date Ended Conversion]],Table1[[#This Row],[Date Created Conversion]])</f>
        <v>30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8280</v>
      </c>
      <c r="O2135" t="s">
        <v>8281</v>
      </c>
      <c r="P2135" s="16">
        <f>ROUND(Table1[[#This Row],[pledged]]/Table1[[#This Row],[goal]]*100,0)</f>
        <v>2</v>
      </c>
      <c r="Q2135">
        <f>IFERROR(ROUND(E2135/L2135,2),0)</f>
        <v>5.33</v>
      </c>
      <c r="R2135" s="18">
        <f>(((J2135/60)/60)/24)+DATE(1970,1,1)</f>
        <v>40619.097210648149</v>
      </c>
      <c r="S2135" s="18">
        <f>(((I2135/60)/60)/24)+DATE(1970,1,1)</f>
        <v>40657.290972222225</v>
      </c>
      <c r="T2135" s="14">
        <f>MONTH(R2135)</f>
        <v>3</v>
      </c>
      <c r="U2135" s="14">
        <f>MONTH(S2135)</f>
        <v>4</v>
      </c>
      <c r="V2135">
        <f>YEAR(R2135)</f>
        <v>2011</v>
      </c>
      <c r="W2135">
        <f>YEAR(S2135)</f>
        <v>2011</v>
      </c>
      <c r="X2135" s="14">
        <f>_xlfn.DAYS(Table1[[#This Row],[Date Ended Conversion]],Table1[[#This Row],[Date Created Conversion]])</f>
        <v>38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8280</v>
      </c>
      <c r="O2136" t="s">
        <v>8281</v>
      </c>
      <c r="P2136" s="16">
        <f>ROUND(Table1[[#This Row],[pledged]]/Table1[[#This Row],[goal]]*100,0)</f>
        <v>2</v>
      </c>
      <c r="Q2136">
        <f>IFERROR(ROUND(E2136/L2136,2),0)</f>
        <v>34.67</v>
      </c>
      <c r="R2136" s="18">
        <f>(((J2136/60)/60)/24)+DATE(1970,1,1)</f>
        <v>41361.886469907404</v>
      </c>
      <c r="S2136" s="18">
        <f>(((I2136/60)/60)/24)+DATE(1970,1,1)</f>
        <v>41391.886469907404</v>
      </c>
      <c r="T2136" s="14">
        <f>MONTH(R2136)</f>
        <v>3</v>
      </c>
      <c r="U2136" s="14">
        <f>MONTH(S2136)</f>
        <v>4</v>
      </c>
      <c r="V2136">
        <f>YEAR(R2136)</f>
        <v>2013</v>
      </c>
      <c r="W2136">
        <f>YEAR(S2136)</f>
        <v>2013</v>
      </c>
      <c r="X2136" s="14">
        <f>_xlfn.DAYS(Table1[[#This Row],[Date Ended Conversion]],Table1[[#This Row],[Date Created Conversion]])</f>
        <v>30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8280</v>
      </c>
      <c r="O2137" t="s">
        <v>8281</v>
      </c>
      <c r="P2137" s="16">
        <f>ROUND(Table1[[#This Row],[pledged]]/Table1[[#This Row],[goal]]*100,0)</f>
        <v>10</v>
      </c>
      <c r="Q2137">
        <f>IFERROR(ROUND(E2137/L2137,2),0)</f>
        <v>21.73</v>
      </c>
      <c r="R2137" s="18">
        <f>(((J2137/60)/60)/24)+DATE(1970,1,1)</f>
        <v>41156.963344907403</v>
      </c>
      <c r="S2137" s="18">
        <f>(((I2137/60)/60)/24)+DATE(1970,1,1)</f>
        <v>41186.963344907403</v>
      </c>
      <c r="T2137" s="14">
        <f>MONTH(R2137)</f>
        <v>9</v>
      </c>
      <c r="U2137" s="14">
        <f>MONTH(S2137)</f>
        <v>10</v>
      </c>
      <c r="V2137">
        <f>YEAR(R2137)</f>
        <v>2012</v>
      </c>
      <c r="W2137">
        <f>YEAR(S2137)</f>
        <v>2012</v>
      </c>
      <c r="X2137" s="14">
        <f>_xlfn.DAYS(Table1[[#This Row],[Date Ended Conversion]],Table1[[#This Row],[Date Created Conversion]])</f>
        <v>30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8280</v>
      </c>
      <c r="O2138" t="s">
        <v>8281</v>
      </c>
      <c r="P2138" s="16">
        <f>ROUND(Table1[[#This Row],[pledged]]/Table1[[#This Row],[goal]]*100,0)</f>
        <v>0</v>
      </c>
      <c r="Q2138">
        <f>IFERROR(ROUND(E2138/L2138,2),0)</f>
        <v>11.92</v>
      </c>
      <c r="R2138" s="18">
        <f>(((J2138/60)/60)/24)+DATE(1970,1,1)</f>
        <v>41536.509097222224</v>
      </c>
      <c r="S2138" s="18">
        <f>(((I2138/60)/60)/24)+DATE(1970,1,1)</f>
        <v>41566.509097222224</v>
      </c>
      <c r="T2138" s="14">
        <f>MONTH(R2138)</f>
        <v>9</v>
      </c>
      <c r="U2138" s="14">
        <f>MONTH(S2138)</f>
        <v>10</v>
      </c>
      <c r="V2138">
        <f>YEAR(R2138)</f>
        <v>2013</v>
      </c>
      <c r="W2138">
        <f>YEAR(S2138)</f>
        <v>2013</v>
      </c>
      <c r="X2138" s="14">
        <f>_xlfn.DAYS(Table1[[#This Row],[Date Ended Conversion]],Table1[[#This Row],[Date Created Conversion]])</f>
        <v>30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8280</v>
      </c>
      <c r="O2139" t="s">
        <v>8281</v>
      </c>
      <c r="P2139" s="16">
        <f>ROUND(Table1[[#This Row],[pledged]]/Table1[[#This Row],[goal]]*100,0)</f>
        <v>28</v>
      </c>
      <c r="Q2139">
        <f>IFERROR(ROUND(E2139/L2139,2),0)</f>
        <v>26.6</v>
      </c>
      <c r="R2139" s="18">
        <f>(((J2139/60)/60)/24)+DATE(1970,1,1)</f>
        <v>41948.771168981482</v>
      </c>
      <c r="S2139" s="18">
        <f>(((I2139/60)/60)/24)+DATE(1970,1,1)</f>
        <v>41978.771168981482</v>
      </c>
      <c r="T2139" s="14">
        <f>MONTH(R2139)</f>
        <v>11</v>
      </c>
      <c r="U2139" s="14">
        <f>MONTH(S2139)</f>
        <v>12</v>
      </c>
      <c r="V2139">
        <f>YEAR(R2139)</f>
        <v>2014</v>
      </c>
      <c r="W2139">
        <f>YEAR(S2139)</f>
        <v>2014</v>
      </c>
      <c r="X2139" s="14">
        <f>_xlfn.DAYS(Table1[[#This Row],[Date Ended Conversion]],Table1[[#This Row],[Date Created Conversion]])</f>
        <v>30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8280</v>
      </c>
      <c r="O2140" t="s">
        <v>8281</v>
      </c>
      <c r="P2140" s="16">
        <f>ROUND(Table1[[#This Row],[pledged]]/Table1[[#This Row],[goal]]*100,0)</f>
        <v>13</v>
      </c>
      <c r="Q2140">
        <f>IFERROR(ROUND(E2140/L2140,2),0)</f>
        <v>10.67</v>
      </c>
      <c r="R2140" s="18">
        <f>(((J2140/60)/60)/24)+DATE(1970,1,1)</f>
        <v>41557.013182870374</v>
      </c>
      <c r="S2140" s="18">
        <f>(((I2140/60)/60)/24)+DATE(1970,1,1)</f>
        <v>41587.054849537039</v>
      </c>
      <c r="T2140" s="14">
        <f>MONTH(R2140)</f>
        <v>10</v>
      </c>
      <c r="U2140" s="14">
        <f>MONTH(S2140)</f>
        <v>11</v>
      </c>
      <c r="V2140">
        <f>YEAR(R2140)</f>
        <v>2013</v>
      </c>
      <c r="W2140">
        <f>YEAR(S2140)</f>
        <v>2013</v>
      </c>
      <c r="X2140" s="14">
        <f>_xlfn.DAYS(Table1[[#This Row],[Date Ended Conversion]],Table1[[#This Row],[Date Created Conversion]])</f>
        <v>30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8280</v>
      </c>
      <c r="O2141" t="s">
        <v>8281</v>
      </c>
      <c r="P2141" s="16">
        <f>ROUND(Table1[[#This Row],[pledged]]/Table1[[#This Row],[goal]]*100,0)</f>
        <v>5</v>
      </c>
      <c r="Q2141">
        <f>IFERROR(ROUND(E2141/L2141,2),0)</f>
        <v>29.04</v>
      </c>
      <c r="R2141" s="18">
        <f>(((J2141/60)/60)/24)+DATE(1970,1,1)</f>
        <v>42647.750092592592</v>
      </c>
      <c r="S2141" s="18">
        <f>(((I2141/60)/60)/24)+DATE(1970,1,1)</f>
        <v>42677.750092592592</v>
      </c>
      <c r="T2141" s="14">
        <f>MONTH(R2141)</f>
        <v>10</v>
      </c>
      <c r="U2141" s="14">
        <f>MONTH(S2141)</f>
        <v>11</v>
      </c>
      <c r="V2141">
        <f>YEAR(R2141)</f>
        <v>2016</v>
      </c>
      <c r="W2141">
        <f>YEAR(S2141)</f>
        <v>2016</v>
      </c>
      <c r="X2141" s="14">
        <f>_xlfn.DAYS(Table1[[#This Row],[Date Ended Conversion]],Table1[[#This Row],[Date Created Conversion]])</f>
        <v>30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8280</v>
      </c>
      <c r="O2142" t="s">
        <v>8281</v>
      </c>
      <c r="P2142" s="16">
        <f>ROUND(Table1[[#This Row],[pledged]]/Table1[[#This Row],[goal]]*100,0)</f>
        <v>0</v>
      </c>
      <c r="Q2142">
        <f>IFERROR(ROUND(E2142/L2142,2),0)</f>
        <v>50.91</v>
      </c>
      <c r="R2142" s="18">
        <f>(((J2142/60)/60)/24)+DATE(1970,1,1)</f>
        <v>41255.833611111113</v>
      </c>
      <c r="S2142" s="18">
        <f>(((I2142/60)/60)/24)+DATE(1970,1,1)</f>
        <v>41285.833611111113</v>
      </c>
      <c r="T2142" s="14">
        <f>MONTH(R2142)</f>
        <v>12</v>
      </c>
      <c r="U2142" s="14">
        <f>MONTH(S2142)</f>
        <v>1</v>
      </c>
      <c r="V2142">
        <f>YEAR(R2142)</f>
        <v>2012</v>
      </c>
      <c r="W2142">
        <f>YEAR(S2142)</f>
        <v>2013</v>
      </c>
      <c r="X2142" s="14">
        <f>_xlfn.DAYS(Table1[[#This Row],[Date Ended Conversion]],Table1[[#This Row],[Date Created Conversion]])</f>
        <v>30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8280</v>
      </c>
      <c r="O2143" t="s">
        <v>8281</v>
      </c>
      <c r="P2143" s="16">
        <f>ROUND(Table1[[#This Row],[pledged]]/Table1[[#This Row],[goal]]*100,0)</f>
        <v>0</v>
      </c>
      <c r="Q2143">
        <f>IFERROR(ROUND(E2143/L2143,2),0)</f>
        <v>0</v>
      </c>
      <c r="R2143" s="18">
        <f>(((J2143/60)/60)/24)+DATE(1970,1,1)</f>
        <v>41927.235636574071</v>
      </c>
      <c r="S2143" s="18">
        <f>(((I2143/60)/60)/24)+DATE(1970,1,1)</f>
        <v>41957.277303240742</v>
      </c>
      <c r="T2143" s="14">
        <f>MONTH(R2143)</f>
        <v>10</v>
      </c>
      <c r="U2143" s="14">
        <f>MONTH(S2143)</f>
        <v>11</v>
      </c>
      <c r="V2143">
        <f>YEAR(R2143)</f>
        <v>2014</v>
      </c>
      <c r="W2143">
        <f>YEAR(S2143)</f>
        <v>2014</v>
      </c>
      <c r="X2143" s="14">
        <f>_xlfn.DAYS(Table1[[#This Row],[Date Ended Conversion]],Table1[[#This Row],[Date Created Conversion]])</f>
        <v>30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8280</v>
      </c>
      <c r="O2144" t="s">
        <v>8281</v>
      </c>
      <c r="P2144" s="16">
        <f>ROUND(Table1[[#This Row],[pledged]]/Table1[[#This Row],[goal]]*100,0)</f>
        <v>6</v>
      </c>
      <c r="Q2144">
        <f>IFERROR(ROUND(E2144/L2144,2),0)</f>
        <v>50.08</v>
      </c>
      <c r="R2144" s="18">
        <f>(((J2144/60)/60)/24)+DATE(1970,1,1)</f>
        <v>42340.701504629629</v>
      </c>
      <c r="S2144" s="18">
        <f>(((I2144/60)/60)/24)+DATE(1970,1,1)</f>
        <v>42368.701504629629</v>
      </c>
      <c r="T2144" s="14">
        <f>MONTH(R2144)</f>
        <v>12</v>
      </c>
      <c r="U2144" s="14">
        <f>MONTH(S2144)</f>
        <v>12</v>
      </c>
      <c r="V2144">
        <f>YEAR(R2144)</f>
        <v>2015</v>
      </c>
      <c r="W2144">
        <f>YEAR(S2144)</f>
        <v>2015</v>
      </c>
      <c r="X2144" s="14">
        <f>_xlfn.DAYS(Table1[[#This Row],[Date Ended Conversion]],Table1[[#This Row],[Date Created Conversion]])</f>
        <v>28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8280</v>
      </c>
      <c r="O2145" t="s">
        <v>8281</v>
      </c>
      <c r="P2145" s="16">
        <f>ROUND(Table1[[#This Row],[pledged]]/Table1[[#This Row],[goal]]*100,0)</f>
        <v>11</v>
      </c>
      <c r="Q2145">
        <f>IFERROR(ROUND(E2145/L2145,2),0)</f>
        <v>45</v>
      </c>
      <c r="R2145" s="18">
        <f>(((J2145/60)/60)/24)+DATE(1970,1,1)</f>
        <v>40332.886712962965</v>
      </c>
      <c r="S2145" s="18">
        <f>(((I2145/60)/60)/24)+DATE(1970,1,1)</f>
        <v>40380.791666666664</v>
      </c>
      <c r="T2145" s="14">
        <f>MONTH(R2145)</f>
        <v>6</v>
      </c>
      <c r="U2145" s="14">
        <f>MONTH(S2145)</f>
        <v>7</v>
      </c>
      <c r="V2145">
        <f>YEAR(R2145)</f>
        <v>2010</v>
      </c>
      <c r="W2145">
        <f>YEAR(S2145)</f>
        <v>2010</v>
      </c>
      <c r="X2145" s="14">
        <f>_xlfn.DAYS(Table1[[#This Row],[Date Ended Conversion]],Table1[[#This Row],[Date Created Conversion]])</f>
        <v>48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8280</v>
      </c>
      <c r="O2146" t="s">
        <v>8281</v>
      </c>
      <c r="P2146" s="16">
        <f>ROUND(Table1[[#This Row],[pledged]]/Table1[[#This Row],[goal]]*100,0)</f>
        <v>2</v>
      </c>
      <c r="Q2146">
        <f>IFERROR(ROUND(E2146/L2146,2),0)</f>
        <v>25.29</v>
      </c>
      <c r="R2146" s="18">
        <f>(((J2146/60)/60)/24)+DATE(1970,1,1)</f>
        <v>41499.546759259261</v>
      </c>
      <c r="S2146" s="18">
        <f>(((I2146/60)/60)/24)+DATE(1970,1,1)</f>
        <v>41531.546759259261</v>
      </c>
      <c r="T2146" s="14">
        <f>MONTH(R2146)</f>
        <v>8</v>
      </c>
      <c r="U2146" s="14">
        <f>MONTH(S2146)</f>
        <v>9</v>
      </c>
      <c r="V2146">
        <f>YEAR(R2146)</f>
        <v>2013</v>
      </c>
      <c r="W2146">
        <f>YEAR(S2146)</f>
        <v>2013</v>
      </c>
      <c r="X2146" s="14">
        <f>_xlfn.DAYS(Table1[[#This Row],[Date Ended Conversion]],Table1[[#This Row],[Date Created Conversion]])</f>
        <v>32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8280</v>
      </c>
      <c r="O2147" t="s">
        <v>8281</v>
      </c>
      <c r="P2147" s="16">
        <f>ROUND(Table1[[#This Row],[pledged]]/Table1[[#This Row],[goal]]*100,0)</f>
        <v>30</v>
      </c>
      <c r="Q2147">
        <f>IFERROR(ROUND(E2147/L2147,2),0)</f>
        <v>51.29</v>
      </c>
      <c r="R2147" s="18">
        <f>(((J2147/60)/60)/24)+DATE(1970,1,1)</f>
        <v>41575.237430555557</v>
      </c>
      <c r="S2147" s="18">
        <f>(((I2147/60)/60)/24)+DATE(1970,1,1)</f>
        <v>41605.279097222221</v>
      </c>
      <c r="T2147" s="14">
        <f>MONTH(R2147)</f>
        <v>10</v>
      </c>
      <c r="U2147" s="14">
        <f>MONTH(S2147)</f>
        <v>11</v>
      </c>
      <c r="V2147">
        <f>YEAR(R2147)</f>
        <v>2013</v>
      </c>
      <c r="W2147">
        <f>YEAR(S2147)</f>
        <v>2013</v>
      </c>
      <c r="X2147" s="14">
        <f>_xlfn.DAYS(Table1[[#This Row],[Date Ended Conversion]],Table1[[#This Row],[Date Created Conversion]])</f>
        <v>30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8280</v>
      </c>
      <c r="O2148" t="s">
        <v>8281</v>
      </c>
      <c r="P2148" s="16">
        <f>ROUND(Table1[[#This Row],[pledged]]/Table1[[#This Row],[goal]]*100,0)</f>
        <v>0</v>
      </c>
      <c r="Q2148">
        <f>IFERROR(ROUND(E2148/L2148,2),0)</f>
        <v>1</v>
      </c>
      <c r="R2148" s="18">
        <f>(((J2148/60)/60)/24)+DATE(1970,1,1)</f>
        <v>42397.679513888885</v>
      </c>
      <c r="S2148" s="18">
        <f>(((I2148/60)/60)/24)+DATE(1970,1,1)</f>
        <v>42411.679513888885</v>
      </c>
      <c r="T2148" s="14">
        <f>MONTH(R2148)</f>
        <v>1</v>
      </c>
      <c r="U2148" s="14">
        <f>MONTH(S2148)</f>
        <v>2</v>
      </c>
      <c r="V2148">
        <f>YEAR(R2148)</f>
        <v>2016</v>
      </c>
      <c r="W2148">
        <f>YEAR(S2148)</f>
        <v>2016</v>
      </c>
      <c r="X2148" s="14">
        <f>_xlfn.DAYS(Table1[[#This Row],[Date Ended Conversion]],Table1[[#This Row],[Date Created Conversion]])</f>
        <v>14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8280</v>
      </c>
      <c r="O2149" t="s">
        <v>8281</v>
      </c>
      <c r="P2149" s="16">
        <f>ROUND(Table1[[#This Row],[pledged]]/Table1[[#This Row],[goal]]*100,0)</f>
        <v>1</v>
      </c>
      <c r="Q2149">
        <f>IFERROR(ROUND(E2149/L2149,2),0)</f>
        <v>49.38</v>
      </c>
      <c r="R2149" s="18">
        <f>(((J2149/60)/60)/24)+DATE(1970,1,1)</f>
        <v>41927.295694444445</v>
      </c>
      <c r="S2149" s="18">
        <f>(((I2149/60)/60)/24)+DATE(1970,1,1)</f>
        <v>41959.337361111116</v>
      </c>
      <c r="T2149" s="14">
        <f>MONTH(R2149)</f>
        <v>10</v>
      </c>
      <c r="U2149" s="14">
        <f>MONTH(S2149)</f>
        <v>11</v>
      </c>
      <c r="V2149">
        <f>YEAR(R2149)</f>
        <v>2014</v>
      </c>
      <c r="W2149">
        <f>YEAR(S2149)</f>
        <v>2014</v>
      </c>
      <c r="X2149" s="14">
        <f>_xlfn.DAYS(Table1[[#This Row],[Date Ended Conversion]],Table1[[#This Row],[Date Created Conversion]])</f>
        <v>32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8280</v>
      </c>
      <c r="O2150" t="s">
        <v>8281</v>
      </c>
      <c r="P2150" s="16">
        <f>ROUND(Table1[[#This Row],[pledged]]/Table1[[#This Row],[goal]]*100,0)</f>
        <v>2</v>
      </c>
      <c r="Q2150">
        <f>IFERROR(ROUND(E2150/L2150,2),0)</f>
        <v>1</v>
      </c>
      <c r="R2150" s="18">
        <f>(((J2150/60)/60)/24)+DATE(1970,1,1)</f>
        <v>42066.733587962968</v>
      </c>
      <c r="S2150" s="18">
        <f>(((I2150/60)/60)/24)+DATE(1970,1,1)</f>
        <v>42096.691921296297</v>
      </c>
      <c r="T2150" s="14">
        <f>MONTH(R2150)</f>
        <v>3</v>
      </c>
      <c r="U2150" s="14">
        <f>MONTH(S2150)</f>
        <v>4</v>
      </c>
      <c r="V2150">
        <f>YEAR(R2150)</f>
        <v>2015</v>
      </c>
      <c r="W2150">
        <f>YEAR(S2150)</f>
        <v>2015</v>
      </c>
      <c r="X2150" s="14">
        <f>_xlfn.DAYS(Table1[[#This Row],[Date Ended Conversion]],Table1[[#This Row],[Date Created Conversion]])</f>
        <v>30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8280</v>
      </c>
      <c r="O2151" t="s">
        <v>8281</v>
      </c>
      <c r="P2151" s="16">
        <f>ROUND(Table1[[#This Row],[pledged]]/Table1[[#This Row],[goal]]*100,0)</f>
        <v>0</v>
      </c>
      <c r="Q2151">
        <f>IFERROR(ROUND(E2151/L2151,2),0)</f>
        <v>0</v>
      </c>
      <c r="R2151" s="18">
        <f>(((J2151/60)/60)/24)+DATE(1970,1,1)</f>
        <v>40355.024953703702</v>
      </c>
      <c r="S2151" s="18">
        <f>(((I2151/60)/60)/24)+DATE(1970,1,1)</f>
        <v>40390</v>
      </c>
      <c r="T2151" s="14">
        <f>MONTH(R2151)</f>
        <v>6</v>
      </c>
      <c r="U2151" s="14">
        <f>MONTH(S2151)</f>
        <v>7</v>
      </c>
      <c r="V2151">
        <f>YEAR(R2151)</f>
        <v>2010</v>
      </c>
      <c r="W2151">
        <f>YEAR(S2151)</f>
        <v>2010</v>
      </c>
      <c r="X2151" s="14">
        <f>_xlfn.DAYS(Table1[[#This Row],[Date Ended Conversion]],Table1[[#This Row],[Date Created Conversion]])</f>
        <v>35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8280</v>
      </c>
      <c r="O2152" t="s">
        <v>8281</v>
      </c>
      <c r="P2152" s="16">
        <f>ROUND(Table1[[#This Row],[pledged]]/Table1[[#This Row],[goal]]*100,0)</f>
        <v>1</v>
      </c>
      <c r="Q2152">
        <f>IFERROR(ROUND(E2152/L2152,2),0)</f>
        <v>101.25</v>
      </c>
      <c r="R2152" s="18">
        <f>(((J2152/60)/60)/24)+DATE(1970,1,1)</f>
        <v>42534.284710648149</v>
      </c>
      <c r="S2152" s="18">
        <f>(((I2152/60)/60)/24)+DATE(1970,1,1)</f>
        <v>42564.284710648149</v>
      </c>
      <c r="T2152" s="14">
        <f>MONTH(R2152)</f>
        <v>6</v>
      </c>
      <c r="U2152" s="14">
        <f>MONTH(S2152)</f>
        <v>7</v>
      </c>
      <c r="V2152">
        <f>YEAR(R2152)</f>
        <v>2016</v>
      </c>
      <c r="W2152">
        <f>YEAR(S2152)</f>
        <v>2016</v>
      </c>
      <c r="X2152" s="14">
        <f>_xlfn.DAYS(Table1[[#This Row],[Date Ended Conversion]],Table1[[#This Row],[Date Created Conversion]])</f>
        <v>30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8280</v>
      </c>
      <c r="O2153" t="s">
        <v>8281</v>
      </c>
      <c r="P2153" s="16">
        <f>ROUND(Table1[[#This Row],[pledged]]/Table1[[#This Row],[goal]]*100,0)</f>
        <v>0</v>
      </c>
      <c r="Q2153">
        <f>IFERROR(ROUND(E2153/L2153,2),0)</f>
        <v>19.670000000000002</v>
      </c>
      <c r="R2153" s="18">
        <f>(((J2153/60)/60)/24)+DATE(1970,1,1)</f>
        <v>42520.847384259265</v>
      </c>
      <c r="S2153" s="18">
        <f>(((I2153/60)/60)/24)+DATE(1970,1,1)</f>
        <v>42550.847384259265</v>
      </c>
      <c r="T2153" s="14">
        <f>MONTH(R2153)</f>
        <v>5</v>
      </c>
      <c r="U2153" s="14">
        <f>MONTH(S2153)</f>
        <v>6</v>
      </c>
      <c r="V2153">
        <f>YEAR(R2153)</f>
        <v>2016</v>
      </c>
      <c r="W2153">
        <f>YEAR(S2153)</f>
        <v>2016</v>
      </c>
      <c r="X2153" s="14">
        <f>_xlfn.DAYS(Table1[[#This Row],[Date Ended Conversion]],Table1[[#This Row],[Date Created Conversion]])</f>
        <v>30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8280</v>
      </c>
      <c r="O2154" t="s">
        <v>8281</v>
      </c>
      <c r="P2154" s="16">
        <f>ROUND(Table1[[#This Row],[pledged]]/Table1[[#This Row],[goal]]*100,0)</f>
        <v>0</v>
      </c>
      <c r="Q2154">
        <f>IFERROR(ROUND(E2154/L2154,2),0)</f>
        <v>12.5</v>
      </c>
      <c r="R2154" s="18">
        <f>(((J2154/60)/60)/24)+DATE(1970,1,1)</f>
        <v>41683.832280092596</v>
      </c>
      <c r="S2154" s="18">
        <f>(((I2154/60)/60)/24)+DATE(1970,1,1)</f>
        <v>41713.790613425925</v>
      </c>
      <c r="T2154" s="14">
        <f>MONTH(R2154)</f>
        <v>2</v>
      </c>
      <c r="U2154" s="14">
        <f>MONTH(S2154)</f>
        <v>3</v>
      </c>
      <c r="V2154">
        <f>YEAR(R2154)</f>
        <v>2014</v>
      </c>
      <c r="W2154">
        <f>YEAR(S2154)</f>
        <v>2014</v>
      </c>
      <c r="X2154" s="14">
        <f>_xlfn.DAYS(Table1[[#This Row],[Date Ended Conversion]],Table1[[#This Row],[Date Created Conversion]])</f>
        <v>30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8280</v>
      </c>
      <c r="O2155" t="s">
        <v>8281</v>
      </c>
      <c r="P2155" s="16">
        <f>ROUND(Table1[[#This Row],[pledged]]/Table1[[#This Row],[goal]]*100,0)</f>
        <v>0</v>
      </c>
      <c r="Q2155">
        <f>IFERROR(ROUND(E2155/L2155,2),0)</f>
        <v>8.5</v>
      </c>
      <c r="R2155" s="18">
        <f>(((J2155/60)/60)/24)+DATE(1970,1,1)</f>
        <v>41974.911087962959</v>
      </c>
      <c r="S2155" s="18">
        <f>(((I2155/60)/60)/24)+DATE(1970,1,1)</f>
        <v>42014.332638888889</v>
      </c>
      <c r="T2155" s="14">
        <f>MONTH(R2155)</f>
        <v>12</v>
      </c>
      <c r="U2155" s="14">
        <f>MONTH(S2155)</f>
        <v>1</v>
      </c>
      <c r="V2155">
        <f>YEAR(R2155)</f>
        <v>2014</v>
      </c>
      <c r="W2155">
        <f>YEAR(S2155)</f>
        <v>2015</v>
      </c>
      <c r="X2155" s="14">
        <f>_xlfn.DAYS(Table1[[#This Row],[Date Ended Conversion]],Table1[[#This Row],[Date Created Conversion]])</f>
        <v>40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8280</v>
      </c>
      <c r="O2156" t="s">
        <v>8281</v>
      </c>
      <c r="P2156" s="16">
        <f>ROUND(Table1[[#This Row],[pledged]]/Table1[[#This Row],[goal]]*100,0)</f>
        <v>1</v>
      </c>
      <c r="Q2156">
        <f>IFERROR(ROUND(E2156/L2156,2),0)</f>
        <v>1</v>
      </c>
      <c r="R2156" s="18">
        <f>(((J2156/60)/60)/24)+DATE(1970,1,1)</f>
        <v>41647.632256944446</v>
      </c>
      <c r="S2156" s="18">
        <f>(((I2156/60)/60)/24)+DATE(1970,1,1)</f>
        <v>41667.632256944446</v>
      </c>
      <c r="T2156" s="14">
        <f>MONTH(R2156)</f>
        <v>1</v>
      </c>
      <c r="U2156" s="14">
        <f>MONTH(S2156)</f>
        <v>1</v>
      </c>
      <c r="V2156">
        <f>YEAR(R2156)</f>
        <v>2014</v>
      </c>
      <c r="W2156">
        <f>YEAR(S2156)</f>
        <v>2014</v>
      </c>
      <c r="X2156" s="14">
        <f>_xlfn.DAYS(Table1[[#This Row],[Date Ended Conversion]],Table1[[#This Row],[Date Created Conversion]])</f>
        <v>20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8280</v>
      </c>
      <c r="O2157" t="s">
        <v>8281</v>
      </c>
      <c r="P2157" s="16">
        <f>ROUND(Table1[[#This Row],[pledged]]/Table1[[#This Row],[goal]]*100,0)</f>
        <v>2</v>
      </c>
      <c r="Q2157">
        <f>IFERROR(ROUND(E2157/L2157,2),0)</f>
        <v>23</v>
      </c>
      <c r="R2157" s="18">
        <f>(((J2157/60)/60)/24)+DATE(1970,1,1)</f>
        <v>42430.747511574074</v>
      </c>
      <c r="S2157" s="18">
        <f>(((I2157/60)/60)/24)+DATE(1970,1,1)</f>
        <v>42460.70584490741</v>
      </c>
      <c r="T2157" s="14">
        <f>MONTH(R2157)</f>
        <v>3</v>
      </c>
      <c r="U2157" s="14">
        <f>MONTH(S2157)</f>
        <v>3</v>
      </c>
      <c r="V2157">
        <f>YEAR(R2157)</f>
        <v>2016</v>
      </c>
      <c r="W2157">
        <f>YEAR(S2157)</f>
        <v>2016</v>
      </c>
      <c r="X2157" s="14">
        <f>_xlfn.DAYS(Table1[[#This Row],[Date Ended Conversion]],Table1[[#This Row],[Date Created Conversion]])</f>
        <v>30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8280</v>
      </c>
      <c r="O2158" t="s">
        <v>8281</v>
      </c>
      <c r="P2158" s="16">
        <f>ROUND(Table1[[#This Row],[pledged]]/Table1[[#This Row],[goal]]*100,0)</f>
        <v>3</v>
      </c>
      <c r="Q2158">
        <f>IFERROR(ROUND(E2158/L2158,2),0)</f>
        <v>17.989999999999998</v>
      </c>
      <c r="R2158" s="18">
        <f>(((J2158/60)/60)/24)+DATE(1970,1,1)</f>
        <v>41488.85423611111</v>
      </c>
      <c r="S2158" s="18">
        <f>(((I2158/60)/60)/24)+DATE(1970,1,1)</f>
        <v>41533.85423611111</v>
      </c>
      <c r="T2158" s="14">
        <f>MONTH(R2158)</f>
        <v>8</v>
      </c>
      <c r="U2158" s="14">
        <f>MONTH(S2158)</f>
        <v>9</v>
      </c>
      <c r="V2158">
        <f>YEAR(R2158)</f>
        <v>2013</v>
      </c>
      <c r="W2158">
        <f>YEAR(S2158)</f>
        <v>2013</v>
      </c>
      <c r="X2158" s="14">
        <f>_xlfn.DAYS(Table1[[#This Row],[Date Ended Conversion]],Table1[[#This Row],[Date Created Conversion]])</f>
        <v>45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8280</v>
      </c>
      <c r="O2159" t="s">
        <v>8281</v>
      </c>
      <c r="P2159" s="16">
        <f>ROUND(Table1[[#This Row],[pledged]]/Table1[[#This Row],[goal]]*100,0)</f>
        <v>28</v>
      </c>
      <c r="Q2159">
        <f>IFERROR(ROUND(E2159/L2159,2),0)</f>
        <v>370.95</v>
      </c>
      <c r="R2159" s="18">
        <f>(((J2159/60)/60)/24)+DATE(1970,1,1)</f>
        <v>42694.98128472222</v>
      </c>
      <c r="S2159" s="18">
        <f>(((I2159/60)/60)/24)+DATE(1970,1,1)</f>
        <v>42727.332638888889</v>
      </c>
      <c r="T2159" s="14">
        <f>MONTH(R2159)</f>
        <v>11</v>
      </c>
      <c r="U2159" s="14">
        <f>MONTH(S2159)</f>
        <v>12</v>
      </c>
      <c r="V2159">
        <f>YEAR(R2159)</f>
        <v>2016</v>
      </c>
      <c r="W2159">
        <f>YEAR(S2159)</f>
        <v>2016</v>
      </c>
      <c r="X2159" s="14">
        <f>_xlfn.DAYS(Table1[[#This Row],[Date Ended Conversion]],Table1[[#This Row],[Date Created Conversion]])</f>
        <v>33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8280</v>
      </c>
      <c r="O2160" t="s">
        <v>8281</v>
      </c>
      <c r="P2160" s="16">
        <f>ROUND(Table1[[#This Row],[pledged]]/Table1[[#This Row],[goal]]*100,0)</f>
        <v>7</v>
      </c>
      <c r="Q2160">
        <f>IFERROR(ROUND(E2160/L2160,2),0)</f>
        <v>63.57</v>
      </c>
      <c r="R2160" s="18">
        <f>(((J2160/60)/60)/24)+DATE(1970,1,1)</f>
        <v>41264.853865740741</v>
      </c>
      <c r="S2160" s="18">
        <f>(((I2160/60)/60)/24)+DATE(1970,1,1)</f>
        <v>41309.853865740741</v>
      </c>
      <c r="T2160" s="14">
        <f>MONTH(R2160)</f>
        <v>12</v>
      </c>
      <c r="U2160" s="14">
        <f>MONTH(S2160)</f>
        <v>2</v>
      </c>
      <c r="V2160">
        <f>YEAR(R2160)</f>
        <v>2012</v>
      </c>
      <c r="W2160">
        <f>YEAR(S2160)</f>
        <v>2013</v>
      </c>
      <c r="X2160" s="14">
        <f>_xlfn.DAYS(Table1[[#This Row],[Date Ended Conversion]],Table1[[#This Row],[Date Created Conversion]])</f>
        <v>45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8280</v>
      </c>
      <c r="O2161" t="s">
        <v>8281</v>
      </c>
      <c r="P2161" s="16">
        <f>ROUND(Table1[[#This Row],[pledged]]/Table1[[#This Row],[goal]]*100,0)</f>
        <v>1</v>
      </c>
      <c r="Q2161">
        <f>IFERROR(ROUND(E2161/L2161,2),0)</f>
        <v>13</v>
      </c>
      <c r="R2161" s="18">
        <f>(((J2161/60)/60)/24)+DATE(1970,1,1)</f>
        <v>40710.731180555551</v>
      </c>
      <c r="S2161" s="18">
        <f>(((I2161/60)/60)/24)+DATE(1970,1,1)</f>
        <v>40740.731180555551</v>
      </c>
      <c r="T2161" s="14">
        <f>MONTH(R2161)</f>
        <v>6</v>
      </c>
      <c r="U2161" s="14">
        <f>MONTH(S2161)</f>
        <v>7</v>
      </c>
      <c r="V2161">
        <f>YEAR(R2161)</f>
        <v>2011</v>
      </c>
      <c r="W2161">
        <f>YEAR(S2161)</f>
        <v>2011</v>
      </c>
      <c r="X2161" s="14">
        <f>_xlfn.DAYS(Table1[[#This Row],[Date Ended Conversion]],Table1[[#This Row],[Date Created Conversion]])</f>
        <v>30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8280</v>
      </c>
      <c r="O2162" t="s">
        <v>8281</v>
      </c>
      <c r="P2162" s="16">
        <f>ROUND(Table1[[#This Row],[pledged]]/Table1[[#This Row],[goal]]*100,0)</f>
        <v>1</v>
      </c>
      <c r="Q2162">
        <f>IFERROR(ROUND(E2162/L2162,2),0)</f>
        <v>5.31</v>
      </c>
      <c r="R2162" s="18">
        <f>(((J2162/60)/60)/24)+DATE(1970,1,1)</f>
        <v>41018.711863425924</v>
      </c>
      <c r="S2162" s="18">
        <f>(((I2162/60)/60)/24)+DATE(1970,1,1)</f>
        <v>41048.711863425924</v>
      </c>
      <c r="T2162" s="14">
        <f>MONTH(R2162)</f>
        <v>4</v>
      </c>
      <c r="U2162" s="14">
        <f>MONTH(S2162)</f>
        <v>5</v>
      </c>
      <c r="V2162">
        <f>YEAR(R2162)</f>
        <v>2012</v>
      </c>
      <c r="W2162">
        <f>YEAR(S2162)</f>
        <v>2012</v>
      </c>
      <c r="X2162" s="14">
        <f>_xlfn.DAYS(Table1[[#This Row],[Date Ended Conversion]],Table1[[#This Row],[Date Created Conversion]])</f>
        <v>30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8275</v>
      </c>
      <c r="O2163" t="s">
        <v>8307</v>
      </c>
      <c r="P2163" s="16">
        <f>ROUND(Table1[[#This Row],[pledged]]/Table1[[#This Row],[goal]]*100,0)</f>
        <v>116</v>
      </c>
      <c r="Q2163">
        <f>IFERROR(ROUND(E2163/L2163,2),0)</f>
        <v>35.619999999999997</v>
      </c>
      <c r="R2163" s="18">
        <f>(((J2163/60)/60)/24)+DATE(1970,1,1)</f>
        <v>42240.852534722217</v>
      </c>
      <c r="S2163" s="18">
        <f>(((I2163/60)/60)/24)+DATE(1970,1,1)</f>
        <v>42270.852534722217</v>
      </c>
      <c r="T2163" s="14">
        <f>MONTH(R2163)</f>
        <v>8</v>
      </c>
      <c r="U2163" s="14">
        <f>MONTH(S2163)</f>
        <v>9</v>
      </c>
      <c r="V2163">
        <f>YEAR(R2163)</f>
        <v>2015</v>
      </c>
      <c r="W2163">
        <f>YEAR(S2163)</f>
        <v>2015</v>
      </c>
      <c r="X2163" s="14">
        <f>_xlfn.DAYS(Table1[[#This Row],[Date Ended Conversion]],Table1[[#This Row],[Date Created Conversion]])</f>
        <v>30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8275</v>
      </c>
      <c r="O2164" t="s">
        <v>8307</v>
      </c>
      <c r="P2164" s="16">
        <f>ROUND(Table1[[#This Row],[pledged]]/Table1[[#This Row],[goal]]*100,0)</f>
        <v>112</v>
      </c>
      <c r="Q2164">
        <f>IFERROR(ROUND(E2164/L2164,2),0)</f>
        <v>87.1</v>
      </c>
      <c r="R2164" s="18">
        <f>(((J2164/60)/60)/24)+DATE(1970,1,1)</f>
        <v>41813.766099537039</v>
      </c>
      <c r="S2164" s="18">
        <f>(((I2164/60)/60)/24)+DATE(1970,1,1)</f>
        <v>41844.766099537039</v>
      </c>
      <c r="T2164" s="14">
        <f>MONTH(R2164)</f>
        <v>6</v>
      </c>
      <c r="U2164" s="14">
        <f>MONTH(S2164)</f>
        <v>7</v>
      </c>
      <c r="V2164">
        <f>YEAR(R2164)</f>
        <v>2014</v>
      </c>
      <c r="W2164">
        <f>YEAR(S2164)</f>
        <v>2014</v>
      </c>
      <c r="X2164" s="14">
        <f>_xlfn.DAYS(Table1[[#This Row],[Date Ended Conversion]],Table1[[#This Row],[Date Created Conversion]])</f>
        <v>31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8275</v>
      </c>
      <c r="O2165" t="s">
        <v>8307</v>
      </c>
      <c r="P2165" s="16">
        <f>ROUND(Table1[[#This Row],[pledged]]/Table1[[#This Row],[goal]]*100,0)</f>
        <v>132</v>
      </c>
      <c r="Q2165">
        <f>IFERROR(ROUND(E2165/L2165,2),0)</f>
        <v>75.11</v>
      </c>
      <c r="R2165" s="18">
        <f>(((J2165/60)/60)/24)+DATE(1970,1,1)</f>
        <v>42111.899537037039</v>
      </c>
      <c r="S2165" s="18">
        <f>(((I2165/60)/60)/24)+DATE(1970,1,1)</f>
        <v>42163.159722222219</v>
      </c>
      <c r="T2165" s="14">
        <f>MONTH(R2165)</f>
        <v>4</v>
      </c>
      <c r="U2165" s="14">
        <f>MONTH(S2165)</f>
        <v>6</v>
      </c>
      <c r="V2165">
        <f>YEAR(R2165)</f>
        <v>2015</v>
      </c>
      <c r="W2165">
        <f>YEAR(S2165)</f>
        <v>2015</v>
      </c>
      <c r="X2165" s="14">
        <f>_xlfn.DAYS(Table1[[#This Row],[Date Ended Conversion]],Table1[[#This Row],[Date Created Conversion]])</f>
        <v>52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8275</v>
      </c>
      <c r="O2166" t="s">
        <v>8307</v>
      </c>
      <c r="P2166" s="16">
        <f>ROUND(Table1[[#This Row],[pledged]]/Table1[[#This Row],[goal]]*100,0)</f>
        <v>103</v>
      </c>
      <c r="Q2166">
        <f>IFERROR(ROUND(E2166/L2166,2),0)</f>
        <v>68.010000000000005</v>
      </c>
      <c r="R2166" s="18">
        <f>(((J2166/60)/60)/24)+DATE(1970,1,1)</f>
        <v>42515.71775462963</v>
      </c>
      <c r="S2166" s="18">
        <f>(((I2166/60)/60)/24)+DATE(1970,1,1)</f>
        <v>42546.165972222225</v>
      </c>
      <c r="T2166" s="14">
        <f>MONTH(R2166)</f>
        <v>5</v>
      </c>
      <c r="U2166" s="14">
        <f>MONTH(S2166)</f>
        <v>6</v>
      </c>
      <c r="V2166">
        <f>YEAR(R2166)</f>
        <v>2016</v>
      </c>
      <c r="W2166">
        <f>YEAR(S2166)</f>
        <v>2016</v>
      </c>
      <c r="X2166" s="14">
        <f>_xlfn.DAYS(Table1[[#This Row],[Date Ended Conversion]],Table1[[#This Row],[Date Created Conversion]])</f>
        <v>31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8275</v>
      </c>
      <c r="O2167" t="s">
        <v>8307</v>
      </c>
      <c r="P2167" s="16">
        <f>ROUND(Table1[[#This Row],[pledged]]/Table1[[#This Row],[goal]]*100,0)</f>
        <v>139</v>
      </c>
      <c r="Q2167">
        <f>IFERROR(ROUND(E2167/L2167,2),0)</f>
        <v>29.62</v>
      </c>
      <c r="R2167" s="18">
        <f>(((J2167/60)/60)/24)+DATE(1970,1,1)</f>
        <v>42438.667071759264</v>
      </c>
      <c r="S2167" s="18">
        <f>(((I2167/60)/60)/24)+DATE(1970,1,1)</f>
        <v>42468.625405092593</v>
      </c>
      <c r="T2167" s="14">
        <f>MONTH(R2167)</f>
        <v>3</v>
      </c>
      <c r="U2167" s="14">
        <f>MONTH(S2167)</f>
        <v>4</v>
      </c>
      <c r="V2167">
        <f>YEAR(R2167)</f>
        <v>2016</v>
      </c>
      <c r="W2167">
        <f>YEAR(S2167)</f>
        <v>2016</v>
      </c>
      <c r="X2167" s="14">
        <f>_xlfn.DAYS(Table1[[#This Row],[Date Ended Conversion]],Table1[[#This Row],[Date Created Conversion]])</f>
        <v>30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8275</v>
      </c>
      <c r="O2168" t="s">
        <v>8307</v>
      </c>
      <c r="P2168" s="16">
        <f>ROUND(Table1[[#This Row],[pledged]]/Table1[[#This Row],[goal]]*100,0)</f>
        <v>147</v>
      </c>
      <c r="Q2168">
        <f>IFERROR(ROUND(E2168/L2168,2),0)</f>
        <v>91.63</v>
      </c>
      <c r="R2168" s="18">
        <f>(((J2168/60)/60)/24)+DATE(1970,1,1)</f>
        <v>41933.838171296295</v>
      </c>
      <c r="S2168" s="18">
        <f>(((I2168/60)/60)/24)+DATE(1970,1,1)</f>
        <v>41978.879837962959</v>
      </c>
      <c r="T2168" s="14">
        <f>MONTH(R2168)</f>
        <v>10</v>
      </c>
      <c r="U2168" s="14">
        <f>MONTH(S2168)</f>
        <v>12</v>
      </c>
      <c r="V2168">
        <f>YEAR(R2168)</f>
        <v>2014</v>
      </c>
      <c r="W2168">
        <f>YEAR(S2168)</f>
        <v>2014</v>
      </c>
      <c r="X2168" s="14">
        <f>_xlfn.DAYS(Table1[[#This Row],[Date Ended Conversion]],Table1[[#This Row],[Date Created Conversion]])</f>
        <v>45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8275</v>
      </c>
      <c r="O2169" t="s">
        <v>8307</v>
      </c>
      <c r="P2169" s="16">
        <f>ROUND(Table1[[#This Row],[pledged]]/Table1[[#This Row],[goal]]*100,0)</f>
        <v>120</v>
      </c>
      <c r="Q2169">
        <f>IFERROR(ROUND(E2169/L2169,2),0)</f>
        <v>22.5</v>
      </c>
      <c r="R2169" s="18">
        <f>(((J2169/60)/60)/24)+DATE(1970,1,1)</f>
        <v>41153.066400462965</v>
      </c>
      <c r="S2169" s="18">
        <f>(((I2169/60)/60)/24)+DATE(1970,1,1)</f>
        <v>41167.066400462965</v>
      </c>
      <c r="T2169" s="14">
        <f>MONTH(R2169)</f>
        <v>9</v>
      </c>
      <c r="U2169" s="14">
        <f>MONTH(S2169)</f>
        <v>9</v>
      </c>
      <c r="V2169">
        <f>YEAR(R2169)</f>
        <v>2012</v>
      </c>
      <c r="W2169">
        <f>YEAR(S2169)</f>
        <v>2012</v>
      </c>
      <c r="X2169" s="14">
        <f>_xlfn.DAYS(Table1[[#This Row],[Date Ended Conversion]],Table1[[#This Row],[Date Created Conversion]])</f>
        <v>14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8275</v>
      </c>
      <c r="O2170" t="s">
        <v>8307</v>
      </c>
      <c r="P2170" s="16">
        <f>ROUND(Table1[[#This Row],[pledged]]/Table1[[#This Row],[goal]]*100,0)</f>
        <v>122</v>
      </c>
      <c r="Q2170">
        <f>IFERROR(ROUND(E2170/L2170,2),0)</f>
        <v>64.37</v>
      </c>
      <c r="R2170" s="18">
        <f>(((J2170/60)/60)/24)+DATE(1970,1,1)</f>
        <v>42745.600243055553</v>
      </c>
      <c r="S2170" s="18">
        <f>(((I2170/60)/60)/24)+DATE(1970,1,1)</f>
        <v>42776.208333333328</v>
      </c>
      <c r="T2170" s="14">
        <f>MONTH(R2170)</f>
        <v>1</v>
      </c>
      <c r="U2170" s="14">
        <f>MONTH(S2170)</f>
        <v>2</v>
      </c>
      <c r="V2170">
        <f>YEAR(R2170)</f>
        <v>2017</v>
      </c>
      <c r="W2170">
        <f>YEAR(S2170)</f>
        <v>2017</v>
      </c>
      <c r="X2170" s="14">
        <f>_xlfn.DAYS(Table1[[#This Row],[Date Ended Conversion]],Table1[[#This Row],[Date Created Conversion]])</f>
        <v>31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8275</v>
      </c>
      <c r="O2171" t="s">
        <v>8307</v>
      </c>
      <c r="P2171" s="16">
        <f>ROUND(Table1[[#This Row],[pledged]]/Table1[[#This Row],[goal]]*100,0)</f>
        <v>100</v>
      </c>
      <c r="Q2171">
        <f>IFERROR(ROUND(E2171/L2171,2),0)</f>
        <v>21.86</v>
      </c>
      <c r="R2171" s="18">
        <f>(((J2171/60)/60)/24)+DATE(1970,1,1)</f>
        <v>42793.700821759259</v>
      </c>
      <c r="S2171" s="18">
        <f>(((I2171/60)/60)/24)+DATE(1970,1,1)</f>
        <v>42796.700821759259</v>
      </c>
      <c r="T2171" s="14">
        <f>MONTH(R2171)</f>
        <v>2</v>
      </c>
      <c r="U2171" s="14">
        <f>MONTH(S2171)</f>
        <v>3</v>
      </c>
      <c r="V2171">
        <f>YEAR(R2171)</f>
        <v>2017</v>
      </c>
      <c r="W2171">
        <f>YEAR(S2171)</f>
        <v>2017</v>
      </c>
      <c r="X2171" s="14">
        <f>_xlfn.DAYS(Table1[[#This Row],[Date Ended Conversion]],Table1[[#This Row],[Date Created Conversion]])</f>
        <v>3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8275</v>
      </c>
      <c r="O2172" t="s">
        <v>8307</v>
      </c>
      <c r="P2172" s="16">
        <f>ROUND(Table1[[#This Row],[pledged]]/Table1[[#This Row],[goal]]*100,0)</f>
        <v>181</v>
      </c>
      <c r="Q2172">
        <f>IFERROR(ROUND(E2172/L2172,2),0)</f>
        <v>33.32</v>
      </c>
      <c r="R2172" s="18">
        <f>(((J2172/60)/60)/24)+DATE(1970,1,1)</f>
        <v>42198.750254629631</v>
      </c>
      <c r="S2172" s="18">
        <f>(((I2172/60)/60)/24)+DATE(1970,1,1)</f>
        <v>42238.750254629631</v>
      </c>
      <c r="T2172" s="14">
        <f>MONTH(R2172)</f>
        <v>7</v>
      </c>
      <c r="U2172" s="14">
        <f>MONTH(S2172)</f>
        <v>8</v>
      </c>
      <c r="V2172">
        <f>YEAR(R2172)</f>
        <v>2015</v>
      </c>
      <c r="W2172">
        <f>YEAR(S2172)</f>
        <v>2015</v>
      </c>
      <c r="X2172" s="14">
        <f>_xlfn.DAYS(Table1[[#This Row],[Date Ended Conversion]],Table1[[#This Row],[Date Created Conversion]])</f>
        <v>40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8275</v>
      </c>
      <c r="O2173" t="s">
        <v>8307</v>
      </c>
      <c r="P2173" s="16">
        <f>ROUND(Table1[[#This Row],[pledged]]/Table1[[#This Row],[goal]]*100,0)</f>
        <v>106</v>
      </c>
      <c r="Q2173">
        <f>IFERROR(ROUND(E2173/L2173,2),0)</f>
        <v>90.28</v>
      </c>
      <c r="R2173" s="18">
        <f>(((J2173/60)/60)/24)+DATE(1970,1,1)</f>
        <v>42141.95711805555</v>
      </c>
      <c r="S2173" s="18">
        <f>(((I2173/60)/60)/24)+DATE(1970,1,1)</f>
        <v>42177.208333333328</v>
      </c>
      <c r="T2173" s="14">
        <f>MONTH(R2173)</f>
        <v>5</v>
      </c>
      <c r="U2173" s="14">
        <f>MONTH(S2173)</f>
        <v>6</v>
      </c>
      <c r="V2173">
        <f>YEAR(R2173)</f>
        <v>2015</v>
      </c>
      <c r="W2173">
        <f>YEAR(S2173)</f>
        <v>2015</v>
      </c>
      <c r="X2173" s="14">
        <f>_xlfn.DAYS(Table1[[#This Row],[Date Ended Conversion]],Table1[[#This Row],[Date Created Conversion]])</f>
        <v>36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8275</v>
      </c>
      <c r="O2174" t="s">
        <v>8307</v>
      </c>
      <c r="P2174" s="16">
        <f>ROUND(Table1[[#This Row],[pledged]]/Table1[[#This Row],[goal]]*100,0)</f>
        <v>100</v>
      </c>
      <c r="Q2174">
        <f>IFERROR(ROUND(E2174/L2174,2),0)</f>
        <v>76.92</v>
      </c>
      <c r="R2174" s="18">
        <f>(((J2174/60)/60)/24)+DATE(1970,1,1)</f>
        <v>42082.580092592587</v>
      </c>
      <c r="S2174" s="18">
        <f>(((I2174/60)/60)/24)+DATE(1970,1,1)</f>
        <v>42112.580092592587</v>
      </c>
      <c r="T2174" s="14">
        <f>MONTH(R2174)</f>
        <v>3</v>
      </c>
      <c r="U2174" s="14">
        <f>MONTH(S2174)</f>
        <v>4</v>
      </c>
      <c r="V2174">
        <f>YEAR(R2174)</f>
        <v>2015</v>
      </c>
      <c r="W2174">
        <f>YEAR(S2174)</f>
        <v>2015</v>
      </c>
      <c r="X2174" s="14">
        <f>_xlfn.DAYS(Table1[[#This Row],[Date Ended Conversion]],Table1[[#This Row],[Date Created Conversion]])</f>
        <v>30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8275</v>
      </c>
      <c r="O2175" t="s">
        <v>8307</v>
      </c>
      <c r="P2175" s="16">
        <f>ROUND(Table1[[#This Row],[pledged]]/Table1[[#This Row],[goal]]*100,0)</f>
        <v>127</v>
      </c>
      <c r="Q2175">
        <f>IFERROR(ROUND(E2175/L2175,2),0)</f>
        <v>59.23</v>
      </c>
      <c r="R2175" s="18">
        <f>(((J2175/60)/60)/24)+DATE(1970,1,1)</f>
        <v>41495.692627314813</v>
      </c>
      <c r="S2175" s="18">
        <f>(((I2175/60)/60)/24)+DATE(1970,1,1)</f>
        <v>41527.165972222225</v>
      </c>
      <c r="T2175" s="14">
        <f>MONTH(R2175)</f>
        <v>8</v>
      </c>
      <c r="U2175" s="14">
        <f>MONTH(S2175)</f>
        <v>9</v>
      </c>
      <c r="V2175">
        <f>YEAR(R2175)</f>
        <v>2013</v>
      </c>
      <c r="W2175">
        <f>YEAR(S2175)</f>
        <v>2013</v>
      </c>
      <c r="X2175" s="14">
        <f>_xlfn.DAYS(Table1[[#This Row],[Date Ended Conversion]],Table1[[#This Row],[Date Created Conversion]])</f>
        <v>32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8275</v>
      </c>
      <c r="O2176" t="s">
        <v>8307</v>
      </c>
      <c r="P2176" s="16">
        <f>ROUND(Table1[[#This Row],[pledged]]/Table1[[#This Row],[goal]]*100,0)</f>
        <v>103</v>
      </c>
      <c r="Q2176">
        <f>IFERROR(ROUND(E2176/L2176,2),0)</f>
        <v>65.38</v>
      </c>
      <c r="R2176" s="18">
        <f>(((J2176/60)/60)/24)+DATE(1970,1,1)</f>
        <v>42465.542905092589</v>
      </c>
      <c r="S2176" s="18">
        <f>(((I2176/60)/60)/24)+DATE(1970,1,1)</f>
        <v>42495.542905092589</v>
      </c>
      <c r="T2176" s="14">
        <f>MONTH(R2176)</f>
        <v>4</v>
      </c>
      <c r="U2176" s="14">
        <f>MONTH(S2176)</f>
        <v>5</v>
      </c>
      <c r="V2176">
        <f>YEAR(R2176)</f>
        <v>2016</v>
      </c>
      <c r="W2176">
        <f>YEAR(S2176)</f>
        <v>2016</v>
      </c>
      <c r="X2176" s="14">
        <f>_xlfn.DAYS(Table1[[#This Row],[Date Ended Conversion]],Table1[[#This Row],[Date Created Conversion]])</f>
        <v>30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8275</v>
      </c>
      <c r="O2177" t="s">
        <v>8307</v>
      </c>
      <c r="P2177" s="16">
        <f>ROUND(Table1[[#This Row],[pledged]]/Table1[[#This Row],[goal]]*100,0)</f>
        <v>250</v>
      </c>
      <c r="Q2177">
        <f>IFERROR(ROUND(E2177/L2177,2),0)</f>
        <v>67.31</v>
      </c>
      <c r="R2177" s="18">
        <f>(((J2177/60)/60)/24)+DATE(1970,1,1)</f>
        <v>42565.009097222224</v>
      </c>
      <c r="S2177" s="18">
        <f>(((I2177/60)/60)/24)+DATE(1970,1,1)</f>
        <v>42572.009097222224</v>
      </c>
      <c r="T2177" s="14">
        <f>MONTH(R2177)</f>
        <v>7</v>
      </c>
      <c r="U2177" s="14">
        <f>MONTH(S2177)</f>
        <v>7</v>
      </c>
      <c r="V2177">
        <f>YEAR(R2177)</f>
        <v>2016</v>
      </c>
      <c r="W2177">
        <f>YEAR(S2177)</f>
        <v>2016</v>
      </c>
      <c r="X2177" s="14">
        <f>_xlfn.DAYS(Table1[[#This Row],[Date Ended Conversion]],Table1[[#This Row],[Date Created Conversion]])</f>
        <v>7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8275</v>
      </c>
      <c r="O2178" t="s">
        <v>8307</v>
      </c>
      <c r="P2178" s="16">
        <f>ROUND(Table1[[#This Row],[pledged]]/Table1[[#This Row],[goal]]*100,0)</f>
        <v>126</v>
      </c>
      <c r="Q2178">
        <f>IFERROR(ROUND(E2178/L2178,2),0)</f>
        <v>88.75</v>
      </c>
      <c r="R2178" s="18">
        <f>(((J2178/60)/60)/24)+DATE(1970,1,1)</f>
        <v>42096.633206018523</v>
      </c>
      <c r="S2178" s="18">
        <f>(((I2178/60)/60)/24)+DATE(1970,1,1)</f>
        <v>42126.633206018523</v>
      </c>
      <c r="T2178" s="14">
        <f>MONTH(R2178)</f>
        <v>4</v>
      </c>
      <c r="U2178" s="14">
        <f>MONTH(S2178)</f>
        <v>5</v>
      </c>
      <c r="V2178">
        <f>YEAR(R2178)</f>
        <v>2015</v>
      </c>
      <c r="W2178">
        <f>YEAR(S2178)</f>
        <v>2015</v>
      </c>
      <c r="X2178" s="14">
        <f>_xlfn.DAYS(Table1[[#This Row],[Date Ended Conversion]],Table1[[#This Row],[Date Created Conversion]])</f>
        <v>30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8275</v>
      </c>
      <c r="O2179" t="s">
        <v>8307</v>
      </c>
      <c r="P2179" s="16">
        <f>ROUND(Table1[[#This Row],[pledged]]/Table1[[#This Row],[goal]]*100,0)</f>
        <v>100</v>
      </c>
      <c r="Q2179">
        <f>IFERROR(ROUND(E2179/L2179,2),0)</f>
        <v>65.87</v>
      </c>
      <c r="R2179" s="18">
        <f>(((J2179/60)/60)/24)+DATE(1970,1,1)</f>
        <v>42502.250775462962</v>
      </c>
      <c r="S2179" s="18">
        <f>(((I2179/60)/60)/24)+DATE(1970,1,1)</f>
        <v>42527.250775462962</v>
      </c>
      <c r="T2179" s="14">
        <f>MONTH(R2179)</f>
        <v>5</v>
      </c>
      <c r="U2179" s="14">
        <f>MONTH(S2179)</f>
        <v>6</v>
      </c>
      <c r="V2179">
        <f>YEAR(R2179)</f>
        <v>2016</v>
      </c>
      <c r="W2179">
        <f>YEAR(S2179)</f>
        <v>2016</v>
      </c>
      <c r="X2179" s="14">
        <f>_xlfn.DAYS(Table1[[#This Row],[Date Ended Conversion]],Table1[[#This Row],[Date Created Conversion]])</f>
        <v>25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8275</v>
      </c>
      <c r="O2180" t="s">
        <v>8307</v>
      </c>
      <c r="P2180" s="16">
        <f>ROUND(Table1[[#This Row],[pledged]]/Table1[[#This Row],[goal]]*100,0)</f>
        <v>139</v>
      </c>
      <c r="Q2180">
        <f>IFERROR(ROUND(E2180/L2180,2),0)</f>
        <v>40.35</v>
      </c>
      <c r="R2180" s="18">
        <f>(((J2180/60)/60)/24)+DATE(1970,1,1)</f>
        <v>42723.63653935185</v>
      </c>
      <c r="S2180" s="18">
        <f>(((I2180/60)/60)/24)+DATE(1970,1,1)</f>
        <v>42753.63653935185</v>
      </c>
      <c r="T2180" s="14">
        <f>MONTH(R2180)</f>
        <v>12</v>
      </c>
      <c r="U2180" s="14">
        <f>MONTH(S2180)</f>
        <v>1</v>
      </c>
      <c r="V2180">
        <f>YEAR(R2180)</f>
        <v>2016</v>
      </c>
      <c r="W2180">
        <f>YEAR(S2180)</f>
        <v>2017</v>
      </c>
      <c r="X2180" s="14">
        <f>_xlfn.DAYS(Table1[[#This Row],[Date Ended Conversion]],Table1[[#This Row],[Date Created Conversion]])</f>
        <v>30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8275</v>
      </c>
      <c r="O2181" t="s">
        <v>8307</v>
      </c>
      <c r="P2181" s="16">
        <f>ROUND(Table1[[#This Row],[pledged]]/Table1[[#This Row],[goal]]*100,0)</f>
        <v>161</v>
      </c>
      <c r="Q2181">
        <f>IFERROR(ROUND(E2181/L2181,2),0)</f>
        <v>76.86</v>
      </c>
      <c r="R2181" s="18">
        <f>(((J2181/60)/60)/24)+DATE(1970,1,1)</f>
        <v>42075.171203703707</v>
      </c>
      <c r="S2181" s="18">
        <f>(((I2181/60)/60)/24)+DATE(1970,1,1)</f>
        <v>42105.171203703707</v>
      </c>
      <c r="T2181" s="14">
        <f>MONTH(R2181)</f>
        <v>3</v>
      </c>
      <c r="U2181" s="14">
        <f>MONTH(S2181)</f>
        <v>4</v>
      </c>
      <c r="V2181">
        <f>YEAR(R2181)</f>
        <v>2015</v>
      </c>
      <c r="W2181">
        <f>YEAR(S2181)</f>
        <v>2015</v>
      </c>
      <c r="X2181" s="14">
        <f>_xlfn.DAYS(Table1[[#This Row],[Date Ended Conversion]],Table1[[#This Row],[Date Created Conversion]])</f>
        <v>30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8275</v>
      </c>
      <c r="O2182" t="s">
        <v>8307</v>
      </c>
      <c r="P2182" s="16">
        <f>ROUND(Table1[[#This Row],[pledged]]/Table1[[#This Row],[goal]]*100,0)</f>
        <v>107</v>
      </c>
      <c r="Q2182">
        <f>IFERROR(ROUND(E2182/L2182,2),0)</f>
        <v>68.709999999999994</v>
      </c>
      <c r="R2182" s="18">
        <f>(((J2182/60)/60)/24)+DATE(1970,1,1)</f>
        <v>42279.669768518521</v>
      </c>
      <c r="S2182" s="18">
        <f>(((I2182/60)/60)/24)+DATE(1970,1,1)</f>
        <v>42321.711435185185</v>
      </c>
      <c r="T2182" s="14">
        <f>MONTH(R2182)</f>
        <v>10</v>
      </c>
      <c r="U2182" s="14">
        <f>MONTH(S2182)</f>
        <v>11</v>
      </c>
      <c r="V2182">
        <f>YEAR(R2182)</f>
        <v>2015</v>
      </c>
      <c r="W2182">
        <f>YEAR(S2182)</f>
        <v>2015</v>
      </c>
      <c r="X2182" s="14">
        <f>_xlfn.DAYS(Table1[[#This Row],[Date Ended Conversion]],Table1[[#This Row],[Date Created Conversion]])</f>
        <v>42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8280</v>
      </c>
      <c r="O2183" t="s">
        <v>8313</v>
      </c>
      <c r="P2183" s="16">
        <f>ROUND(Table1[[#This Row],[pledged]]/Table1[[#This Row],[goal]]*100,0)</f>
        <v>153</v>
      </c>
      <c r="Q2183">
        <f>IFERROR(ROUND(E2183/L2183,2),0)</f>
        <v>57.77</v>
      </c>
      <c r="R2183" s="18">
        <f>(((J2183/60)/60)/24)+DATE(1970,1,1)</f>
        <v>42773.005243055552</v>
      </c>
      <c r="S2183" s="18">
        <f>(((I2183/60)/60)/24)+DATE(1970,1,1)</f>
        <v>42787.005243055552</v>
      </c>
      <c r="T2183" s="14">
        <f>MONTH(R2183)</f>
        <v>2</v>
      </c>
      <c r="U2183" s="14">
        <f>MONTH(S2183)</f>
        <v>2</v>
      </c>
      <c r="V2183">
        <f>YEAR(R2183)</f>
        <v>2017</v>
      </c>
      <c r="W2183">
        <f>YEAR(S2183)</f>
        <v>2017</v>
      </c>
      <c r="X2183" s="14">
        <f>_xlfn.DAYS(Table1[[#This Row],[Date Ended Conversion]],Table1[[#This Row],[Date Created Conversion]])</f>
        <v>14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8280</v>
      </c>
      <c r="O2184" t="s">
        <v>8313</v>
      </c>
      <c r="P2184" s="16">
        <f>ROUND(Table1[[#This Row],[pledged]]/Table1[[#This Row],[goal]]*100,0)</f>
        <v>524</v>
      </c>
      <c r="Q2184">
        <f>IFERROR(ROUND(E2184/L2184,2),0)</f>
        <v>44.17</v>
      </c>
      <c r="R2184" s="18">
        <f>(((J2184/60)/60)/24)+DATE(1970,1,1)</f>
        <v>41879.900752314818</v>
      </c>
      <c r="S2184" s="18">
        <f>(((I2184/60)/60)/24)+DATE(1970,1,1)</f>
        <v>41914.900752314818</v>
      </c>
      <c r="T2184" s="14">
        <f>MONTH(R2184)</f>
        <v>8</v>
      </c>
      <c r="U2184" s="14">
        <f>MONTH(S2184)</f>
        <v>10</v>
      </c>
      <c r="V2184">
        <f>YEAR(R2184)</f>
        <v>2014</v>
      </c>
      <c r="W2184">
        <f>YEAR(S2184)</f>
        <v>2014</v>
      </c>
      <c r="X2184" s="14">
        <f>_xlfn.DAYS(Table1[[#This Row],[Date Ended Conversion]],Table1[[#This Row],[Date Created Conversion]])</f>
        <v>35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8280</v>
      </c>
      <c r="O2185" t="s">
        <v>8313</v>
      </c>
      <c r="P2185" s="16">
        <f>ROUND(Table1[[#This Row],[pledged]]/Table1[[#This Row],[goal]]*100,0)</f>
        <v>489</v>
      </c>
      <c r="Q2185">
        <f>IFERROR(ROUND(E2185/L2185,2),0)</f>
        <v>31.57</v>
      </c>
      <c r="R2185" s="18">
        <f>(((J2185/60)/60)/24)+DATE(1970,1,1)</f>
        <v>42745.365474537044</v>
      </c>
      <c r="S2185" s="18">
        <f>(((I2185/60)/60)/24)+DATE(1970,1,1)</f>
        <v>42775.208333333328</v>
      </c>
      <c r="T2185" s="14">
        <f>MONTH(R2185)</f>
        <v>1</v>
      </c>
      <c r="U2185" s="14">
        <f>MONTH(S2185)</f>
        <v>2</v>
      </c>
      <c r="V2185">
        <f>YEAR(R2185)</f>
        <v>2017</v>
      </c>
      <c r="W2185">
        <f>YEAR(S2185)</f>
        <v>2017</v>
      </c>
      <c r="X2185" s="14">
        <f>_xlfn.DAYS(Table1[[#This Row],[Date Ended Conversion]],Table1[[#This Row],[Date Created Conversion]])</f>
        <v>30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8280</v>
      </c>
      <c r="O2186" t="s">
        <v>8313</v>
      </c>
      <c r="P2186" s="16">
        <f>ROUND(Table1[[#This Row],[pledged]]/Table1[[#This Row],[goal]]*100,0)</f>
        <v>285</v>
      </c>
      <c r="Q2186">
        <f>IFERROR(ROUND(E2186/L2186,2),0)</f>
        <v>107.05</v>
      </c>
      <c r="R2186" s="18">
        <f>(((J2186/60)/60)/24)+DATE(1970,1,1)</f>
        <v>42380.690289351856</v>
      </c>
      <c r="S2186" s="18">
        <f>(((I2186/60)/60)/24)+DATE(1970,1,1)</f>
        <v>42394.666666666672</v>
      </c>
      <c r="T2186" s="14">
        <f>MONTH(R2186)</f>
        <v>1</v>
      </c>
      <c r="U2186" s="14">
        <f>MONTH(S2186)</f>
        <v>1</v>
      </c>
      <c r="V2186">
        <f>YEAR(R2186)</f>
        <v>2016</v>
      </c>
      <c r="W2186">
        <f>YEAR(S2186)</f>
        <v>2016</v>
      </c>
      <c r="X2186" s="14">
        <f>_xlfn.DAYS(Table1[[#This Row],[Date Ended Conversion]],Table1[[#This Row],[Date Created Conversion]])</f>
        <v>14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8280</v>
      </c>
      <c r="O2187" t="s">
        <v>8313</v>
      </c>
      <c r="P2187" s="16">
        <f>ROUND(Table1[[#This Row],[pledged]]/Table1[[#This Row],[goal]]*100,0)</f>
        <v>1857</v>
      </c>
      <c r="Q2187">
        <f>IFERROR(ROUND(E2187/L2187,2),0)</f>
        <v>149.03</v>
      </c>
      <c r="R2187" s="18">
        <f>(((J2187/60)/60)/24)+DATE(1970,1,1)</f>
        <v>41319.349988425929</v>
      </c>
      <c r="S2187" s="18">
        <f>(((I2187/60)/60)/24)+DATE(1970,1,1)</f>
        <v>41359.349988425929</v>
      </c>
      <c r="T2187" s="14">
        <f>MONTH(R2187)</f>
        <v>2</v>
      </c>
      <c r="U2187" s="14">
        <f>MONTH(S2187)</f>
        <v>3</v>
      </c>
      <c r="V2187">
        <f>YEAR(R2187)</f>
        <v>2013</v>
      </c>
      <c r="W2187">
        <f>YEAR(S2187)</f>
        <v>2013</v>
      </c>
      <c r="X2187" s="14">
        <f>_xlfn.DAYS(Table1[[#This Row],[Date Ended Conversion]],Table1[[#This Row],[Date Created Conversion]])</f>
        <v>40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8280</v>
      </c>
      <c r="O2188" t="s">
        <v>8313</v>
      </c>
      <c r="P2188" s="16">
        <f>ROUND(Table1[[#This Row],[pledged]]/Table1[[#This Row],[goal]]*100,0)</f>
        <v>110</v>
      </c>
      <c r="Q2188">
        <f>IFERROR(ROUND(E2188/L2188,2),0)</f>
        <v>55.96</v>
      </c>
      <c r="R2188" s="18">
        <f>(((J2188/60)/60)/24)+DATE(1970,1,1)</f>
        <v>42583.615081018521</v>
      </c>
      <c r="S2188" s="18">
        <f>(((I2188/60)/60)/24)+DATE(1970,1,1)</f>
        <v>42620.083333333328</v>
      </c>
      <c r="T2188" s="14">
        <f>MONTH(R2188)</f>
        <v>8</v>
      </c>
      <c r="U2188" s="14">
        <f>MONTH(S2188)</f>
        <v>9</v>
      </c>
      <c r="V2188">
        <f>YEAR(R2188)</f>
        <v>2016</v>
      </c>
      <c r="W2188">
        <f>YEAR(S2188)</f>
        <v>2016</v>
      </c>
      <c r="X2188" s="14">
        <f>_xlfn.DAYS(Table1[[#This Row],[Date Ended Conversion]],Table1[[#This Row],[Date Created Conversion]])</f>
        <v>37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8280</v>
      </c>
      <c r="O2189" t="s">
        <v>8313</v>
      </c>
      <c r="P2189" s="16">
        <f>ROUND(Table1[[#This Row],[pledged]]/Table1[[#This Row],[goal]]*100,0)</f>
        <v>1015</v>
      </c>
      <c r="Q2189">
        <f>IFERROR(ROUND(E2189/L2189,2),0)</f>
        <v>56.97</v>
      </c>
      <c r="R2189" s="18">
        <f>(((J2189/60)/60)/24)+DATE(1970,1,1)</f>
        <v>42068.209097222221</v>
      </c>
      <c r="S2189" s="18">
        <f>(((I2189/60)/60)/24)+DATE(1970,1,1)</f>
        <v>42097.165972222225</v>
      </c>
      <c r="T2189" s="14">
        <f>MONTH(R2189)</f>
        <v>3</v>
      </c>
      <c r="U2189" s="14">
        <f>MONTH(S2189)</f>
        <v>4</v>
      </c>
      <c r="V2189">
        <f>YEAR(R2189)</f>
        <v>2015</v>
      </c>
      <c r="W2189">
        <f>YEAR(S2189)</f>
        <v>2015</v>
      </c>
      <c r="X2189" s="14">
        <f>_xlfn.DAYS(Table1[[#This Row],[Date Ended Conversion]],Table1[[#This Row],[Date Created Conversion]])</f>
        <v>29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8280</v>
      </c>
      <c r="O2190" t="s">
        <v>8313</v>
      </c>
      <c r="P2190" s="16">
        <f>ROUND(Table1[[#This Row],[pledged]]/Table1[[#This Row],[goal]]*100,0)</f>
        <v>412</v>
      </c>
      <c r="Q2190">
        <f>IFERROR(ROUND(E2190/L2190,2),0)</f>
        <v>44.06</v>
      </c>
      <c r="R2190" s="18">
        <f>(((J2190/60)/60)/24)+DATE(1970,1,1)</f>
        <v>42633.586122685185</v>
      </c>
      <c r="S2190" s="18">
        <f>(((I2190/60)/60)/24)+DATE(1970,1,1)</f>
        <v>42668.708333333328</v>
      </c>
      <c r="T2190" s="14">
        <f>MONTH(R2190)</f>
        <v>9</v>
      </c>
      <c r="U2190" s="14">
        <f>MONTH(S2190)</f>
        <v>10</v>
      </c>
      <c r="V2190">
        <f>YEAR(R2190)</f>
        <v>2016</v>
      </c>
      <c r="W2190">
        <f>YEAR(S2190)</f>
        <v>2016</v>
      </c>
      <c r="X2190" s="14">
        <f>_xlfn.DAYS(Table1[[#This Row],[Date Ended Conversion]],Table1[[#This Row],[Date Created Conversion]])</f>
        <v>35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8280</v>
      </c>
      <c r="O2191" t="s">
        <v>8313</v>
      </c>
      <c r="P2191" s="16">
        <f>ROUND(Table1[[#This Row],[pledged]]/Table1[[#This Row],[goal]]*100,0)</f>
        <v>503</v>
      </c>
      <c r="Q2191">
        <f>IFERROR(ROUND(E2191/L2191,2),0)</f>
        <v>68.63</v>
      </c>
      <c r="R2191" s="18">
        <f>(((J2191/60)/60)/24)+DATE(1970,1,1)</f>
        <v>42467.788194444445</v>
      </c>
      <c r="S2191" s="18">
        <f>(((I2191/60)/60)/24)+DATE(1970,1,1)</f>
        <v>42481.916666666672</v>
      </c>
      <c r="T2191" s="14">
        <f>MONTH(R2191)</f>
        <v>4</v>
      </c>
      <c r="U2191" s="14">
        <f>MONTH(S2191)</f>
        <v>4</v>
      </c>
      <c r="V2191">
        <f>YEAR(R2191)</f>
        <v>2016</v>
      </c>
      <c r="W2191">
        <f>YEAR(S2191)</f>
        <v>2016</v>
      </c>
      <c r="X2191" s="14">
        <f>_xlfn.DAYS(Table1[[#This Row],[Date Ended Conversion]],Table1[[#This Row],[Date Created Conversion]])</f>
        <v>14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8280</v>
      </c>
      <c r="O2192" t="s">
        <v>8313</v>
      </c>
      <c r="P2192" s="16">
        <f>ROUND(Table1[[#This Row],[pledged]]/Table1[[#This Row],[goal]]*100,0)</f>
        <v>185</v>
      </c>
      <c r="Q2192">
        <f>IFERROR(ROUND(E2192/L2192,2),0)</f>
        <v>65.319999999999993</v>
      </c>
      <c r="R2192" s="18">
        <f>(((J2192/60)/60)/24)+DATE(1970,1,1)</f>
        <v>42417.625046296293</v>
      </c>
      <c r="S2192" s="18">
        <f>(((I2192/60)/60)/24)+DATE(1970,1,1)</f>
        <v>42452.290972222225</v>
      </c>
      <c r="T2192" s="14">
        <f>MONTH(R2192)</f>
        <v>2</v>
      </c>
      <c r="U2192" s="14">
        <f>MONTH(S2192)</f>
        <v>3</v>
      </c>
      <c r="V2192">
        <f>YEAR(R2192)</f>
        <v>2016</v>
      </c>
      <c r="W2192">
        <f>YEAR(S2192)</f>
        <v>2016</v>
      </c>
      <c r="X2192" s="14">
        <f>_xlfn.DAYS(Table1[[#This Row],[Date Ended Conversion]],Table1[[#This Row],[Date Created Conversion]])</f>
        <v>35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8280</v>
      </c>
      <c r="O2193" t="s">
        <v>8313</v>
      </c>
      <c r="P2193" s="16">
        <f>ROUND(Table1[[#This Row],[pledged]]/Table1[[#This Row],[goal]]*100,0)</f>
        <v>120</v>
      </c>
      <c r="Q2193">
        <f>IFERROR(ROUND(E2193/L2193,2),0)</f>
        <v>35.92</v>
      </c>
      <c r="R2193" s="18">
        <f>(((J2193/60)/60)/24)+DATE(1970,1,1)</f>
        <v>42768.833645833336</v>
      </c>
      <c r="S2193" s="18">
        <f>(((I2193/60)/60)/24)+DATE(1970,1,1)</f>
        <v>42780.833645833336</v>
      </c>
      <c r="T2193" s="14">
        <f>MONTH(R2193)</f>
        <v>2</v>
      </c>
      <c r="U2193" s="14">
        <f>MONTH(S2193)</f>
        <v>2</v>
      </c>
      <c r="V2193">
        <f>YEAR(R2193)</f>
        <v>2017</v>
      </c>
      <c r="W2193">
        <f>YEAR(S2193)</f>
        <v>2017</v>
      </c>
      <c r="X2193" s="14">
        <f>_xlfn.DAYS(Table1[[#This Row],[Date Ended Conversion]],Table1[[#This Row],[Date Created Conversion]])</f>
        <v>12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8280</v>
      </c>
      <c r="O2194" t="s">
        <v>8313</v>
      </c>
      <c r="P2194" s="16">
        <f>ROUND(Table1[[#This Row],[pledged]]/Table1[[#This Row],[goal]]*100,0)</f>
        <v>1081</v>
      </c>
      <c r="Q2194">
        <f>IFERROR(ROUND(E2194/L2194,2),0)</f>
        <v>40.07</v>
      </c>
      <c r="R2194" s="18">
        <f>(((J2194/60)/60)/24)+DATE(1970,1,1)</f>
        <v>42691.8512037037</v>
      </c>
      <c r="S2194" s="18">
        <f>(((I2194/60)/60)/24)+DATE(1970,1,1)</f>
        <v>42719.958333333328</v>
      </c>
      <c r="T2194" s="14">
        <f>MONTH(R2194)</f>
        <v>11</v>
      </c>
      <c r="U2194" s="14">
        <f>MONTH(S2194)</f>
        <v>12</v>
      </c>
      <c r="V2194">
        <f>YEAR(R2194)</f>
        <v>2016</v>
      </c>
      <c r="W2194">
        <f>YEAR(S2194)</f>
        <v>2016</v>
      </c>
      <c r="X2194" s="14">
        <f>_xlfn.DAYS(Table1[[#This Row],[Date Ended Conversion]],Table1[[#This Row],[Date Created Conversion]])</f>
        <v>28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8280</v>
      </c>
      <c r="O2195" t="s">
        <v>8313</v>
      </c>
      <c r="P2195" s="16">
        <f>ROUND(Table1[[#This Row],[pledged]]/Table1[[#This Row],[goal]]*100,0)</f>
        <v>452</v>
      </c>
      <c r="Q2195">
        <f>IFERROR(ROUND(E2195/L2195,2),0)</f>
        <v>75.650000000000006</v>
      </c>
      <c r="R2195" s="18">
        <f>(((J2195/60)/60)/24)+DATE(1970,1,1)</f>
        <v>42664.405925925923</v>
      </c>
      <c r="S2195" s="18">
        <f>(((I2195/60)/60)/24)+DATE(1970,1,1)</f>
        <v>42695.207638888889</v>
      </c>
      <c r="T2195" s="14">
        <f>MONTH(R2195)</f>
        <v>10</v>
      </c>
      <c r="U2195" s="14">
        <f>MONTH(S2195)</f>
        <v>11</v>
      </c>
      <c r="V2195">
        <f>YEAR(R2195)</f>
        <v>2016</v>
      </c>
      <c r="W2195">
        <f>YEAR(S2195)</f>
        <v>2016</v>
      </c>
      <c r="X2195" s="14">
        <f>_xlfn.DAYS(Table1[[#This Row],[Date Ended Conversion]],Table1[[#This Row],[Date Created Conversion]])</f>
        <v>31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8280</v>
      </c>
      <c r="O2196" t="s">
        <v>8313</v>
      </c>
      <c r="P2196" s="16">
        <f>ROUND(Table1[[#This Row],[pledged]]/Table1[[#This Row],[goal]]*100,0)</f>
        <v>537</v>
      </c>
      <c r="Q2196">
        <f>IFERROR(ROUND(E2196/L2196,2),0)</f>
        <v>61.2</v>
      </c>
      <c r="R2196" s="18">
        <f>(((J2196/60)/60)/24)+DATE(1970,1,1)</f>
        <v>42425.757986111115</v>
      </c>
      <c r="S2196" s="18">
        <f>(((I2196/60)/60)/24)+DATE(1970,1,1)</f>
        <v>42455.716319444444</v>
      </c>
      <c r="T2196" s="14">
        <f>MONTH(R2196)</f>
        <v>2</v>
      </c>
      <c r="U2196" s="14">
        <f>MONTH(S2196)</f>
        <v>3</v>
      </c>
      <c r="V2196">
        <f>YEAR(R2196)</f>
        <v>2016</v>
      </c>
      <c r="W2196">
        <f>YEAR(S2196)</f>
        <v>2016</v>
      </c>
      <c r="X2196" s="14">
        <f>_xlfn.DAYS(Table1[[#This Row],[Date Ended Conversion]],Table1[[#This Row],[Date Created Conversion]])</f>
        <v>30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8280</v>
      </c>
      <c r="O2197" t="s">
        <v>8313</v>
      </c>
      <c r="P2197" s="16">
        <f>ROUND(Table1[[#This Row],[pledged]]/Table1[[#This Row],[goal]]*100,0)</f>
        <v>120</v>
      </c>
      <c r="Q2197">
        <f>IFERROR(ROUND(E2197/L2197,2),0)</f>
        <v>48.13</v>
      </c>
      <c r="R2197" s="18">
        <f>(((J2197/60)/60)/24)+DATE(1970,1,1)</f>
        <v>42197.771990740745</v>
      </c>
      <c r="S2197" s="18">
        <f>(((I2197/60)/60)/24)+DATE(1970,1,1)</f>
        <v>42227.771990740745</v>
      </c>
      <c r="T2197" s="14">
        <f>MONTH(R2197)</f>
        <v>7</v>
      </c>
      <c r="U2197" s="14">
        <f>MONTH(S2197)</f>
        <v>8</v>
      </c>
      <c r="V2197">
        <f>YEAR(R2197)</f>
        <v>2015</v>
      </c>
      <c r="W2197">
        <f>YEAR(S2197)</f>
        <v>2015</v>
      </c>
      <c r="X2197" s="14">
        <f>_xlfn.DAYS(Table1[[#This Row],[Date Ended Conversion]],Table1[[#This Row],[Date Created Conversion]])</f>
        <v>30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8280</v>
      </c>
      <c r="O2198" t="s">
        <v>8313</v>
      </c>
      <c r="P2198" s="16">
        <f>ROUND(Table1[[#This Row],[pledged]]/Table1[[#This Row],[goal]]*100,0)</f>
        <v>114</v>
      </c>
      <c r="Q2198">
        <f>IFERROR(ROUND(E2198/L2198,2),0)</f>
        <v>68.11</v>
      </c>
      <c r="R2198" s="18">
        <f>(((J2198/60)/60)/24)+DATE(1970,1,1)</f>
        <v>42675.487291666665</v>
      </c>
      <c r="S2198" s="18">
        <f>(((I2198/60)/60)/24)+DATE(1970,1,1)</f>
        <v>42706.291666666672</v>
      </c>
      <c r="T2198" s="14">
        <f>MONTH(R2198)</f>
        <v>11</v>
      </c>
      <c r="U2198" s="14">
        <f>MONTH(S2198)</f>
        <v>12</v>
      </c>
      <c r="V2198">
        <f>YEAR(R2198)</f>
        <v>2016</v>
      </c>
      <c r="W2198">
        <f>YEAR(S2198)</f>
        <v>2016</v>
      </c>
      <c r="X2198" s="14">
        <f>_xlfn.DAYS(Table1[[#This Row],[Date Ended Conversion]],Table1[[#This Row],[Date Created Conversion]])</f>
        <v>31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8280</v>
      </c>
      <c r="O2199" t="s">
        <v>8313</v>
      </c>
      <c r="P2199" s="16">
        <f>ROUND(Table1[[#This Row],[pledged]]/Table1[[#This Row],[goal]]*100,0)</f>
        <v>951</v>
      </c>
      <c r="Q2199">
        <f>IFERROR(ROUND(E2199/L2199,2),0)</f>
        <v>65.89</v>
      </c>
      <c r="R2199" s="18">
        <f>(((J2199/60)/60)/24)+DATE(1970,1,1)</f>
        <v>42033.584016203706</v>
      </c>
      <c r="S2199" s="18">
        <f>(((I2199/60)/60)/24)+DATE(1970,1,1)</f>
        <v>42063.584016203706</v>
      </c>
      <c r="T2199" s="14">
        <f>MONTH(R2199)</f>
        <v>1</v>
      </c>
      <c r="U2199" s="14">
        <f>MONTH(S2199)</f>
        <v>2</v>
      </c>
      <c r="V2199">
        <f>YEAR(R2199)</f>
        <v>2015</v>
      </c>
      <c r="W2199">
        <f>YEAR(S2199)</f>
        <v>2015</v>
      </c>
      <c r="X2199" s="14">
        <f>_xlfn.DAYS(Table1[[#This Row],[Date Ended Conversion]],Table1[[#This Row],[Date Created Conversion]])</f>
        <v>30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8280</v>
      </c>
      <c r="O2200" t="s">
        <v>8313</v>
      </c>
      <c r="P2200" s="16">
        <f>ROUND(Table1[[#This Row],[pledged]]/Table1[[#This Row],[goal]]*100,0)</f>
        <v>133</v>
      </c>
      <c r="Q2200">
        <f>IFERROR(ROUND(E2200/L2200,2),0)</f>
        <v>81.650000000000006</v>
      </c>
      <c r="R2200" s="18">
        <f>(((J2200/60)/60)/24)+DATE(1970,1,1)</f>
        <v>42292.513888888891</v>
      </c>
      <c r="S2200" s="18">
        <f>(((I2200/60)/60)/24)+DATE(1970,1,1)</f>
        <v>42322.555555555555</v>
      </c>
      <c r="T2200" s="14">
        <f>MONTH(R2200)</f>
        <v>10</v>
      </c>
      <c r="U2200" s="14">
        <f>MONTH(S2200)</f>
        <v>11</v>
      </c>
      <c r="V2200">
        <f>YEAR(R2200)</f>
        <v>2015</v>
      </c>
      <c r="W2200">
        <f>YEAR(S2200)</f>
        <v>2015</v>
      </c>
      <c r="X2200" s="14">
        <f>_xlfn.DAYS(Table1[[#This Row],[Date Ended Conversion]],Table1[[#This Row],[Date Created Conversion]])</f>
        <v>30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8280</v>
      </c>
      <c r="O2201" t="s">
        <v>8313</v>
      </c>
      <c r="P2201" s="16">
        <f>ROUND(Table1[[#This Row],[pledged]]/Table1[[#This Row],[goal]]*100,0)</f>
        <v>147</v>
      </c>
      <c r="Q2201">
        <f>IFERROR(ROUND(E2201/L2201,2),0)</f>
        <v>52.7</v>
      </c>
      <c r="R2201" s="18">
        <f>(((J2201/60)/60)/24)+DATE(1970,1,1)</f>
        <v>42262.416643518518</v>
      </c>
      <c r="S2201" s="18">
        <f>(((I2201/60)/60)/24)+DATE(1970,1,1)</f>
        <v>42292.416643518518</v>
      </c>
      <c r="T2201" s="14">
        <f>MONTH(R2201)</f>
        <v>9</v>
      </c>
      <c r="U2201" s="14">
        <f>MONTH(S2201)</f>
        <v>10</v>
      </c>
      <c r="V2201">
        <f>YEAR(R2201)</f>
        <v>2015</v>
      </c>
      <c r="W2201">
        <f>YEAR(S2201)</f>
        <v>2015</v>
      </c>
      <c r="X2201" s="14">
        <f>_xlfn.DAYS(Table1[[#This Row],[Date Ended Conversion]],Table1[[#This Row],[Date Created Conversion]])</f>
        <v>30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8280</v>
      </c>
      <c r="O2202" t="s">
        <v>8313</v>
      </c>
      <c r="P2202" s="16">
        <f>ROUND(Table1[[#This Row],[pledged]]/Table1[[#This Row],[goal]]*100,0)</f>
        <v>542</v>
      </c>
      <c r="Q2202">
        <f>IFERROR(ROUND(E2202/L2202,2),0)</f>
        <v>41.23</v>
      </c>
      <c r="R2202" s="18">
        <f>(((J2202/60)/60)/24)+DATE(1970,1,1)</f>
        <v>42163.625787037032</v>
      </c>
      <c r="S2202" s="18">
        <f>(((I2202/60)/60)/24)+DATE(1970,1,1)</f>
        <v>42191.125</v>
      </c>
      <c r="T2202" s="14">
        <f>MONTH(R2202)</f>
        <v>6</v>
      </c>
      <c r="U2202" s="14">
        <f>MONTH(S2202)</f>
        <v>7</v>
      </c>
      <c r="V2202">
        <f>YEAR(R2202)</f>
        <v>2015</v>
      </c>
      <c r="W2202">
        <f>YEAR(S2202)</f>
        <v>2015</v>
      </c>
      <c r="X2202" s="14">
        <f>_xlfn.DAYS(Table1[[#This Row],[Date Ended Conversion]],Table1[[#This Row],[Date Created Conversion]])</f>
        <v>28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8275</v>
      </c>
      <c r="O2203" t="s">
        <v>8311</v>
      </c>
      <c r="P2203" s="16">
        <f>ROUND(Table1[[#This Row],[pledged]]/Table1[[#This Row],[goal]]*100,0)</f>
        <v>383</v>
      </c>
      <c r="Q2203">
        <f>IFERROR(ROUND(E2203/L2203,2),0)</f>
        <v>15.04</v>
      </c>
      <c r="R2203" s="18">
        <f>(((J2203/60)/60)/24)+DATE(1970,1,1)</f>
        <v>41276.846817129634</v>
      </c>
      <c r="S2203" s="18">
        <f>(((I2203/60)/60)/24)+DATE(1970,1,1)</f>
        <v>41290.846817129634</v>
      </c>
      <c r="T2203" s="14">
        <f>MONTH(R2203)</f>
        <v>1</v>
      </c>
      <c r="U2203" s="14">
        <f>MONTH(S2203)</f>
        <v>1</v>
      </c>
      <c r="V2203">
        <f>YEAR(R2203)</f>
        <v>2013</v>
      </c>
      <c r="W2203">
        <f>YEAR(S2203)</f>
        <v>2013</v>
      </c>
      <c r="X2203" s="14">
        <f>_xlfn.DAYS(Table1[[#This Row],[Date Ended Conversion]],Table1[[#This Row],[Date Created Conversion]])</f>
        <v>14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8275</v>
      </c>
      <c r="O2204" t="s">
        <v>8311</v>
      </c>
      <c r="P2204" s="16">
        <f>ROUND(Table1[[#This Row],[pledged]]/Table1[[#This Row],[goal]]*100,0)</f>
        <v>704</v>
      </c>
      <c r="Q2204">
        <f>IFERROR(ROUND(E2204/L2204,2),0)</f>
        <v>39.07</v>
      </c>
      <c r="R2204" s="18">
        <f>(((J2204/60)/60)/24)+DATE(1970,1,1)</f>
        <v>41184.849166666667</v>
      </c>
      <c r="S2204" s="18">
        <f>(((I2204/60)/60)/24)+DATE(1970,1,1)</f>
        <v>41214.849166666667</v>
      </c>
      <c r="T2204" s="14">
        <f>MONTH(R2204)</f>
        <v>10</v>
      </c>
      <c r="U2204" s="14">
        <f>MONTH(S2204)</f>
        <v>11</v>
      </c>
      <c r="V2204">
        <f>YEAR(R2204)</f>
        <v>2012</v>
      </c>
      <c r="W2204">
        <f>YEAR(S2204)</f>
        <v>2012</v>
      </c>
      <c r="X2204" s="14">
        <f>_xlfn.DAYS(Table1[[#This Row],[Date Ended Conversion]],Table1[[#This Row],[Date Created Conversion]])</f>
        <v>30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8275</v>
      </c>
      <c r="O2205" t="s">
        <v>8311</v>
      </c>
      <c r="P2205" s="16">
        <f>ROUND(Table1[[#This Row],[pledged]]/Table1[[#This Row],[goal]]*100,0)</f>
        <v>110</v>
      </c>
      <c r="Q2205">
        <f>IFERROR(ROUND(E2205/L2205,2),0)</f>
        <v>43.82</v>
      </c>
      <c r="R2205" s="18">
        <f>(((J2205/60)/60)/24)+DATE(1970,1,1)</f>
        <v>42241.85974537037</v>
      </c>
      <c r="S2205" s="18">
        <f>(((I2205/60)/60)/24)+DATE(1970,1,1)</f>
        <v>42271.85974537037</v>
      </c>
      <c r="T2205" s="14">
        <f>MONTH(R2205)</f>
        <v>8</v>
      </c>
      <c r="U2205" s="14">
        <f>MONTH(S2205)</f>
        <v>9</v>
      </c>
      <c r="V2205">
        <f>YEAR(R2205)</f>
        <v>2015</v>
      </c>
      <c r="W2205">
        <f>YEAR(S2205)</f>
        <v>2015</v>
      </c>
      <c r="X2205" s="14">
        <f>_xlfn.DAYS(Table1[[#This Row],[Date Ended Conversion]],Table1[[#This Row],[Date Created Conversion]])</f>
        <v>30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8275</v>
      </c>
      <c r="O2206" t="s">
        <v>8311</v>
      </c>
      <c r="P2206" s="16">
        <f>ROUND(Table1[[#This Row],[pledged]]/Table1[[#This Row],[goal]]*100,0)</f>
        <v>133</v>
      </c>
      <c r="Q2206">
        <f>IFERROR(ROUND(E2206/L2206,2),0)</f>
        <v>27.3</v>
      </c>
      <c r="R2206" s="18">
        <f>(((J2206/60)/60)/24)+DATE(1970,1,1)</f>
        <v>41312.311562499999</v>
      </c>
      <c r="S2206" s="18">
        <f>(((I2206/60)/60)/24)+DATE(1970,1,1)</f>
        <v>41342.311562499999</v>
      </c>
      <c r="T2206" s="14">
        <f>MONTH(R2206)</f>
        <v>2</v>
      </c>
      <c r="U2206" s="14">
        <f>MONTH(S2206)</f>
        <v>3</v>
      </c>
      <c r="V2206">
        <f>YEAR(R2206)</f>
        <v>2013</v>
      </c>
      <c r="W2206">
        <f>YEAR(S2206)</f>
        <v>2013</v>
      </c>
      <c r="X2206" s="14">
        <f>_xlfn.DAYS(Table1[[#This Row],[Date Ended Conversion]],Table1[[#This Row],[Date Created Conversion]])</f>
        <v>30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8275</v>
      </c>
      <c r="O2207" t="s">
        <v>8311</v>
      </c>
      <c r="P2207" s="16">
        <f>ROUND(Table1[[#This Row],[pledged]]/Table1[[#This Row],[goal]]*100,0)</f>
        <v>152</v>
      </c>
      <c r="Q2207">
        <f>IFERROR(ROUND(E2207/L2207,2),0)</f>
        <v>42.22</v>
      </c>
      <c r="R2207" s="18">
        <f>(((J2207/60)/60)/24)+DATE(1970,1,1)</f>
        <v>41031.82163194444</v>
      </c>
      <c r="S2207" s="18">
        <f>(((I2207/60)/60)/24)+DATE(1970,1,1)</f>
        <v>41061.82163194444</v>
      </c>
      <c r="T2207" s="14">
        <f>MONTH(R2207)</f>
        <v>5</v>
      </c>
      <c r="U2207" s="14">
        <f>MONTH(S2207)</f>
        <v>6</v>
      </c>
      <c r="V2207">
        <f>YEAR(R2207)</f>
        <v>2012</v>
      </c>
      <c r="W2207">
        <f>YEAR(S2207)</f>
        <v>2012</v>
      </c>
      <c r="X2207" s="14">
        <f>_xlfn.DAYS(Table1[[#This Row],[Date Ended Conversion]],Table1[[#This Row],[Date Created Conversion]])</f>
        <v>30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8275</v>
      </c>
      <c r="O2208" t="s">
        <v>8311</v>
      </c>
      <c r="P2208" s="16">
        <f>ROUND(Table1[[#This Row],[pledged]]/Table1[[#This Row],[goal]]*100,0)</f>
        <v>103</v>
      </c>
      <c r="Q2208">
        <f>IFERROR(ROUND(E2208/L2208,2),0)</f>
        <v>33.24</v>
      </c>
      <c r="R2208" s="18">
        <f>(((J2208/60)/60)/24)+DATE(1970,1,1)</f>
        <v>40997.257222222222</v>
      </c>
      <c r="S2208" s="18">
        <f>(((I2208/60)/60)/24)+DATE(1970,1,1)</f>
        <v>41015.257222222222</v>
      </c>
      <c r="T2208" s="14">
        <f>MONTH(R2208)</f>
        <v>3</v>
      </c>
      <c r="U2208" s="14">
        <f>MONTH(S2208)</f>
        <v>4</v>
      </c>
      <c r="V2208">
        <f>YEAR(R2208)</f>
        <v>2012</v>
      </c>
      <c r="W2208">
        <f>YEAR(S2208)</f>
        <v>2012</v>
      </c>
      <c r="X2208" s="14">
        <f>_xlfn.DAYS(Table1[[#This Row],[Date Ended Conversion]],Table1[[#This Row],[Date Created Conversion]])</f>
        <v>18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8275</v>
      </c>
      <c r="O2209" t="s">
        <v>8311</v>
      </c>
      <c r="P2209" s="16">
        <f>ROUND(Table1[[#This Row],[pledged]]/Table1[[#This Row],[goal]]*100,0)</f>
        <v>100</v>
      </c>
      <c r="Q2209">
        <f>IFERROR(ROUND(E2209/L2209,2),0)</f>
        <v>285.70999999999998</v>
      </c>
      <c r="R2209" s="18">
        <f>(((J2209/60)/60)/24)+DATE(1970,1,1)</f>
        <v>41564.194131944445</v>
      </c>
      <c r="S2209" s="18">
        <f>(((I2209/60)/60)/24)+DATE(1970,1,1)</f>
        <v>41594.235798611109</v>
      </c>
      <c r="T2209" s="14">
        <f>MONTH(R2209)</f>
        <v>10</v>
      </c>
      <c r="U2209" s="14">
        <f>MONTH(S2209)</f>
        <v>11</v>
      </c>
      <c r="V2209">
        <f>YEAR(R2209)</f>
        <v>2013</v>
      </c>
      <c r="W2209">
        <f>YEAR(S2209)</f>
        <v>2013</v>
      </c>
      <c r="X2209" s="14">
        <f>_xlfn.DAYS(Table1[[#This Row],[Date Ended Conversion]],Table1[[#This Row],[Date Created Conversion]])</f>
        <v>30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8275</v>
      </c>
      <c r="O2210" t="s">
        <v>8311</v>
      </c>
      <c r="P2210" s="16">
        <f>ROUND(Table1[[#This Row],[pledged]]/Table1[[#This Row],[goal]]*100,0)</f>
        <v>102</v>
      </c>
      <c r="Q2210">
        <f>IFERROR(ROUND(E2210/L2210,2),0)</f>
        <v>42.33</v>
      </c>
      <c r="R2210" s="18">
        <f>(((J2210/60)/60)/24)+DATE(1970,1,1)</f>
        <v>40946.882245370369</v>
      </c>
      <c r="S2210" s="18">
        <f>(((I2210/60)/60)/24)+DATE(1970,1,1)</f>
        <v>41006.166666666664</v>
      </c>
      <c r="T2210" s="14">
        <f>MONTH(R2210)</f>
        <v>2</v>
      </c>
      <c r="U2210" s="14">
        <f>MONTH(S2210)</f>
        <v>4</v>
      </c>
      <c r="V2210">
        <f>YEAR(R2210)</f>
        <v>2012</v>
      </c>
      <c r="W2210">
        <f>YEAR(S2210)</f>
        <v>2012</v>
      </c>
      <c r="X2210" s="14">
        <f>_xlfn.DAYS(Table1[[#This Row],[Date Ended Conversion]],Table1[[#This Row],[Date Created Conversion]])</f>
        <v>60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8275</v>
      </c>
      <c r="O2211" t="s">
        <v>8311</v>
      </c>
      <c r="P2211" s="16">
        <f>ROUND(Table1[[#This Row],[pledged]]/Table1[[#This Row],[goal]]*100,0)</f>
        <v>151</v>
      </c>
      <c r="Q2211">
        <f>IFERROR(ROUND(E2211/L2211,2),0)</f>
        <v>50.27</v>
      </c>
      <c r="R2211" s="18">
        <f>(((J2211/60)/60)/24)+DATE(1970,1,1)</f>
        <v>41732.479675925926</v>
      </c>
      <c r="S2211" s="18">
        <f>(((I2211/60)/60)/24)+DATE(1970,1,1)</f>
        <v>41743.958333333336</v>
      </c>
      <c r="T2211" s="14">
        <f>MONTH(R2211)</f>
        <v>4</v>
      </c>
      <c r="U2211" s="14">
        <f>MONTH(S2211)</f>
        <v>4</v>
      </c>
      <c r="V2211">
        <f>YEAR(R2211)</f>
        <v>2014</v>
      </c>
      <c r="W2211">
        <f>YEAR(S2211)</f>
        <v>2014</v>
      </c>
      <c r="X2211" s="14">
        <f>_xlfn.DAYS(Table1[[#This Row],[Date Ended Conversion]],Table1[[#This Row],[Date Created Conversion]])</f>
        <v>11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8275</v>
      </c>
      <c r="O2212" t="s">
        <v>8311</v>
      </c>
      <c r="P2212" s="16">
        <f>ROUND(Table1[[#This Row],[pledged]]/Table1[[#This Row],[goal]]*100,0)</f>
        <v>111</v>
      </c>
      <c r="Q2212">
        <f>IFERROR(ROUND(E2212/L2212,2),0)</f>
        <v>61.9</v>
      </c>
      <c r="R2212" s="18">
        <f>(((J2212/60)/60)/24)+DATE(1970,1,1)</f>
        <v>40956.066087962965</v>
      </c>
      <c r="S2212" s="18">
        <f>(((I2212/60)/60)/24)+DATE(1970,1,1)</f>
        <v>41013.73333333333</v>
      </c>
      <c r="T2212" s="14">
        <f>MONTH(R2212)</f>
        <v>2</v>
      </c>
      <c r="U2212" s="14">
        <f>MONTH(S2212)</f>
        <v>4</v>
      </c>
      <c r="V2212">
        <f>YEAR(R2212)</f>
        <v>2012</v>
      </c>
      <c r="W2212">
        <f>YEAR(S2212)</f>
        <v>2012</v>
      </c>
      <c r="X2212" s="14">
        <f>_xlfn.DAYS(Table1[[#This Row],[Date Ended Conversion]],Table1[[#This Row],[Date Created Conversion]])</f>
        <v>57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8275</v>
      </c>
      <c r="O2213" t="s">
        <v>8311</v>
      </c>
      <c r="P2213" s="16">
        <f>ROUND(Table1[[#This Row],[pledged]]/Table1[[#This Row],[goal]]*100,0)</f>
        <v>196</v>
      </c>
      <c r="Q2213">
        <f>IFERROR(ROUND(E2213/L2213,2),0)</f>
        <v>40.75</v>
      </c>
      <c r="R2213" s="18">
        <f>(((J2213/60)/60)/24)+DATE(1970,1,1)</f>
        <v>41716.785011574073</v>
      </c>
      <c r="S2213" s="18">
        <f>(((I2213/60)/60)/24)+DATE(1970,1,1)</f>
        <v>41739.290972222225</v>
      </c>
      <c r="T2213" s="14">
        <f>MONTH(R2213)</f>
        <v>3</v>
      </c>
      <c r="U2213" s="14">
        <f>MONTH(S2213)</f>
        <v>4</v>
      </c>
      <c r="V2213">
        <f>YEAR(R2213)</f>
        <v>2014</v>
      </c>
      <c r="W2213">
        <f>YEAR(S2213)</f>
        <v>2014</v>
      </c>
      <c r="X2213" s="14">
        <f>_xlfn.DAYS(Table1[[#This Row],[Date Ended Conversion]],Table1[[#This Row],[Date Created Conversion]])</f>
        <v>23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8275</v>
      </c>
      <c r="O2214" t="s">
        <v>8311</v>
      </c>
      <c r="P2214" s="16">
        <f>ROUND(Table1[[#This Row],[pledged]]/Table1[[#This Row],[goal]]*100,0)</f>
        <v>114</v>
      </c>
      <c r="Q2214">
        <f>IFERROR(ROUND(E2214/L2214,2),0)</f>
        <v>55.8</v>
      </c>
      <c r="R2214" s="18">
        <f>(((J2214/60)/60)/24)+DATE(1970,1,1)</f>
        <v>41548.747418981482</v>
      </c>
      <c r="S2214" s="18">
        <f>(((I2214/60)/60)/24)+DATE(1970,1,1)</f>
        <v>41582.041666666664</v>
      </c>
      <c r="T2214" s="14">
        <f>MONTH(R2214)</f>
        <v>10</v>
      </c>
      <c r="U2214" s="14">
        <f>MONTH(S2214)</f>
        <v>11</v>
      </c>
      <c r="V2214">
        <f>YEAR(R2214)</f>
        <v>2013</v>
      </c>
      <c r="W2214">
        <f>YEAR(S2214)</f>
        <v>2013</v>
      </c>
      <c r="X2214" s="14">
        <f>_xlfn.DAYS(Table1[[#This Row],[Date Ended Conversion]],Table1[[#This Row],[Date Created Conversion]])</f>
        <v>34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8275</v>
      </c>
      <c r="O2215" t="s">
        <v>8311</v>
      </c>
      <c r="P2215" s="16">
        <f>ROUND(Table1[[#This Row],[pledged]]/Table1[[#This Row],[goal]]*100,0)</f>
        <v>200</v>
      </c>
      <c r="Q2215">
        <f>IFERROR(ROUND(E2215/L2215,2),0)</f>
        <v>10</v>
      </c>
      <c r="R2215" s="18">
        <f>(((J2215/60)/60)/24)+DATE(1970,1,1)</f>
        <v>42109.826145833329</v>
      </c>
      <c r="S2215" s="18">
        <f>(((I2215/60)/60)/24)+DATE(1970,1,1)</f>
        <v>42139.826145833329</v>
      </c>
      <c r="T2215" s="14">
        <f>MONTH(R2215)</f>
        <v>4</v>
      </c>
      <c r="U2215" s="14">
        <f>MONTH(S2215)</f>
        <v>5</v>
      </c>
      <c r="V2215">
        <f>YEAR(R2215)</f>
        <v>2015</v>
      </c>
      <c r="W2215">
        <f>YEAR(S2215)</f>
        <v>2015</v>
      </c>
      <c r="X2215" s="14">
        <f>_xlfn.DAYS(Table1[[#This Row],[Date Ended Conversion]],Table1[[#This Row],[Date Created Conversion]])</f>
        <v>30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8275</v>
      </c>
      <c r="O2216" t="s">
        <v>8311</v>
      </c>
      <c r="P2216" s="16">
        <f>ROUND(Table1[[#This Row],[pledged]]/Table1[[#This Row],[goal]]*100,0)</f>
        <v>293</v>
      </c>
      <c r="Q2216">
        <f>IFERROR(ROUND(E2216/L2216,2),0)</f>
        <v>73.13</v>
      </c>
      <c r="R2216" s="18">
        <f>(((J2216/60)/60)/24)+DATE(1970,1,1)</f>
        <v>41646.792222222226</v>
      </c>
      <c r="S2216" s="18">
        <f>(((I2216/60)/60)/24)+DATE(1970,1,1)</f>
        <v>41676.792222222226</v>
      </c>
      <c r="T2216" s="14">
        <f>MONTH(R2216)</f>
        <v>1</v>
      </c>
      <c r="U2216" s="14">
        <f>MONTH(S2216)</f>
        <v>2</v>
      </c>
      <c r="V2216">
        <f>YEAR(R2216)</f>
        <v>2014</v>
      </c>
      <c r="W2216">
        <f>YEAR(S2216)</f>
        <v>2014</v>
      </c>
      <c r="X2216" s="14">
        <f>_xlfn.DAYS(Table1[[#This Row],[Date Ended Conversion]],Table1[[#This Row],[Date Created Conversion]])</f>
        <v>30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8275</v>
      </c>
      <c r="O2217" t="s">
        <v>8311</v>
      </c>
      <c r="P2217" s="16">
        <f>ROUND(Table1[[#This Row],[pledged]]/Table1[[#This Row],[goal]]*100,0)</f>
        <v>156</v>
      </c>
      <c r="Q2217">
        <f>IFERROR(ROUND(E2217/L2217,2),0)</f>
        <v>26.06</v>
      </c>
      <c r="R2217" s="18">
        <f>(((J2217/60)/60)/24)+DATE(1970,1,1)</f>
        <v>40958.717268518521</v>
      </c>
      <c r="S2217" s="18">
        <f>(((I2217/60)/60)/24)+DATE(1970,1,1)</f>
        <v>40981.290972222225</v>
      </c>
      <c r="T2217" s="14">
        <f>MONTH(R2217)</f>
        <v>2</v>
      </c>
      <c r="U2217" s="14">
        <f>MONTH(S2217)</f>
        <v>3</v>
      </c>
      <c r="V2217">
        <f>YEAR(R2217)</f>
        <v>2012</v>
      </c>
      <c r="W2217">
        <f>YEAR(S2217)</f>
        <v>2012</v>
      </c>
      <c r="X2217" s="14">
        <f>_xlfn.DAYS(Table1[[#This Row],[Date Ended Conversion]],Table1[[#This Row],[Date Created Conversion]])</f>
        <v>23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8275</v>
      </c>
      <c r="O2218" t="s">
        <v>8311</v>
      </c>
      <c r="P2218" s="16">
        <f>ROUND(Table1[[#This Row],[pledged]]/Table1[[#This Row],[goal]]*100,0)</f>
        <v>106</v>
      </c>
      <c r="Q2218">
        <f>IFERROR(ROUND(E2218/L2218,2),0)</f>
        <v>22.64</v>
      </c>
      <c r="R2218" s="18">
        <f>(((J2218/60)/60)/24)+DATE(1970,1,1)</f>
        <v>42194.751678240747</v>
      </c>
      <c r="S2218" s="18">
        <f>(((I2218/60)/60)/24)+DATE(1970,1,1)</f>
        <v>42208.751678240747</v>
      </c>
      <c r="T2218" s="14">
        <f>MONTH(R2218)</f>
        <v>7</v>
      </c>
      <c r="U2218" s="14">
        <f>MONTH(S2218)</f>
        <v>7</v>
      </c>
      <c r="V2218">
        <f>YEAR(R2218)</f>
        <v>2015</v>
      </c>
      <c r="W2218">
        <f>YEAR(S2218)</f>
        <v>2015</v>
      </c>
      <c r="X2218" s="14">
        <f>_xlfn.DAYS(Table1[[#This Row],[Date Ended Conversion]],Table1[[#This Row],[Date Created Conversion]])</f>
        <v>14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8275</v>
      </c>
      <c r="O2219" t="s">
        <v>8311</v>
      </c>
      <c r="P2219" s="16">
        <f>ROUND(Table1[[#This Row],[pledged]]/Table1[[#This Row],[goal]]*100,0)</f>
        <v>101</v>
      </c>
      <c r="Q2219">
        <f>IFERROR(ROUND(E2219/L2219,2),0)</f>
        <v>47.22</v>
      </c>
      <c r="R2219" s="18">
        <f>(((J2219/60)/60)/24)+DATE(1970,1,1)</f>
        <v>42299.776770833334</v>
      </c>
      <c r="S2219" s="18">
        <f>(((I2219/60)/60)/24)+DATE(1970,1,1)</f>
        <v>42310.333333333328</v>
      </c>
      <c r="T2219" s="14">
        <f>MONTH(R2219)</f>
        <v>10</v>
      </c>
      <c r="U2219" s="14">
        <f>MONTH(S2219)</f>
        <v>11</v>
      </c>
      <c r="V2219">
        <f>YEAR(R2219)</f>
        <v>2015</v>
      </c>
      <c r="W2219">
        <f>YEAR(S2219)</f>
        <v>2015</v>
      </c>
      <c r="X2219" s="14">
        <f>_xlfn.DAYS(Table1[[#This Row],[Date Ended Conversion]],Table1[[#This Row],[Date Created Conversion]])</f>
        <v>11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8275</v>
      </c>
      <c r="O2220" t="s">
        <v>8311</v>
      </c>
      <c r="P2220" s="16">
        <f>ROUND(Table1[[#This Row],[pledged]]/Table1[[#This Row],[goal]]*100,0)</f>
        <v>123</v>
      </c>
      <c r="Q2220">
        <f>IFERROR(ROUND(E2220/L2220,2),0)</f>
        <v>32.32</v>
      </c>
      <c r="R2220" s="18">
        <f>(((J2220/60)/60)/24)+DATE(1970,1,1)</f>
        <v>41127.812303240738</v>
      </c>
      <c r="S2220" s="18">
        <f>(((I2220/60)/60)/24)+DATE(1970,1,1)</f>
        <v>41150</v>
      </c>
      <c r="T2220" s="14">
        <f>MONTH(R2220)</f>
        <v>8</v>
      </c>
      <c r="U2220" s="14">
        <f>MONTH(S2220)</f>
        <v>8</v>
      </c>
      <c r="V2220">
        <f>YEAR(R2220)</f>
        <v>2012</v>
      </c>
      <c r="W2220">
        <f>YEAR(S2220)</f>
        <v>2012</v>
      </c>
      <c r="X2220" s="14">
        <f>_xlfn.DAYS(Table1[[#This Row],[Date Ended Conversion]],Table1[[#This Row],[Date Created Conversion]])</f>
        <v>23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8275</v>
      </c>
      <c r="O2221" t="s">
        <v>8311</v>
      </c>
      <c r="P2221" s="16">
        <f>ROUND(Table1[[#This Row],[pledged]]/Table1[[#This Row],[goal]]*100,0)</f>
        <v>102</v>
      </c>
      <c r="Q2221">
        <f>IFERROR(ROUND(E2221/L2221,2),0)</f>
        <v>53.42</v>
      </c>
      <c r="R2221" s="18">
        <f>(((J2221/60)/60)/24)+DATE(1970,1,1)</f>
        <v>42205.718888888892</v>
      </c>
      <c r="S2221" s="18">
        <f>(((I2221/60)/60)/24)+DATE(1970,1,1)</f>
        <v>42235.718888888892</v>
      </c>
      <c r="T2221" s="14">
        <f>MONTH(R2221)</f>
        <v>7</v>
      </c>
      <c r="U2221" s="14">
        <f>MONTH(S2221)</f>
        <v>8</v>
      </c>
      <c r="V2221">
        <f>YEAR(R2221)</f>
        <v>2015</v>
      </c>
      <c r="W2221">
        <f>YEAR(S2221)</f>
        <v>2015</v>
      </c>
      <c r="X2221" s="14">
        <f>_xlfn.DAYS(Table1[[#This Row],[Date Ended Conversion]],Table1[[#This Row],[Date Created Conversion]])</f>
        <v>30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8275</v>
      </c>
      <c r="O2222" t="s">
        <v>8311</v>
      </c>
      <c r="P2222" s="16">
        <f>ROUND(Table1[[#This Row],[pledged]]/Table1[[#This Row],[goal]]*100,0)</f>
        <v>101</v>
      </c>
      <c r="Q2222">
        <f>IFERROR(ROUND(E2222/L2222,2),0)</f>
        <v>51.3</v>
      </c>
      <c r="R2222" s="18">
        <f>(((J2222/60)/60)/24)+DATE(1970,1,1)</f>
        <v>41452.060601851852</v>
      </c>
      <c r="S2222" s="18">
        <f>(((I2222/60)/60)/24)+DATE(1970,1,1)</f>
        <v>41482.060601851852</v>
      </c>
      <c r="T2222" s="14">
        <f>MONTH(R2222)</f>
        <v>6</v>
      </c>
      <c r="U2222" s="14">
        <f>MONTH(S2222)</f>
        <v>7</v>
      </c>
      <c r="V2222">
        <f>YEAR(R2222)</f>
        <v>2013</v>
      </c>
      <c r="W2222">
        <f>YEAR(S2222)</f>
        <v>2013</v>
      </c>
      <c r="X2222" s="14">
        <f>_xlfn.DAYS(Table1[[#This Row],[Date Ended Conversion]],Table1[[#This Row],[Date Created Conversion]])</f>
        <v>30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8280</v>
      </c>
      <c r="O2223" t="s">
        <v>8313</v>
      </c>
      <c r="P2223" s="16">
        <f>ROUND(Table1[[#This Row],[pledged]]/Table1[[#This Row],[goal]]*100,0)</f>
        <v>108</v>
      </c>
      <c r="Q2223">
        <f>IFERROR(ROUND(E2223/L2223,2),0)</f>
        <v>37.200000000000003</v>
      </c>
      <c r="R2223" s="18">
        <f>(((J2223/60)/60)/24)+DATE(1970,1,1)</f>
        <v>42452.666770833333</v>
      </c>
      <c r="S2223" s="18">
        <f>(((I2223/60)/60)/24)+DATE(1970,1,1)</f>
        <v>42483</v>
      </c>
      <c r="T2223" s="14">
        <f>MONTH(R2223)</f>
        <v>3</v>
      </c>
      <c r="U2223" s="14">
        <f>MONTH(S2223)</f>
        <v>4</v>
      </c>
      <c r="V2223">
        <f>YEAR(R2223)</f>
        <v>2016</v>
      </c>
      <c r="W2223">
        <f>YEAR(S2223)</f>
        <v>2016</v>
      </c>
      <c r="X2223" s="14">
        <f>_xlfn.DAYS(Table1[[#This Row],[Date Ended Conversion]],Table1[[#This Row],[Date Created Conversion]])</f>
        <v>31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8280</v>
      </c>
      <c r="O2224" t="s">
        <v>8313</v>
      </c>
      <c r="P2224" s="16">
        <f>ROUND(Table1[[#This Row],[pledged]]/Table1[[#This Row],[goal]]*100,0)</f>
        <v>163</v>
      </c>
      <c r="Q2224">
        <f>IFERROR(ROUND(E2224/L2224,2),0)</f>
        <v>27.1</v>
      </c>
      <c r="R2224" s="18">
        <f>(((J2224/60)/60)/24)+DATE(1970,1,1)</f>
        <v>40906.787581018521</v>
      </c>
      <c r="S2224" s="18">
        <f>(((I2224/60)/60)/24)+DATE(1970,1,1)</f>
        <v>40936.787581018521</v>
      </c>
      <c r="T2224" s="14">
        <f>MONTH(R2224)</f>
        <v>12</v>
      </c>
      <c r="U2224" s="14">
        <f>MONTH(S2224)</f>
        <v>1</v>
      </c>
      <c r="V2224">
        <f>YEAR(R2224)</f>
        <v>2011</v>
      </c>
      <c r="W2224">
        <f>YEAR(S2224)</f>
        <v>2012</v>
      </c>
      <c r="X2224" s="14">
        <f>_xlfn.DAYS(Table1[[#This Row],[Date Ended Conversion]],Table1[[#This Row],[Date Created Conversion]])</f>
        <v>30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8280</v>
      </c>
      <c r="O2225" t="s">
        <v>8313</v>
      </c>
      <c r="P2225" s="16">
        <f>ROUND(Table1[[#This Row],[pledged]]/Table1[[#This Row],[goal]]*100,0)</f>
        <v>106</v>
      </c>
      <c r="Q2225">
        <f>IFERROR(ROUND(E2225/L2225,2),0)</f>
        <v>206.31</v>
      </c>
      <c r="R2225" s="18">
        <f>(((J2225/60)/60)/24)+DATE(1970,1,1)</f>
        <v>42152.640833333338</v>
      </c>
      <c r="S2225" s="18">
        <f>(((I2225/60)/60)/24)+DATE(1970,1,1)</f>
        <v>42182.640833333338</v>
      </c>
      <c r="T2225" s="14">
        <f>MONTH(R2225)</f>
        <v>5</v>
      </c>
      <c r="U2225" s="14">
        <f>MONTH(S2225)</f>
        <v>6</v>
      </c>
      <c r="V2225">
        <f>YEAR(R2225)</f>
        <v>2015</v>
      </c>
      <c r="W2225">
        <f>YEAR(S2225)</f>
        <v>2015</v>
      </c>
      <c r="X2225" s="14">
        <f>_xlfn.DAYS(Table1[[#This Row],[Date Ended Conversion]],Table1[[#This Row],[Date Created Conversion]])</f>
        <v>30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8280</v>
      </c>
      <c r="O2226" t="s">
        <v>8313</v>
      </c>
      <c r="P2226" s="16">
        <f>ROUND(Table1[[#This Row],[pledged]]/Table1[[#This Row],[goal]]*100,0)</f>
        <v>243</v>
      </c>
      <c r="Q2226">
        <f>IFERROR(ROUND(E2226/L2226,2),0)</f>
        <v>82.15</v>
      </c>
      <c r="R2226" s="18">
        <f>(((J2226/60)/60)/24)+DATE(1970,1,1)</f>
        <v>42644.667534722219</v>
      </c>
      <c r="S2226" s="18">
        <f>(((I2226/60)/60)/24)+DATE(1970,1,1)</f>
        <v>42672.791666666672</v>
      </c>
      <c r="T2226" s="14">
        <f>MONTH(R2226)</f>
        <v>10</v>
      </c>
      <c r="U2226" s="14">
        <f>MONTH(S2226)</f>
        <v>10</v>
      </c>
      <c r="V2226">
        <f>YEAR(R2226)</f>
        <v>2016</v>
      </c>
      <c r="W2226">
        <f>YEAR(S2226)</f>
        <v>2016</v>
      </c>
      <c r="X2226" s="14">
        <f>_xlfn.DAYS(Table1[[#This Row],[Date Ended Conversion]],Table1[[#This Row],[Date Created Conversion]])</f>
        <v>28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8280</v>
      </c>
      <c r="O2227" t="s">
        <v>8313</v>
      </c>
      <c r="P2227" s="16">
        <f>ROUND(Table1[[#This Row],[pledged]]/Table1[[#This Row],[goal]]*100,0)</f>
        <v>945</v>
      </c>
      <c r="Q2227">
        <f>IFERROR(ROUND(E2227/L2227,2),0)</f>
        <v>164.8</v>
      </c>
      <c r="R2227" s="18">
        <f>(((J2227/60)/60)/24)+DATE(1970,1,1)</f>
        <v>41873.79184027778</v>
      </c>
      <c r="S2227" s="18">
        <f>(((I2227/60)/60)/24)+DATE(1970,1,1)</f>
        <v>41903.79184027778</v>
      </c>
      <c r="T2227" s="14">
        <f>MONTH(R2227)</f>
        <v>8</v>
      </c>
      <c r="U2227" s="14">
        <f>MONTH(S2227)</f>
        <v>9</v>
      </c>
      <c r="V2227">
        <f>YEAR(R2227)</f>
        <v>2014</v>
      </c>
      <c r="W2227">
        <f>YEAR(S2227)</f>
        <v>2014</v>
      </c>
      <c r="X2227" s="14">
        <f>_xlfn.DAYS(Table1[[#This Row],[Date Ended Conversion]],Table1[[#This Row],[Date Created Conversion]])</f>
        <v>30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8280</v>
      </c>
      <c r="O2228" t="s">
        <v>8313</v>
      </c>
      <c r="P2228" s="16">
        <f>ROUND(Table1[[#This Row],[pledged]]/Table1[[#This Row],[goal]]*100,0)</f>
        <v>108</v>
      </c>
      <c r="Q2228">
        <f>IFERROR(ROUND(E2228/L2228,2),0)</f>
        <v>60.82</v>
      </c>
      <c r="R2228" s="18">
        <f>(((J2228/60)/60)/24)+DATE(1970,1,1)</f>
        <v>42381.79886574074</v>
      </c>
      <c r="S2228" s="18">
        <f>(((I2228/60)/60)/24)+DATE(1970,1,1)</f>
        <v>42412.207638888889</v>
      </c>
      <c r="T2228" s="14">
        <f>MONTH(R2228)</f>
        <v>1</v>
      </c>
      <c r="U2228" s="14">
        <f>MONTH(S2228)</f>
        <v>2</v>
      </c>
      <c r="V2228">
        <f>YEAR(R2228)</f>
        <v>2016</v>
      </c>
      <c r="W2228">
        <f>YEAR(S2228)</f>
        <v>2016</v>
      </c>
      <c r="X2228" s="14">
        <f>_xlfn.DAYS(Table1[[#This Row],[Date Ended Conversion]],Table1[[#This Row],[Date Created Conversion]])</f>
        <v>31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8280</v>
      </c>
      <c r="O2229" t="s">
        <v>8313</v>
      </c>
      <c r="P2229" s="16">
        <f>ROUND(Table1[[#This Row],[pledged]]/Table1[[#This Row],[goal]]*100,0)</f>
        <v>157</v>
      </c>
      <c r="Q2229">
        <f>IFERROR(ROUND(E2229/L2229,2),0)</f>
        <v>67.97</v>
      </c>
      <c r="R2229" s="18">
        <f>(((J2229/60)/60)/24)+DATE(1970,1,1)</f>
        <v>41561.807349537034</v>
      </c>
      <c r="S2229" s="18">
        <f>(((I2229/60)/60)/24)+DATE(1970,1,1)</f>
        <v>41591.849016203705</v>
      </c>
      <c r="T2229" s="14">
        <f>MONTH(R2229)</f>
        <v>10</v>
      </c>
      <c r="U2229" s="14">
        <f>MONTH(S2229)</f>
        <v>11</v>
      </c>
      <c r="V2229">
        <f>YEAR(R2229)</f>
        <v>2013</v>
      </c>
      <c r="W2229">
        <f>YEAR(S2229)</f>
        <v>2013</v>
      </c>
      <c r="X2229" s="14">
        <f>_xlfn.DAYS(Table1[[#This Row],[Date Ended Conversion]],Table1[[#This Row],[Date Created Conversion]])</f>
        <v>30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8280</v>
      </c>
      <c r="O2230" t="s">
        <v>8313</v>
      </c>
      <c r="P2230" s="16">
        <f>ROUND(Table1[[#This Row],[pledged]]/Table1[[#This Row],[goal]]*100,0)</f>
        <v>1174</v>
      </c>
      <c r="Q2230">
        <f>IFERROR(ROUND(E2230/L2230,2),0)</f>
        <v>81.56</v>
      </c>
      <c r="R2230" s="18">
        <f>(((J2230/60)/60)/24)+DATE(1970,1,1)</f>
        <v>42202.278194444443</v>
      </c>
      <c r="S2230" s="18">
        <f>(((I2230/60)/60)/24)+DATE(1970,1,1)</f>
        <v>42232.278194444443</v>
      </c>
      <c r="T2230" s="14">
        <f>MONTH(R2230)</f>
        <v>7</v>
      </c>
      <c r="U2230" s="14">
        <f>MONTH(S2230)</f>
        <v>8</v>
      </c>
      <c r="V2230">
        <f>YEAR(R2230)</f>
        <v>2015</v>
      </c>
      <c r="W2230">
        <f>YEAR(S2230)</f>
        <v>2015</v>
      </c>
      <c r="X2230" s="14">
        <f>_xlfn.DAYS(Table1[[#This Row],[Date Ended Conversion]],Table1[[#This Row],[Date Created Conversion]])</f>
        <v>30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8280</v>
      </c>
      <c r="O2231" t="s">
        <v>8313</v>
      </c>
      <c r="P2231" s="16">
        <f>ROUND(Table1[[#This Row],[pledged]]/Table1[[#This Row],[goal]]*100,0)</f>
        <v>171</v>
      </c>
      <c r="Q2231">
        <f>IFERROR(ROUND(E2231/L2231,2),0)</f>
        <v>25.43</v>
      </c>
      <c r="R2231" s="18">
        <f>(((J2231/60)/60)/24)+DATE(1970,1,1)</f>
        <v>41484.664247685185</v>
      </c>
      <c r="S2231" s="18">
        <f>(((I2231/60)/60)/24)+DATE(1970,1,1)</f>
        <v>41520.166666666664</v>
      </c>
      <c r="T2231" s="14">
        <f>MONTH(R2231)</f>
        <v>7</v>
      </c>
      <c r="U2231" s="14">
        <f>MONTH(S2231)</f>
        <v>9</v>
      </c>
      <c r="V2231">
        <f>YEAR(R2231)</f>
        <v>2013</v>
      </c>
      <c r="W2231">
        <f>YEAR(S2231)</f>
        <v>2013</v>
      </c>
      <c r="X2231" s="14">
        <f>_xlfn.DAYS(Table1[[#This Row],[Date Ended Conversion]],Table1[[#This Row],[Date Created Conversion]])</f>
        <v>36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8280</v>
      </c>
      <c r="O2232" t="s">
        <v>8313</v>
      </c>
      <c r="P2232" s="16">
        <f>ROUND(Table1[[#This Row],[pledged]]/Table1[[#This Row],[goal]]*100,0)</f>
        <v>126</v>
      </c>
      <c r="Q2232">
        <f>IFERROR(ROUND(E2232/L2232,2),0)</f>
        <v>21.5</v>
      </c>
      <c r="R2232" s="18">
        <f>(((J2232/60)/60)/24)+DATE(1970,1,1)</f>
        <v>41724.881099537037</v>
      </c>
      <c r="S2232" s="18">
        <f>(((I2232/60)/60)/24)+DATE(1970,1,1)</f>
        <v>41754.881099537037</v>
      </c>
      <c r="T2232" s="14">
        <f>MONTH(R2232)</f>
        <v>3</v>
      </c>
      <c r="U2232" s="14">
        <f>MONTH(S2232)</f>
        <v>4</v>
      </c>
      <c r="V2232">
        <f>YEAR(R2232)</f>
        <v>2014</v>
      </c>
      <c r="W2232">
        <f>YEAR(S2232)</f>
        <v>2014</v>
      </c>
      <c r="X2232" s="14">
        <f>_xlfn.DAYS(Table1[[#This Row],[Date Ended Conversion]],Table1[[#This Row],[Date Created Conversion]])</f>
        <v>30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8280</v>
      </c>
      <c r="O2233" t="s">
        <v>8313</v>
      </c>
      <c r="P2233" s="16">
        <f>ROUND(Table1[[#This Row],[pledged]]/Table1[[#This Row],[goal]]*100,0)</f>
        <v>1212</v>
      </c>
      <c r="Q2233">
        <f>IFERROR(ROUND(E2233/L2233,2),0)</f>
        <v>27.23</v>
      </c>
      <c r="R2233" s="18">
        <f>(((J2233/60)/60)/24)+DATE(1970,1,1)</f>
        <v>41423.910891203705</v>
      </c>
      <c r="S2233" s="18">
        <f>(((I2233/60)/60)/24)+DATE(1970,1,1)</f>
        <v>41450.208333333336</v>
      </c>
      <c r="T2233" s="14">
        <f>MONTH(R2233)</f>
        <v>5</v>
      </c>
      <c r="U2233" s="14">
        <f>MONTH(S2233)</f>
        <v>6</v>
      </c>
      <c r="V2233">
        <f>YEAR(R2233)</f>
        <v>2013</v>
      </c>
      <c r="W2233">
        <f>YEAR(S2233)</f>
        <v>2013</v>
      </c>
      <c r="X2233" s="14">
        <f>_xlfn.DAYS(Table1[[#This Row],[Date Ended Conversion]],Table1[[#This Row],[Date Created Conversion]])</f>
        <v>27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8280</v>
      </c>
      <c r="O2234" t="s">
        <v>8313</v>
      </c>
      <c r="P2234" s="16">
        <f>ROUND(Table1[[#This Row],[pledged]]/Table1[[#This Row],[goal]]*100,0)</f>
        <v>496</v>
      </c>
      <c r="Q2234">
        <f>IFERROR(ROUND(E2234/L2234,2),0)</f>
        <v>25.09</v>
      </c>
      <c r="R2234" s="18">
        <f>(((J2234/60)/60)/24)+DATE(1970,1,1)</f>
        <v>41806.794074074074</v>
      </c>
      <c r="S2234" s="18">
        <f>(((I2234/60)/60)/24)+DATE(1970,1,1)</f>
        <v>41839.125</v>
      </c>
      <c r="T2234" s="14">
        <f>MONTH(R2234)</f>
        <v>6</v>
      </c>
      <c r="U2234" s="14">
        <f>MONTH(S2234)</f>
        <v>7</v>
      </c>
      <c r="V2234">
        <f>YEAR(R2234)</f>
        <v>2014</v>
      </c>
      <c r="W2234">
        <f>YEAR(S2234)</f>
        <v>2014</v>
      </c>
      <c r="X2234" s="14">
        <f>_xlfn.DAYS(Table1[[#This Row],[Date Ended Conversion]],Table1[[#This Row],[Date Created Conversion]])</f>
        <v>33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8280</v>
      </c>
      <c r="O2235" t="s">
        <v>8313</v>
      </c>
      <c r="P2235" s="16">
        <f>ROUND(Table1[[#This Row],[pledged]]/Table1[[#This Row],[goal]]*100,0)</f>
        <v>332</v>
      </c>
      <c r="Q2235">
        <f>IFERROR(ROUND(E2235/L2235,2),0)</f>
        <v>21.23</v>
      </c>
      <c r="R2235" s="18">
        <f>(((J2235/60)/60)/24)+DATE(1970,1,1)</f>
        <v>42331.378923611104</v>
      </c>
      <c r="S2235" s="18">
        <f>(((I2235/60)/60)/24)+DATE(1970,1,1)</f>
        <v>42352</v>
      </c>
      <c r="T2235" s="14">
        <f>MONTH(R2235)</f>
        <v>11</v>
      </c>
      <c r="U2235" s="14">
        <f>MONTH(S2235)</f>
        <v>12</v>
      </c>
      <c r="V2235">
        <f>YEAR(R2235)</f>
        <v>2015</v>
      </c>
      <c r="W2235">
        <f>YEAR(S2235)</f>
        <v>2015</v>
      </c>
      <c r="X2235" s="14">
        <f>_xlfn.DAYS(Table1[[#This Row],[Date Ended Conversion]],Table1[[#This Row],[Date Created Conversion]])</f>
        <v>21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8280</v>
      </c>
      <c r="O2236" t="s">
        <v>8313</v>
      </c>
      <c r="P2236" s="16">
        <f>ROUND(Table1[[#This Row],[pledged]]/Table1[[#This Row],[goal]]*100,0)</f>
        <v>1165</v>
      </c>
      <c r="Q2236">
        <f>IFERROR(ROUND(E2236/L2236,2),0)</f>
        <v>41.61</v>
      </c>
      <c r="R2236" s="18">
        <f>(((J2236/60)/60)/24)+DATE(1970,1,1)</f>
        <v>42710.824618055558</v>
      </c>
      <c r="S2236" s="18">
        <f>(((I2236/60)/60)/24)+DATE(1970,1,1)</f>
        <v>42740.824618055558</v>
      </c>
      <c r="T2236" s="14">
        <f>MONTH(R2236)</f>
        <v>12</v>
      </c>
      <c r="U2236" s="14">
        <f>MONTH(S2236)</f>
        <v>1</v>
      </c>
      <c r="V2236">
        <f>YEAR(R2236)</f>
        <v>2016</v>
      </c>
      <c r="W2236">
        <f>YEAR(S2236)</f>
        <v>2017</v>
      </c>
      <c r="X2236" s="14">
        <f>_xlfn.DAYS(Table1[[#This Row],[Date Ended Conversion]],Table1[[#This Row],[Date Created Conversion]])</f>
        <v>30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8280</v>
      </c>
      <c r="O2237" t="s">
        <v>8313</v>
      </c>
      <c r="P2237" s="16">
        <f>ROUND(Table1[[#This Row],[pledged]]/Table1[[#This Row],[goal]]*100,0)</f>
        <v>153</v>
      </c>
      <c r="Q2237">
        <f>IFERROR(ROUND(E2237/L2237,2),0)</f>
        <v>135.59</v>
      </c>
      <c r="R2237" s="18">
        <f>(((J2237/60)/60)/24)+DATE(1970,1,1)</f>
        <v>42062.022118055553</v>
      </c>
      <c r="S2237" s="18">
        <f>(((I2237/60)/60)/24)+DATE(1970,1,1)</f>
        <v>42091.980451388896</v>
      </c>
      <c r="T2237" s="14">
        <f>MONTH(R2237)</f>
        <v>2</v>
      </c>
      <c r="U2237" s="14">
        <f>MONTH(S2237)</f>
        <v>3</v>
      </c>
      <c r="V2237">
        <f>YEAR(R2237)</f>
        <v>2015</v>
      </c>
      <c r="W2237">
        <f>YEAR(S2237)</f>
        <v>2015</v>
      </c>
      <c r="X2237" s="14">
        <f>_xlfn.DAYS(Table1[[#This Row],[Date Ended Conversion]],Table1[[#This Row],[Date Created Conversion]])</f>
        <v>29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8280</v>
      </c>
      <c r="O2238" t="s">
        <v>8313</v>
      </c>
      <c r="P2238" s="16">
        <f>ROUND(Table1[[#This Row],[pledged]]/Table1[[#This Row],[goal]]*100,0)</f>
        <v>537</v>
      </c>
      <c r="Q2238">
        <f>IFERROR(ROUND(E2238/L2238,2),0)</f>
        <v>22.12</v>
      </c>
      <c r="R2238" s="18">
        <f>(((J2238/60)/60)/24)+DATE(1970,1,1)</f>
        <v>42371.617164351846</v>
      </c>
      <c r="S2238" s="18">
        <f>(((I2238/60)/60)/24)+DATE(1970,1,1)</f>
        <v>42401.617164351846</v>
      </c>
      <c r="T2238" s="14">
        <f>MONTH(R2238)</f>
        <v>1</v>
      </c>
      <c r="U2238" s="14">
        <f>MONTH(S2238)</f>
        <v>2</v>
      </c>
      <c r="V2238">
        <f>YEAR(R2238)</f>
        <v>2016</v>
      </c>
      <c r="W2238">
        <f>YEAR(S2238)</f>
        <v>2016</v>
      </c>
      <c r="X2238" s="14">
        <f>_xlfn.DAYS(Table1[[#This Row],[Date Ended Conversion]],Table1[[#This Row],[Date Created Conversion]])</f>
        <v>30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8280</v>
      </c>
      <c r="O2239" t="s">
        <v>8313</v>
      </c>
      <c r="P2239" s="16">
        <f>ROUND(Table1[[#This Row],[pledged]]/Table1[[#This Row],[goal]]*100,0)</f>
        <v>353</v>
      </c>
      <c r="Q2239">
        <f>IFERROR(ROUND(E2239/L2239,2),0)</f>
        <v>64.63</v>
      </c>
      <c r="R2239" s="18">
        <f>(((J2239/60)/60)/24)+DATE(1970,1,1)</f>
        <v>41915.003275462965</v>
      </c>
      <c r="S2239" s="18">
        <f>(((I2239/60)/60)/24)+DATE(1970,1,1)</f>
        <v>41955.332638888889</v>
      </c>
      <c r="T2239" s="14">
        <f>MONTH(R2239)</f>
        <v>10</v>
      </c>
      <c r="U2239" s="14">
        <f>MONTH(S2239)</f>
        <v>11</v>
      </c>
      <c r="V2239">
        <f>YEAR(R2239)</f>
        <v>2014</v>
      </c>
      <c r="W2239">
        <f>YEAR(S2239)</f>
        <v>2014</v>
      </c>
      <c r="X2239" s="14">
        <f>_xlfn.DAYS(Table1[[#This Row],[Date Ended Conversion]],Table1[[#This Row],[Date Created Conversion]])</f>
        <v>40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8280</v>
      </c>
      <c r="O2240" t="s">
        <v>8313</v>
      </c>
      <c r="P2240" s="16">
        <f>ROUND(Table1[[#This Row],[pledged]]/Table1[[#This Row],[goal]]*100,0)</f>
        <v>137</v>
      </c>
      <c r="Q2240">
        <f>IFERROR(ROUND(E2240/L2240,2),0)</f>
        <v>69.569999999999993</v>
      </c>
      <c r="R2240" s="18">
        <f>(((J2240/60)/60)/24)+DATE(1970,1,1)</f>
        <v>42774.621712962966</v>
      </c>
      <c r="S2240" s="18">
        <f>(((I2240/60)/60)/24)+DATE(1970,1,1)</f>
        <v>42804.621712962966</v>
      </c>
      <c r="T2240" s="14">
        <f>MONTH(R2240)</f>
        <v>2</v>
      </c>
      <c r="U2240" s="14">
        <f>MONTH(S2240)</f>
        <v>3</v>
      </c>
      <c r="V2240">
        <f>YEAR(R2240)</f>
        <v>2017</v>
      </c>
      <c r="W2240">
        <f>YEAR(S2240)</f>
        <v>2017</v>
      </c>
      <c r="X2240" s="14">
        <f>_xlfn.DAYS(Table1[[#This Row],[Date Ended Conversion]],Table1[[#This Row],[Date Created Conversion]])</f>
        <v>30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8280</v>
      </c>
      <c r="O2241" t="s">
        <v>8313</v>
      </c>
      <c r="P2241" s="16">
        <f>ROUND(Table1[[#This Row],[pledged]]/Table1[[#This Row],[goal]]*100,0)</f>
        <v>128</v>
      </c>
      <c r="Q2241">
        <f>IFERROR(ROUND(E2241/L2241,2),0)</f>
        <v>75.13</v>
      </c>
      <c r="R2241" s="18">
        <f>(((J2241/60)/60)/24)+DATE(1970,1,1)</f>
        <v>41572.958495370374</v>
      </c>
      <c r="S2241" s="18">
        <f>(((I2241/60)/60)/24)+DATE(1970,1,1)</f>
        <v>41609.168055555558</v>
      </c>
      <c r="T2241" s="14">
        <f>MONTH(R2241)</f>
        <v>10</v>
      </c>
      <c r="U2241" s="14">
        <f>MONTH(S2241)</f>
        <v>12</v>
      </c>
      <c r="V2241">
        <f>YEAR(R2241)</f>
        <v>2013</v>
      </c>
      <c r="W2241">
        <f>YEAR(S2241)</f>
        <v>2013</v>
      </c>
      <c r="X2241" s="14">
        <f>_xlfn.DAYS(Table1[[#This Row],[Date Ended Conversion]],Table1[[#This Row],[Date Created Conversion]])</f>
        <v>37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8280</v>
      </c>
      <c r="O2242" t="s">
        <v>8313</v>
      </c>
      <c r="P2242" s="16">
        <f>ROUND(Table1[[#This Row],[pledged]]/Table1[[#This Row],[goal]]*100,0)</f>
        <v>271</v>
      </c>
      <c r="Q2242">
        <f>IFERROR(ROUND(E2242/L2242,2),0)</f>
        <v>140.97999999999999</v>
      </c>
      <c r="R2242" s="18">
        <f>(((J2242/60)/60)/24)+DATE(1970,1,1)</f>
        <v>42452.825740740736</v>
      </c>
      <c r="S2242" s="18">
        <f>(((I2242/60)/60)/24)+DATE(1970,1,1)</f>
        <v>42482.825740740736</v>
      </c>
      <c r="T2242" s="14">
        <f>MONTH(R2242)</f>
        <v>3</v>
      </c>
      <c r="U2242" s="14">
        <f>MONTH(S2242)</f>
        <v>4</v>
      </c>
      <c r="V2242">
        <f>YEAR(R2242)</f>
        <v>2016</v>
      </c>
      <c r="W2242">
        <f>YEAR(S2242)</f>
        <v>2016</v>
      </c>
      <c r="X2242" s="14">
        <f>_xlfn.DAYS(Table1[[#This Row],[Date Ended Conversion]],Table1[[#This Row],[Date Created Conversion]])</f>
        <v>30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8280</v>
      </c>
      <c r="O2243" t="s">
        <v>8313</v>
      </c>
      <c r="P2243" s="16">
        <f>ROUND(Table1[[#This Row],[pledged]]/Table1[[#This Row],[goal]]*100,0)</f>
        <v>806</v>
      </c>
      <c r="Q2243">
        <f>IFERROR(ROUND(E2243/L2243,2),0)</f>
        <v>49.47</v>
      </c>
      <c r="R2243" s="18">
        <f>(((J2243/60)/60)/24)+DATE(1970,1,1)</f>
        <v>42766.827546296292</v>
      </c>
      <c r="S2243" s="18">
        <f>(((I2243/60)/60)/24)+DATE(1970,1,1)</f>
        <v>42796.827546296292</v>
      </c>
      <c r="T2243" s="14">
        <f>MONTH(R2243)</f>
        <v>1</v>
      </c>
      <c r="U2243" s="14">
        <f>MONTH(S2243)</f>
        <v>3</v>
      </c>
      <c r="V2243">
        <f>YEAR(R2243)</f>
        <v>2017</v>
      </c>
      <c r="W2243">
        <f>YEAR(S2243)</f>
        <v>2017</v>
      </c>
      <c r="X2243" s="14">
        <f>_xlfn.DAYS(Table1[[#This Row],[Date Ended Conversion]],Table1[[#This Row],[Date Created Conversion]])</f>
        <v>30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8280</v>
      </c>
      <c r="O2244" t="s">
        <v>8313</v>
      </c>
      <c r="P2244" s="16">
        <f>ROUND(Table1[[#This Row],[pledged]]/Table1[[#This Row],[goal]]*100,0)</f>
        <v>1360</v>
      </c>
      <c r="Q2244">
        <f>IFERROR(ROUND(E2244/L2244,2),0)</f>
        <v>53.87</v>
      </c>
      <c r="R2244" s="18">
        <f>(((J2244/60)/60)/24)+DATE(1970,1,1)</f>
        <v>41569.575613425928</v>
      </c>
      <c r="S2244" s="18">
        <f>(((I2244/60)/60)/24)+DATE(1970,1,1)</f>
        <v>41605.126388888886</v>
      </c>
      <c r="T2244" s="14">
        <f>MONTH(R2244)</f>
        <v>10</v>
      </c>
      <c r="U2244" s="14">
        <f>MONTH(S2244)</f>
        <v>11</v>
      </c>
      <c r="V2244">
        <f>YEAR(R2244)</f>
        <v>2013</v>
      </c>
      <c r="W2244">
        <f>YEAR(S2244)</f>
        <v>2013</v>
      </c>
      <c r="X2244" s="14">
        <f>_xlfn.DAYS(Table1[[#This Row],[Date Ended Conversion]],Table1[[#This Row],[Date Created Conversion]])</f>
        <v>36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8280</v>
      </c>
      <c r="O2245" t="s">
        <v>8313</v>
      </c>
      <c r="P2245" s="16">
        <f>ROUND(Table1[[#This Row],[pledged]]/Table1[[#This Row],[goal]]*100,0)</f>
        <v>930250</v>
      </c>
      <c r="Q2245">
        <f>IFERROR(ROUND(E2245/L2245,2),0)</f>
        <v>4.57</v>
      </c>
      <c r="R2245" s="18">
        <f>(((J2245/60)/60)/24)+DATE(1970,1,1)</f>
        <v>42800.751041666663</v>
      </c>
      <c r="S2245" s="18">
        <f>(((I2245/60)/60)/24)+DATE(1970,1,1)</f>
        <v>42807.125</v>
      </c>
      <c r="T2245" s="14">
        <f>MONTH(R2245)</f>
        <v>3</v>
      </c>
      <c r="U2245" s="14">
        <f>MONTH(S2245)</f>
        <v>3</v>
      </c>
      <c r="V2245">
        <f>YEAR(R2245)</f>
        <v>2017</v>
      </c>
      <c r="W2245">
        <f>YEAR(S2245)</f>
        <v>2017</v>
      </c>
      <c r="X2245" s="14">
        <f>_xlfn.DAYS(Table1[[#This Row],[Date Ended Conversion]],Table1[[#This Row],[Date Created Conversion]])</f>
        <v>7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8280</v>
      </c>
      <c r="O2246" t="s">
        <v>8313</v>
      </c>
      <c r="P2246" s="16">
        <f>ROUND(Table1[[#This Row],[pledged]]/Table1[[#This Row],[goal]]*100,0)</f>
        <v>377</v>
      </c>
      <c r="Q2246">
        <f>IFERROR(ROUND(E2246/L2246,2),0)</f>
        <v>65</v>
      </c>
      <c r="R2246" s="18">
        <f>(((J2246/60)/60)/24)+DATE(1970,1,1)</f>
        <v>42647.818819444445</v>
      </c>
      <c r="S2246" s="18">
        <f>(((I2246/60)/60)/24)+DATE(1970,1,1)</f>
        <v>42659.854166666672</v>
      </c>
      <c r="T2246" s="14">
        <f>MONTH(R2246)</f>
        <v>10</v>
      </c>
      <c r="U2246" s="14">
        <f>MONTH(S2246)</f>
        <v>10</v>
      </c>
      <c r="V2246">
        <f>YEAR(R2246)</f>
        <v>2016</v>
      </c>
      <c r="W2246">
        <f>YEAR(S2246)</f>
        <v>2016</v>
      </c>
      <c r="X2246" s="14">
        <f>_xlfn.DAYS(Table1[[#This Row],[Date Ended Conversion]],Table1[[#This Row],[Date Created Conversion]])</f>
        <v>12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8280</v>
      </c>
      <c r="O2247" t="s">
        <v>8313</v>
      </c>
      <c r="P2247" s="16">
        <f>ROUND(Table1[[#This Row],[pledged]]/Table1[[#This Row],[goal]]*100,0)</f>
        <v>2647</v>
      </c>
      <c r="Q2247">
        <f>IFERROR(ROUND(E2247/L2247,2),0)</f>
        <v>53.48</v>
      </c>
      <c r="R2247" s="18">
        <f>(((J2247/60)/60)/24)+DATE(1970,1,1)</f>
        <v>41660.708530092597</v>
      </c>
      <c r="S2247" s="18">
        <f>(((I2247/60)/60)/24)+DATE(1970,1,1)</f>
        <v>41691.75</v>
      </c>
      <c r="T2247" s="14">
        <f>MONTH(R2247)</f>
        <v>1</v>
      </c>
      <c r="U2247" s="14">
        <f>MONTH(S2247)</f>
        <v>2</v>
      </c>
      <c r="V2247">
        <f>YEAR(R2247)</f>
        <v>2014</v>
      </c>
      <c r="W2247">
        <f>YEAR(S2247)</f>
        <v>2014</v>
      </c>
      <c r="X2247" s="14">
        <f>_xlfn.DAYS(Table1[[#This Row],[Date Ended Conversion]],Table1[[#This Row],[Date Created Conversion]])</f>
        <v>31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8280</v>
      </c>
      <c r="O2248" t="s">
        <v>8313</v>
      </c>
      <c r="P2248" s="16">
        <f>ROUND(Table1[[#This Row],[pledged]]/Table1[[#This Row],[goal]]*100,0)</f>
        <v>100</v>
      </c>
      <c r="Q2248">
        <f>IFERROR(ROUND(E2248/L2248,2),0)</f>
        <v>43.91</v>
      </c>
      <c r="R2248" s="18">
        <f>(((J2248/60)/60)/24)+DATE(1970,1,1)</f>
        <v>42221.79178240741</v>
      </c>
      <c r="S2248" s="18">
        <f>(((I2248/60)/60)/24)+DATE(1970,1,1)</f>
        <v>42251.79178240741</v>
      </c>
      <c r="T2248" s="14">
        <f>MONTH(R2248)</f>
        <v>8</v>
      </c>
      <c r="U2248" s="14">
        <f>MONTH(S2248)</f>
        <v>9</v>
      </c>
      <c r="V2248">
        <f>YEAR(R2248)</f>
        <v>2015</v>
      </c>
      <c r="W2248">
        <f>YEAR(S2248)</f>
        <v>2015</v>
      </c>
      <c r="X2248" s="14">
        <f>_xlfn.DAYS(Table1[[#This Row],[Date Ended Conversion]],Table1[[#This Row],[Date Created Conversion]])</f>
        <v>30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8280</v>
      </c>
      <c r="O2249" t="s">
        <v>8313</v>
      </c>
      <c r="P2249" s="16">
        <f>ROUND(Table1[[#This Row],[pledged]]/Table1[[#This Row],[goal]]*100,0)</f>
        <v>104</v>
      </c>
      <c r="Q2249">
        <f>IFERROR(ROUND(E2249/L2249,2),0)</f>
        <v>50.85</v>
      </c>
      <c r="R2249" s="18">
        <f>(((J2249/60)/60)/24)+DATE(1970,1,1)</f>
        <v>42200.666261574079</v>
      </c>
      <c r="S2249" s="18">
        <f>(((I2249/60)/60)/24)+DATE(1970,1,1)</f>
        <v>42214.666261574079</v>
      </c>
      <c r="T2249" s="14">
        <f>MONTH(R2249)</f>
        <v>7</v>
      </c>
      <c r="U2249" s="14">
        <f>MONTH(S2249)</f>
        <v>7</v>
      </c>
      <c r="V2249">
        <f>YEAR(R2249)</f>
        <v>2015</v>
      </c>
      <c r="W2249">
        <f>YEAR(S2249)</f>
        <v>2015</v>
      </c>
      <c r="X2249" s="14">
        <f>_xlfn.DAYS(Table1[[#This Row],[Date Ended Conversion]],Table1[[#This Row],[Date Created Conversion]])</f>
        <v>14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8280</v>
      </c>
      <c r="O2250" t="s">
        <v>8313</v>
      </c>
      <c r="P2250" s="16">
        <f>ROUND(Table1[[#This Row],[pledged]]/Table1[[#This Row],[goal]]*100,0)</f>
        <v>107</v>
      </c>
      <c r="Q2250">
        <f>IFERROR(ROUND(E2250/L2250,2),0)</f>
        <v>58.63</v>
      </c>
      <c r="R2250" s="18">
        <f>(((J2250/60)/60)/24)+DATE(1970,1,1)</f>
        <v>42688.875902777778</v>
      </c>
      <c r="S2250" s="18">
        <f>(((I2250/60)/60)/24)+DATE(1970,1,1)</f>
        <v>42718.875902777778</v>
      </c>
      <c r="T2250" s="14">
        <f>MONTH(R2250)</f>
        <v>11</v>
      </c>
      <c r="U2250" s="14">
        <f>MONTH(S2250)</f>
        <v>12</v>
      </c>
      <c r="V2250">
        <f>YEAR(R2250)</f>
        <v>2016</v>
      </c>
      <c r="W2250">
        <f>YEAR(S2250)</f>
        <v>2016</v>
      </c>
      <c r="X2250" s="14">
        <f>_xlfn.DAYS(Table1[[#This Row],[Date Ended Conversion]],Table1[[#This Row],[Date Created Conversion]])</f>
        <v>30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8280</v>
      </c>
      <c r="O2251" t="s">
        <v>8313</v>
      </c>
      <c r="P2251" s="16">
        <f>ROUND(Table1[[#This Row],[pledged]]/Table1[[#This Row],[goal]]*100,0)</f>
        <v>169</v>
      </c>
      <c r="Q2251">
        <f>IFERROR(ROUND(E2251/L2251,2),0)</f>
        <v>32.82</v>
      </c>
      <c r="R2251" s="18">
        <f>(((J2251/60)/60)/24)+DATE(1970,1,1)</f>
        <v>41336.703298611108</v>
      </c>
      <c r="S2251" s="18">
        <f>(((I2251/60)/60)/24)+DATE(1970,1,1)</f>
        <v>41366.661631944444</v>
      </c>
      <c r="T2251" s="14">
        <f>MONTH(R2251)</f>
        <v>3</v>
      </c>
      <c r="U2251" s="14">
        <f>MONTH(S2251)</f>
        <v>4</v>
      </c>
      <c r="V2251">
        <f>YEAR(R2251)</f>
        <v>2013</v>
      </c>
      <c r="W2251">
        <f>YEAR(S2251)</f>
        <v>2013</v>
      </c>
      <c r="X2251" s="14">
        <f>_xlfn.DAYS(Table1[[#This Row],[Date Ended Conversion]],Table1[[#This Row],[Date Created Conversion]])</f>
        <v>30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8280</v>
      </c>
      <c r="O2252" t="s">
        <v>8313</v>
      </c>
      <c r="P2252" s="16">
        <f>ROUND(Table1[[#This Row],[pledged]]/Table1[[#This Row],[goal]]*100,0)</f>
        <v>975</v>
      </c>
      <c r="Q2252">
        <f>IFERROR(ROUND(E2252/L2252,2),0)</f>
        <v>426.93</v>
      </c>
      <c r="R2252" s="18">
        <f>(((J2252/60)/60)/24)+DATE(1970,1,1)</f>
        <v>42677.005474537036</v>
      </c>
      <c r="S2252" s="18">
        <f>(((I2252/60)/60)/24)+DATE(1970,1,1)</f>
        <v>42707.0471412037</v>
      </c>
      <c r="T2252" s="14">
        <f>MONTH(R2252)</f>
        <v>11</v>
      </c>
      <c r="U2252" s="14">
        <f>MONTH(S2252)</f>
        <v>12</v>
      </c>
      <c r="V2252">
        <f>YEAR(R2252)</f>
        <v>2016</v>
      </c>
      <c r="W2252">
        <f>YEAR(S2252)</f>
        <v>2016</v>
      </c>
      <c r="X2252" s="14">
        <f>_xlfn.DAYS(Table1[[#This Row],[Date Ended Conversion]],Table1[[#This Row],[Date Created Conversion]])</f>
        <v>30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8280</v>
      </c>
      <c r="O2253" t="s">
        <v>8313</v>
      </c>
      <c r="P2253" s="16">
        <f>ROUND(Table1[[#This Row],[pledged]]/Table1[[#This Row],[goal]]*100,0)</f>
        <v>134</v>
      </c>
      <c r="Q2253">
        <f>IFERROR(ROUND(E2253/L2253,2),0)</f>
        <v>23.81</v>
      </c>
      <c r="R2253" s="18">
        <f>(((J2253/60)/60)/24)+DATE(1970,1,1)</f>
        <v>41846.34579861111</v>
      </c>
      <c r="S2253" s="18">
        <f>(((I2253/60)/60)/24)+DATE(1970,1,1)</f>
        <v>41867.34579861111</v>
      </c>
      <c r="T2253" s="14">
        <f>MONTH(R2253)</f>
        <v>7</v>
      </c>
      <c r="U2253" s="14">
        <f>MONTH(S2253)</f>
        <v>8</v>
      </c>
      <c r="V2253">
        <f>YEAR(R2253)</f>
        <v>2014</v>
      </c>
      <c r="W2253">
        <f>YEAR(S2253)</f>
        <v>2014</v>
      </c>
      <c r="X2253" s="14">
        <f>_xlfn.DAYS(Table1[[#This Row],[Date Ended Conversion]],Table1[[#This Row],[Date Created Conversion]])</f>
        <v>21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8280</v>
      </c>
      <c r="O2254" t="s">
        <v>8313</v>
      </c>
      <c r="P2254" s="16">
        <f>ROUND(Table1[[#This Row],[pledged]]/Table1[[#This Row],[goal]]*100,0)</f>
        <v>272</v>
      </c>
      <c r="Q2254">
        <f>IFERROR(ROUND(E2254/L2254,2),0)</f>
        <v>98.41</v>
      </c>
      <c r="R2254" s="18">
        <f>(((J2254/60)/60)/24)+DATE(1970,1,1)</f>
        <v>42573.327986111108</v>
      </c>
      <c r="S2254" s="18">
        <f>(((I2254/60)/60)/24)+DATE(1970,1,1)</f>
        <v>42588.327986111108</v>
      </c>
      <c r="T2254" s="14">
        <f>MONTH(R2254)</f>
        <v>7</v>
      </c>
      <c r="U2254" s="14">
        <f>MONTH(S2254)</f>
        <v>8</v>
      </c>
      <c r="V2254">
        <f>YEAR(R2254)</f>
        <v>2016</v>
      </c>
      <c r="W2254">
        <f>YEAR(S2254)</f>
        <v>2016</v>
      </c>
      <c r="X2254" s="14">
        <f>_xlfn.DAYS(Table1[[#This Row],[Date Ended Conversion]],Table1[[#This Row],[Date Created Conversion]])</f>
        <v>15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8280</v>
      </c>
      <c r="O2255" t="s">
        <v>8313</v>
      </c>
      <c r="P2255" s="16">
        <f>ROUND(Table1[[#This Row],[pledged]]/Table1[[#This Row],[goal]]*100,0)</f>
        <v>113</v>
      </c>
      <c r="Q2255">
        <f>IFERROR(ROUND(E2255/L2255,2),0)</f>
        <v>107.32</v>
      </c>
      <c r="R2255" s="18">
        <f>(((J2255/60)/60)/24)+DATE(1970,1,1)</f>
        <v>42296.631331018521</v>
      </c>
      <c r="S2255" s="18">
        <f>(((I2255/60)/60)/24)+DATE(1970,1,1)</f>
        <v>42326.672997685186</v>
      </c>
      <c r="T2255" s="14">
        <f>MONTH(R2255)</f>
        <v>10</v>
      </c>
      <c r="U2255" s="14">
        <f>MONTH(S2255)</f>
        <v>11</v>
      </c>
      <c r="V2255">
        <f>YEAR(R2255)</f>
        <v>2015</v>
      </c>
      <c r="W2255">
        <f>YEAR(S2255)</f>
        <v>2015</v>
      </c>
      <c r="X2255" s="14">
        <f>_xlfn.DAYS(Table1[[#This Row],[Date Ended Conversion]],Table1[[#This Row],[Date Created Conversion]])</f>
        <v>30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8280</v>
      </c>
      <c r="O2256" t="s">
        <v>8313</v>
      </c>
      <c r="P2256" s="16">
        <f>ROUND(Table1[[#This Row],[pledged]]/Table1[[#This Row],[goal]]*100,0)</f>
        <v>460</v>
      </c>
      <c r="Q2256">
        <f>IFERROR(ROUND(E2256/L2256,2),0)</f>
        <v>11.67</v>
      </c>
      <c r="R2256" s="18">
        <f>(((J2256/60)/60)/24)+DATE(1970,1,1)</f>
        <v>42752.647777777776</v>
      </c>
      <c r="S2256" s="18">
        <f>(((I2256/60)/60)/24)+DATE(1970,1,1)</f>
        <v>42759.647777777776</v>
      </c>
      <c r="T2256" s="14">
        <f>MONTH(R2256)</f>
        <v>1</v>
      </c>
      <c r="U2256" s="14">
        <f>MONTH(S2256)</f>
        <v>1</v>
      </c>
      <c r="V2256">
        <f>YEAR(R2256)</f>
        <v>2017</v>
      </c>
      <c r="W2256">
        <f>YEAR(S2256)</f>
        <v>2017</v>
      </c>
      <c r="X2256" s="14">
        <f>_xlfn.DAYS(Table1[[#This Row],[Date Ended Conversion]],Table1[[#This Row],[Date Created Conversion]])</f>
        <v>7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8280</v>
      </c>
      <c r="O2257" t="s">
        <v>8313</v>
      </c>
      <c r="P2257" s="16">
        <f>ROUND(Table1[[#This Row],[pledged]]/Table1[[#This Row],[goal]]*100,0)</f>
        <v>287</v>
      </c>
      <c r="Q2257">
        <f>IFERROR(ROUND(E2257/L2257,2),0)</f>
        <v>41.78</v>
      </c>
      <c r="R2257" s="18">
        <f>(((J2257/60)/60)/24)+DATE(1970,1,1)</f>
        <v>42467.951979166668</v>
      </c>
      <c r="S2257" s="18">
        <f>(((I2257/60)/60)/24)+DATE(1970,1,1)</f>
        <v>42497.951979166668</v>
      </c>
      <c r="T2257" s="14">
        <f>MONTH(R2257)</f>
        <v>4</v>
      </c>
      <c r="U2257" s="14">
        <f>MONTH(S2257)</f>
        <v>5</v>
      </c>
      <c r="V2257">
        <f>YEAR(R2257)</f>
        <v>2016</v>
      </c>
      <c r="W2257">
        <f>YEAR(S2257)</f>
        <v>2016</v>
      </c>
      <c r="X2257" s="14">
        <f>_xlfn.DAYS(Table1[[#This Row],[Date Ended Conversion]],Table1[[#This Row],[Date Created Conversion]])</f>
        <v>30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8280</v>
      </c>
      <c r="O2258" t="s">
        <v>8313</v>
      </c>
      <c r="P2258" s="16">
        <f>ROUND(Table1[[#This Row],[pledged]]/Table1[[#This Row],[goal]]*100,0)</f>
        <v>223</v>
      </c>
      <c r="Q2258">
        <f>IFERROR(ROUND(E2258/L2258,2),0)</f>
        <v>21.38</v>
      </c>
      <c r="R2258" s="18">
        <f>(((J2258/60)/60)/24)+DATE(1970,1,1)</f>
        <v>42682.451921296291</v>
      </c>
      <c r="S2258" s="18">
        <f>(((I2258/60)/60)/24)+DATE(1970,1,1)</f>
        <v>42696.451921296291</v>
      </c>
      <c r="T2258" s="14">
        <f>MONTH(R2258)</f>
        <v>11</v>
      </c>
      <c r="U2258" s="14">
        <f>MONTH(S2258)</f>
        <v>11</v>
      </c>
      <c r="V2258">
        <f>YEAR(R2258)</f>
        <v>2016</v>
      </c>
      <c r="W2258">
        <f>YEAR(S2258)</f>
        <v>2016</v>
      </c>
      <c r="X2258" s="14">
        <f>_xlfn.DAYS(Table1[[#This Row],[Date Ended Conversion]],Table1[[#This Row],[Date Created Conversion]])</f>
        <v>14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8280</v>
      </c>
      <c r="O2259" t="s">
        <v>8313</v>
      </c>
      <c r="P2259" s="16">
        <f>ROUND(Table1[[#This Row],[pledged]]/Table1[[#This Row],[goal]]*100,0)</f>
        <v>636</v>
      </c>
      <c r="Q2259">
        <f>IFERROR(ROUND(E2259/L2259,2),0)</f>
        <v>94.1</v>
      </c>
      <c r="R2259" s="18">
        <f>(((J2259/60)/60)/24)+DATE(1970,1,1)</f>
        <v>42505.936678240745</v>
      </c>
      <c r="S2259" s="18">
        <f>(((I2259/60)/60)/24)+DATE(1970,1,1)</f>
        <v>42540.958333333328</v>
      </c>
      <c r="T2259" s="14">
        <f>MONTH(R2259)</f>
        <v>5</v>
      </c>
      <c r="U2259" s="14">
        <f>MONTH(S2259)</f>
        <v>6</v>
      </c>
      <c r="V2259">
        <f>YEAR(R2259)</f>
        <v>2016</v>
      </c>
      <c r="W2259">
        <f>YEAR(S2259)</f>
        <v>2016</v>
      </c>
      <c r="X2259" s="14">
        <f>_xlfn.DAYS(Table1[[#This Row],[Date Ended Conversion]],Table1[[#This Row],[Date Created Conversion]])</f>
        <v>35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8280</v>
      </c>
      <c r="O2260" t="s">
        <v>8313</v>
      </c>
      <c r="P2260" s="16">
        <f>ROUND(Table1[[#This Row],[pledged]]/Table1[[#This Row],[goal]]*100,0)</f>
        <v>147</v>
      </c>
      <c r="Q2260">
        <f>IFERROR(ROUND(E2260/L2260,2),0)</f>
        <v>15.72</v>
      </c>
      <c r="R2260" s="18">
        <f>(((J2260/60)/60)/24)+DATE(1970,1,1)</f>
        <v>42136.75100694444</v>
      </c>
      <c r="S2260" s="18">
        <f>(((I2260/60)/60)/24)+DATE(1970,1,1)</f>
        <v>42166.75100694444</v>
      </c>
      <c r="T2260" s="14">
        <f>MONTH(R2260)</f>
        <v>5</v>
      </c>
      <c r="U2260" s="14">
        <f>MONTH(S2260)</f>
        <v>6</v>
      </c>
      <c r="V2260">
        <f>YEAR(R2260)</f>
        <v>2015</v>
      </c>
      <c r="W2260">
        <f>YEAR(S2260)</f>
        <v>2015</v>
      </c>
      <c r="X2260" s="14">
        <f>_xlfn.DAYS(Table1[[#This Row],[Date Ended Conversion]],Table1[[#This Row],[Date Created Conversion]])</f>
        <v>30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8280</v>
      </c>
      <c r="O2261" t="s">
        <v>8313</v>
      </c>
      <c r="P2261" s="16">
        <f>ROUND(Table1[[#This Row],[pledged]]/Table1[[#This Row],[goal]]*100,0)</f>
        <v>1867</v>
      </c>
      <c r="Q2261">
        <f>IFERROR(ROUND(E2261/L2261,2),0)</f>
        <v>90.64</v>
      </c>
      <c r="R2261" s="18">
        <f>(((J2261/60)/60)/24)+DATE(1970,1,1)</f>
        <v>42702.804814814815</v>
      </c>
      <c r="S2261" s="18">
        <f>(((I2261/60)/60)/24)+DATE(1970,1,1)</f>
        <v>42712.804814814815</v>
      </c>
      <c r="T2261" s="14">
        <f>MONTH(R2261)</f>
        <v>11</v>
      </c>
      <c r="U2261" s="14">
        <f>MONTH(S2261)</f>
        <v>12</v>
      </c>
      <c r="V2261">
        <f>YEAR(R2261)</f>
        <v>2016</v>
      </c>
      <c r="W2261">
        <f>YEAR(S2261)</f>
        <v>2016</v>
      </c>
      <c r="X2261" s="14">
        <f>_xlfn.DAYS(Table1[[#This Row],[Date Ended Conversion]],Table1[[#This Row],[Date Created Conversion]])</f>
        <v>10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8280</v>
      </c>
      <c r="O2262" t="s">
        <v>8313</v>
      </c>
      <c r="P2262" s="16">
        <f>ROUND(Table1[[#This Row],[pledged]]/Table1[[#This Row],[goal]]*100,0)</f>
        <v>327</v>
      </c>
      <c r="Q2262">
        <f>IFERROR(ROUND(E2262/L2262,2),0)</f>
        <v>97.3</v>
      </c>
      <c r="R2262" s="18">
        <f>(((J2262/60)/60)/24)+DATE(1970,1,1)</f>
        <v>41695.016782407409</v>
      </c>
      <c r="S2262" s="18">
        <f>(((I2262/60)/60)/24)+DATE(1970,1,1)</f>
        <v>41724.975115740745</v>
      </c>
      <c r="T2262" s="14">
        <f>MONTH(R2262)</f>
        <v>2</v>
      </c>
      <c r="U2262" s="14">
        <f>MONTH(S2262)</f>
        <v>3</v>
      </c>
      <c r="V2262">
        <f>YEAR(R2262)</f>
        <v>2014</v>
      </c>
      <c r="W2262">
        <f>YEAR(S2262)</f>
        <v>2014</v>
      </c>
      <c r="X2262" s="14">
        <f>_xlfn.DAYS(Table1[[#This Row],[Date Ended Conversion]],Table1[[#This Row],[Date Created Conversion]])</f>
        <v>29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8280</v>
      </c>
      <c r="O2263" t="s">
        <v>8313</v>
      </c>
      <c r="P2263" s="16">
        <f>ROUND(Table1[[#This Row],[pledged]]/Table1[[#This Row],[goal]]*100,0)</f>
        <v>780</v>
      </c>
      <c r="Q2263">
        <f>IFERROR(ROUND(E2263/L2263,2),0)</f>
        <v>37.119999999999997</v>
      </c>
      <c r="R2263" s="18">
        <f>(((J2263/60)/60)/24)+DATE(1970,1,1)</f>
        <v>42759.724768518514</v>
      </c>
      <c r="S2263" s="18">
        <f>(((I2263/60)/60)/24)+DATE(1970,1,1)</f>
        <v>42780.724768518514</v>
      </c>
      <c r="T2263" s="14">
        <f>MONTH(R2263)</f>
        <v>1</v>
      </c>
      <c r="U2263" s="14">
        <f>MONTH(S2263)</f>
        <v>2</v>
      </c>
      <c r="V2263">
        <f>YEAR(R2263)</f>
        <v>2017</v>
      </c>
      <c r="W2263">
        <f>YEAR(S2263)</f>
        <v>2017</v>
      </c>
      <c r="X2263" s="14">
        <f>_xlfn.DAYS(Table1[[#This Row],[Date Ended Conversion]],Table1[[#This Row],[Date Created Conversion]])</f>
        <v>21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8280</v>
      </c>
      <c r="O2264" t="s">
        <v>8313</v>
      </c>
      <c r="P2264" s="16">
        <f>ROUND(Table1[[#This Row],[pledged]]/Table1[[#This Row],[goal]]*100,0)</f>
        <v>154</v>
      </c>
      <c r="Q2264">
        <f>IFERROR(ROUND(E2264/L2264,2),0)</f>
        <v>28.1</v>
      </c>
      <c r="R2264" s="18">
        <f>(((J2264/60)/60)/24)+DATE(1970,1,1)</f>
        <v>41926.585162037038</v>
      </c>
      <c r="S2264" s="18">
        <f>(((I2264/60)/60)/24)+DATE(1970,1,1)</f>
        <v>41961</v>
      </c>
      <c r="T2264" s="14">
        <f>MONTH(R2264)</f>
        <v>10</v>
      </c>
      <c r="U2264" s="14">
        <f>MONTH(S2264)</f>
        <v>11</v>
      </c>
      <c r="V2264">
        <f>YEAR(R2264)</f>
        <v>2014</v>
      </c>
      <c r="W2264">
        <f>YEAR(S2264)</f>
        <v>2014</v>
      </c>
      <c r="X2264" s="14">
        <f>_xlfn.DAYS(Table1[[#This Row],[Date Ended Conversion]],Table1[[#This Row],[Date Created Conversion]])</f>
        <v>35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8280</v>
      </c>
      <c r="O2265" t="s">
        <v>8313</v>
      </c>
      <c r="P2265" s="16">
        <f>ROUND(Table1[[#This Row],[pledged]]/Table1[[#This Row],[goal]]*100,0)</f>
        <v>116</v>
      </c>
      <c r="Q2265">
        <f>IFERROR(ROUND(E2265/L2265,2),0)</f>
        <v>144.43</v>
      </c>
      <c r="R2265" s="18">
        <f>(((J2265/60)/60)/24)+DATE(1970,1,1)</f>
        <v>42014.832326388889</v>
      </c>
      <c r="S2265" s="18">
        <f>(((I2265/60)/60)/24)+DATE(1970,1,1)</f>
        <v>42035.832326388889</v>
      </c>
      <c r="T2265" s="14">
        <f>MONTH(R2265)</f>
        <v>1</v>
      </c>
      <c r="U2265" s="14">
        <f>MONTH(S2265)</f>
        <v>1</v>
      </c>
      <c r="V2265">
        <f>YEAR(R2265)</f>
        <v>2015</v>
      </c>
      <c r="W2265">
        <f>YEAR(S2265)</f>
        <v>2015</v>
      </c>
      <c r="X2265" s="14">
        <f>_xlfn.DAYS(Table1[[#This Row],[Date Ended Conversion]],Table1[[#This Row],[Date Created Conversion]])</f>
        <v>21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8280</v>
      </c>
      <c r="O2266" t="s">
        <v>8313</v>
      </c>
      <c r="P2266" s="16">
        <f>ROUND(Table1[[#This Row],[pledged]]/Table1[[#This Row],[goal]]*100,0)</f>
        <v>180</v>
      </c>
      <c r="Q2266">
        <f>IFERROR(ROUND(E2266/L2266,2),0)</f>
        <v>24.27</v>
      </c>
      <c r="R2266" s="18">
        <f>(((J2266/60)/60)/24)+DATE(1970,1,1)</f>
        <v>42496.582337962958</v>
      </c>
      <c r="S2266" s="18">
        <f>(((I2266/60)/60)/24)+DATE(1970,1,1)</f>
        <v>42513.125</v>
      </c>
      <c r="T2266" s="14">
        <f>MONTH(R2266)</f>
        <v>5</v>
      </c>
      <c r="U2266" s="14">
        <f>MONTH(S2266)</f>
        <v>5</v>
      </c>
      <c r="V2266">
        <f>YEAR(R2266)</f>
        <v>2016</v>
      </c>
      <c r="W2266">
        <f>YEAR(S2266)</f>
        <v>2016</v>
      </c>
      <c r="X2266" s="14">
        <f>_xlfn.DAYS(Table1[[#This Row],[Date Ended Conversion]],Table1[[#This Row],[Date Created Conversion]])</f>
        <v>17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8280</v>
      </c>
      <c r="O2267" t="s">
        <v>8313</v>
      </c>
      <c r="P2267" s="16">
        <f>ROUND(Table1[[#This Row],[pledged]]/Table1[[#This Row],[goal]]*100,0)</f>
        <v>299</v>
      </c>
      <c r="Q2267">
        <f>IFERROR(ROUND(E2267/L2267,2),0)</f>
        <v>35.119999999999997</v>
      </c>
      <c r="R2267" s="18">
        <f>(((J2267/60)/60)/24)+DATE(1970,1,1)</f>
        <v>42689.853090277778</v>
      </c>
      <c r="S2267" s="18">
        <f>(((I2267/60)/60)/24)+DATE(1970,1,1)</f>
        <v>42696.853090277778</v>
      </c>
      <c r="T2267" s="14">
        <f>MONTH(R2267)</f>
        <v>11</v>
      </c>
      <c r="U2267" s="14">
        <f>MONTH(S2267)</f>
        <v>11</v>
      </c>
      <c r="V2267">
        <f>YEAR(R2267)</f>
        <v>2016</v>
      </c>
      <c r="W2267">
        <f>YEAR(S2267)</f>
        <v>2016</v>
      </c>
      <c r="X2267" s="14">
        <f>_xlfn.DAYS(Table1[[#This Row],[Date Ended Conversion]],Table1[[#This Row],[Date Created Conversion]])</f>
        <v>7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8280</v>
      </c>
      <c r="O2268" t="s">
        <v>8313</v>
      </c>
      <c r="P2268" s="16">
        <f>ROUND(Table1[[#This Row],[pledged]]/Table1[[#This Row],[goal]]*100,0)</f>
        <v>320</v>
      </c>
      <c r="Q2268">
        <f>IFERROR(ROUND(E2268/L2268,2),0)</f>
        <v>24.76</v>
      </c>
      <c r="R2268" s="18">
        <f>(((J2268/60)/60)/24)+DATE(1970,1,1)</f>
        <v>42469.874907407408</v>
      </c>
      <c r="S2268" s="18">
        <f>(((I2268/60)/60)/24)+DATE(1970,1,1)</f>
        <v>42487.083333333328</v>
      </c>
      <c r="T2268" s="14">
        <f>MONTH(R2268)</f>
        <v>4</v>
      </c>
      <c r="U2268" s="14">
        <f>MONTH(S2268)</f>
        <v>4</v>
      </c>
      <c r="V2268">
        <f>YEAR(R2268)</f>
        <v>2016</v>
      </c>
      <c r="W2268">
        <f>YEAR(S2268)</f>
        <v>2016</v>
      </c>
      <c r="X2268" s="14">
        <f>_xlfn.DAYS(Table1[[#This Row],[Date Ended Conversion]],Table1[[#This Row],[Date Created Conversion]])</f>
        <v>18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8280</v>
      </c>
      <c r="O2269" t="s">
        <v>8313</v>
      </c>
      <c r="P2269" s="16">
        <f>ROUND(Table1[[#This Row],[pledged]]/Table1[[#This Row],[goal]]*100,0)</f>
        <v>381</v>
      </c>
      <c r="Q2269">
        <f>IFERROR(ROUND(E2269/L2269,2),0)</f>
        <v>188.38</v>
      </c>
      <c r="R2269" s="18">
        <f>(((J2269/60)/60)/24)+DATE(1970,1,1)</f>
        <v>41968.829826388886</v>
      </c>
      <c r="S2269" s="18">
        <f>(((I2269/60)/60)/24)+DATE(1970,1,1)</f>
        <v>41994.041666666672</v>
      </c>
      <c r="T2269" s="14">
        <f>MONTH(R2269)</f>
        <v>11</v>
      </c>
      <c r="U2269" s="14">
        <f>MONTH(S2269)</f>
        <v>12</v>
      </c>
      <c r="V2269">
        <f>YEAR(R2269)</f>
        <v>2014</v>
      </c>
      <c r="W2269">
        <f>YEAR(S2269)</f>
        <v>2014</v>
      </c>
      <c r="X2269" s="14">
        <f>_xlfn.DAYS(Table1[[#This Row],[Date Ended Conversion]],Table1[[#This Row],[Date Created Conversion]])</f>
        <v>26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8280</v>
      </c>
      <c r="O2270" t="s">
        <v>8313</v>
      </c>
      <c r="P2270" s="16">
        <f>ROUND(Table1[[#This Row],[pledged]]/Table1[[#This Row],[goal]]*100,0)</f>
        <v>103</v>
      </c>
      <c r="Q2270">
        <f>IFERROR(ROUND(E2270/L2270,2),0)</f>
        <v>148.08000000000001</v>
      </c>
      <c r="R2270" s="18">
        <f>(((J2270/60)/60)/24)+DATE(1970,1,1)</f>
        <v>42776.082349537035</v>
      </c>
      <c r="S2270" s="18">
        <f>(((I2270/60)/60)/24)+DATE(1970,1,1)</f>
        <v>42806.082349537035</v>
      </c>
      <c r="T2270" s="14">
        <f>MONTH(R2270)</f>
        <v>2</v>
      </c>
      <c r="U2270" s="14">
        <f>MONTH(S2270)</f>
        <v>3</v>
      </c>
      <c r="V2270">
        <f>YEAR(R2270)</f>
        <v>2017</v>
      </c>
      <c r="W2270">
        <f>YEAR(S2270)</f>
        <v>2017</v>
      </c>
      <c r="X2270" s="14">
        <f>_xlfn.DAYS(Table1[[#This Row],[Date Ended Conversion]],Table1[[#This Row],[Date Created Conversion]])</f>
        <v>30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8280</v>
      </c>
      <c r="O2271" t="s">
        <v>8313</v>
      </c>
      <c r="P2271" s="16">
        <f>ROUND(Table1[[#This Row],[pledged]]/Table1[[#This Row],[goal]]*100,0)</f>
        <v>1802</v>
      </c>
      <c r="Q2271">
        <f>IFERROR(ROUND(E2271/L2271,2),0)</f>
        <v>49.93</v>
      </c>
      <c r="R2271" s="18">
        <f>(((J2271/60)/60)/24)+DATE(1970,1,1)</f>
        <v>42776.704432870371</v>
      </c>
      <c r="S2271" s="18">
        <f>(((I2271/60)/60)/24)+DATE(1970,1,1)</f>
        <v>42801.208333333328</v>
      </c>
      <c r="T2271" s="14">
        <f>MONTH(R2271)</f>
        <v>2</v>
      </c>
      <c r="U2271" s="14">
        <f>MONTH(S2271)</f>
        <v>3</v>
      </c>
      <c r="V2271">
        <f>YEAR(R2271)</f>
        <v>2017</v>
      </c>
      <c r="W2271">
        <f>YEAR(S2271)</f>
        <v>2017</v>
      </c>
      <c r="X2271" s="14">
        <f>_xlfn.DAYS(Table1[[#This Row],[Date Ended Conversion]],Table1[[#This Row],[Date Created Conversion]])</f>
        <v>25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8280</v>
      </c>
      <c r="O2272" t="s">
        <v>8313</v>
      </c>
      <c r="P2272" s="16">
        <f>ROUND(Table1[[#This Row],[pledged]]/Table1[[#This Row],[goal]]*100,0)</f>
        <v>720</v>
      </c>
      <c r="Q2272">
        <f>IFERROR(ROUND(E2272/L2272,2),0)</f>
        <v>107.82</v>
      </c>
      <c r="R2272" s="18">
        <f>(((J2272/60)/60)/24)+DATE(1970,1,1)</f>
        <v>42725.869363425925</v>
      </c>
      <c r="S2272" s="18">
        <f>(((I2272/60)/60)/24)+DATE(1970,1,1)</f>
        <v>42745.915972222225</v>
      </c>
      <c r="T2272" s="14">
        <f>MONTH(R2272)</f>
        <v>12</v>
      </c>
      <c r="U2272" s="14">
        <f>MONTH(S2272)</f>
        <v>1</v>
      </c>
      <c r="V2272">
        <f>YEAR(R2272)</f>
        <v>2016</v>
      </c>
      <c r="W2272">
        <f>YEAR(S2272)</f>
        <v>2017</v>
      </c>
      <c r="X2272" s="14">
        <f>_xlfn.DAYS(Table1[[#This Row],[Date Ended Conversion]],Table1[[#This Row],[Date Created Conversion]])</f>
        <v>20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8280</v>
      </c>
      <c r="O2273" t="s">
        <v>8313</v>
      </c>
      <c r="P2273" s="16">
        <f>ROUND(Table1[[#This Row],[pledged]]/Table1[[#This Row],[goal]]*100,0)</f>
        <v>283</v>
      </c>
      <c r="Q2273">
        <f>IFERROR(ROUND(E2273/L2273,2),0)</f>
        <v>42.63</v>
      </c>
      <c r="R2273" s="18">
        <f>(((J2273/60)/60)/24)+DATE(1970,1,1)</f>
        <v>42684.000046296293</v>
      </c>
      <c r="S2273" s="18">
        <f>(((I2273/60)/60)/24)+DATE(1970,1,1)</f>
        <v>42714.000046296293</v>
      </c>
      <c r="T2273" s="14">
        <f>MONTH(R2273)</f>
        <v>11</v>
      </c>
      <c r="U2273" s="14">
        <f>MONTH(S2273)</f>
        <v>12</v>
      </c>
      <c r="V2273">
        <f>YEAR(R2273)</f>
        <v>2016</v>
      </c>
      <c r="W2273">
        <f>YEAR(S2273)</f>
        <v>2016</v>
      </c>
      <c r="X2273" s="14">
        <f>_xlfn.DAYS(Table1[[#This Row],[Date Ended Conversion]],Table1[[#This Row],[Date Created Conversion]])</f>
        <v>30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8280</v>
      </c>
      <c r="O2274" t="s">
        <v>8313</v>
      </c>
      <c r="P2274" s="16">
        <f>ROUND(Table1[[#This Row],[pledged]]/Table1[[#This Row],[goal]]*100,0)</f>
        <v>1357</v>
      </c>
      <c r="Q2274">
        <f>IFERROR(ROUND(E2274/L2274,2),0)</f>
        <v>14.37</v>
      </c>
      <c r="R2274" s="18">
        <f>(((J2274/60)/60)/24)+DATE(1970,1,1)</f>
        <v>42315.699490740735</v>
      </c>
      <c r="S2274" s="18">
        <f>(((I2274/60)/60)/24)+DATE(1970,1,1)</f>
        <v>42345.699490740735</v>
      </c>
      <c r="T2274" s="14">
        <f>MONTH(R2274)</f>
        <v>11</v>
      </c>
      <c r="U2274" s="14">
        <f>MONTH(S2274)</f>
        <v>12</v>
      </c>
      <c r="V2274">
        <f>YEAR(R2274)</f>
        <v>2015</v>
      </c>
      <c r="W2274">
        <f>YEAR(S2274)</f>
        <v>2015</v>
      </c>
      <c r="X2274" s="14">
        <f>_xlfn.DAYS(Table1[[#This Row],[Date Ended Conversion]],Table1[[#This Row],[Date Created Conversion]])</f>
        <v>30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8280</v>
      </c>
      <c r="O2275" t="s">
        <v>8313</v>
      </c>
      <c r="P2275" s="16">
        <f>ROUND(Table1[[#This Row],[pledged]]/Table1[[#This Row],[goal]]*100,0)</f>
        <v>220</v>
      </c>
      <c r="Q2275">
        <f>IFERROR(ROUND(E2275/L2275,2),0)</f>
        <v>37.479999999999997</v>
      </c>
      <c r="R2275" s="18">
        <f>(((J2275/60)/60)/24)+DATE(1970,1,1)</f>
        <v>42781.549097222218</v>
      </c>
      <c r="S2275" s="18">
        <f>(((I2275/60)/60)/24)+DATE(1970,1,1)</f>
        <v>42806.507430555561</v>
      </c>
      <c r="T2275" s="14">
        <f>MONTH(R2275)</f>
        <v>2</v>
      </c>
      <c r="U2275" s="14">
        <f>MONTH(S2275)</f>
        <v>3</v>
      </c>
      <c r="V2275">
        <f>YEAR(R2275)</f>
        <v>2017</v>
      </c>
      <c r="W2275">
        <f>YEAR(S2275)</f>
        <v>2017</v>
      </c>
      <c r="X2275" s="14">
        <f>_xlfn.DAYS(Table1[[#This Row],[Date Ended Conversion]],Table1[[#This Row],[Date Created Conversion]])</f>
        <v>25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8280</v>
      </c>
      <c r="O2276" t="s">
        <v>8313</v>
      </c>
      <c r="P2276" s="16">
        <f>ROUND(Table1[[#This Row],[pledged]]/Table1[[#This Row],[goal]]*100,0)</f>
        <v>120</v>
      </c>
      <c r="Q2276">
        <f>IFERROR(ROUND(E2276/L2276,2),0)</f>
        <v>30.2</v>
      </c>
      <c r="R2276" s="18">
        <f>(((J2276/60)/60)/24)+DATE(1970,1,1)</f>
        <v>41663.500659722224</v>
      </c>
      <c r="S2276" s="18">
        <f>(((I2276/60)/60)/24)+DATE(1970,1,1)</f>
        <v>41693.500659722224</v>
      </c>
      <c r="T2276" s="14">
        <f>MONTH(R2276)</f>
        <v>1</v>
      </c>
      <c r="U2276" s="14">
        <f>MONTH(S2276)</f>
        <v>2</v>
      </c>
      <c r="V2276">
        <f>YEAR(R2276)</f>
        <v>2014</v>
      </c>
      <c r="W2276">
        <f>YEAR(S2276)</f>
        <v>2014</v>
      </c>
      <c r="X2276" s="14">
        <f>_xlfn.DAYS(Table1[[#This Row],[Date Ended Conversion]],Table1[[#This Row],[Date Created Conversion]])</f>
        <v>30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8280</v>
      </c>
      <c r="O2277" t="s">
        <v>8313</v>
      </c>
      <c r="P2277" s="16">
        <f>ROUND(Table1[[#This Row],[pledged]]/Table1[[#This Row],[goal]]*100,0)</f>
        <v>408</v>
      </c>
      <c r="Q2277">
        <f>IFERROR(ROUND(E2277/L2277,2),0)</f>
        <v>33.549999999999997</v>
      </c>
      <c r="R2277" s="18">
        <f>(((J2277/60)/60)/24)+DATE(1970,1,1)</f>
        <v>41965.616655092599</v>
      </c>
      <c r="S2277" s="18">
        <f>(((I2277/60)/60)/24)+DATE(1970,1,1)</f>
        <v>41995.616655092599</v>
      </c>
      <c r="T2277" s="14">
        <f>MONTH(R2277)</f>
        <v>11</v>
      </c>
      <c r="U2277" s="14">
        <f>MONTH(S2277)</f>
        <v>12</v>
      </c>
      <c r="V2277">
        <f>YEAR(R2277)</f>
        <v>2014</v>
      </c>
      <c r="W2277">
        <f>YEAR(S2277)</f>
        <v>2014</v>
      </c>
      <c r="X2277" s="14">
        <f>_xlfn.DAYS(Table1[[#This Row],[Date Ended Conversion]],Table1[[#This Row],[Date Created Conversion]])</f>
        <v>30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8280</v>
      </c>
      <c r="O2278" t="s">
        <v>8313</v>
      </c>
      <c r="P2278" s="16">
        <f>ROUND(Table1[[#This Row],[pledged]]/Table1[[#This Row],[goal]]*100,0)</f>
        <v>106</v>
      </c>
      <c r="Q2278">
        <f>IFERROR(ROUND(E2278/L2278,2),0)</f>
        <v>64.75</v>
      </c>
      <c r="R2278" s="18">
        <f>(((J2278/60)/60)/24)+DATE(1970,1,1)</f>
        <v>41614.651493055557</v>
      </c>
      <c r="S2278" s="18">
        <f>(((I2278/60)/60)/24)+DATE(1970,1,1)</f>
        <v>41644.651493055557</v>
      </c>
      <c r="T2278" s="14">
        <f>MONTH(R2278)</f>
        <v>12</v>
      </c>
      <c r="U2278" s="14">
        <f>MONTH(S2278)</f>
        <v>1</v>
      </c>
      <c r="V2278">
        <f>YEAR(R2278)</f>
        <v>2013</v>
      </c>
      <c r="W2278">
        <f>YEAR(S2278)</f>
        <v>2014</v>
      </c>
      <c r="X2278" s="14">
        <f>_xlfn.DAYS(Table1[[#This Row],[Date Ended Conversion]],Table1[[#This Row],[Date Created Conversion]])</f>
        <v>30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8280</v>
      </c>
      <c r="O2279" t="s">
        <v>8313</v>
      </c>
      <c r="P2279" s="16">
        <f>ROUND(Table1[[#This Row],[pledged]]/Table1[[#This Row],[goal]]*100,0)</f>
        <v>141</v>
      </c>
      <c r="Q2279">
        <f>IFERROR(ROUND(E2279/L2279,2),0)</f>
        <v>57.93</v>
      </c>
      <c r="R2279" s="18">
        <f>(((J2279/60)/60)/24)+DATE(1970,1,1)</f>
        <v>40936.678506944445</v>
      </c>
      <c r="S2279" s="18">
        <f>(((I2279/60)/60)/24)+DATE(1970,1,1)</f>
        <v>40966.678506944445</v>
      </c>
      <c r="T2279" s="14">
        <f>MONTH(R2279)</f>
        <v>1</v>
      </c>
      <c r="U2279" s="14">
        <f>MONTH(S2279)</f>
        <v>2</v>
      </c>
      <c r="V2279">
        <f>YEAR(R2279)</f>
        <v>2012</v>
      </c>
      <c r="W2279">
        <f>YEAR(S2279)</f>
        <v>2012</v>
      </c>
      <c r="X2279" s="14">
        <f>_xlfn.DAYS(Table1[[#This Row],[Date Ended Conversion]],Table1[[#This Row],[Date Created Conversion]])</f>
        <v>30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8280</v>
      </c>
      <c r="O2280" t="s">
        <v>8313</v>
      </c>
      <c r="P2280" s="16">
        <f>ROUND(Table1[[#This Row],[pledged]]/Table1[[#This Row],[goal]]*100,0)</f>
        <v>271</v>
      </c>
      <c r="Q2280">
        <f>IFERROR(ROUND(E2280/L2280,2),0)</f>
        <v>53.08</v>
      </c>
      <c r="R2280" s="18">
        <f>(((J2280/60)/60)/24)+DATE(1970,1,1)</f>
        <v>42338.709108796291</v>
      </c>
      <c r="S2280" s="18">
        <f>(((I2280/60)/60)/24)+DATE(1970,1,1)</f>
        <v>42372.957638888889</v>
      </c>
      <c r="T2280" s="14">
        <f>MONTH(R2280)</f>
        <v>11</v>
      </c>
      <c r="U2280" s="14">
        <f>MONTH(S2280)</f>
        <v>1</v>
      </c>
      <c r="V2280">
        <f>YEAR(R2280)</f>
        <v>2015</v>
      </c>
      <c r="W2280">
        <f>YEAR(S2280)</f>
        <v>2016</v>
      </c>
      <c r="X2280" s="14">
        <f>_xlfn.DAYS(Table1[[#This Row],[Date Ended Conversion]],Table1[[#This Row],[Date Created Conversion]])</f>
        <v>34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8280</v>
      </c>
      <c r="O2281" t="s">
        <v>8313</v>
      </c>
      <c r="P2281" s="16">
        <f>ROUND(Table1[[#This Row],[pledged]]/Table1[[#This Row],[goal]]*100,0)</f>
        <v>154</v>
      </c>
      <c r="Q2281">
        <f>IFERROR(ROUND(E2281/L2281,2),0)</f>
        <v>48.06</v>
      </c>
      <c r="R2281" s="18">
        <f>(((J2281/60)/60)/24)+DATE(1970,1,1)</f>
        <v>42020.806701388887</v>
      </c>
      <c r="S2281" s="18">
        <f>(((I2281/60)/60)/24)+DATE(1970,1,1)</f>
        <v>42039.166666666672</v>
      </c>
      <c r="T2281" s="14">
        <f>MONTH(R2281)</f>
        <v>1</v>
      </c>
      <c r="U2281" s="14">
        <f>MONTH(S2281)</f>
        <v>2</v>
      </c>
      <c r="V2281">
        <f>YEAR(R2281)</f>
        <v>2015</v>
      </c>
      <c r="W2281">
        <f>YEAR(S2281)</f>
        <v>2015</v>
      </c>
      <c r="X2281" s="14">
        <f>_xlfn.DAYS(Table1[[#This Row],[Date Ended Conversion]],Table1[[#This Row],[Date Created Conversion]])</f>
        <v>19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8280</v>
      </c>
      <c r="O2282" t="s">
        <v>8313</v>
      </c>
      <c r="P2282" s="16">
        <f>ROUND(Table1[[#This Row],[pledged]]/Table1[[#This Row],[goal]]*100,0)</f>
        <v>404</v>
      </c>
      <c r="Q2282">
        <f>IFERROR(ROUND(E2282/L2282,2),0)</f>
        <v>82.4</v>
      </c>
      <c r="R2282" s="18">
        <f>(((J2282/60)/60)/24)+DATE(1970,1,1)</f>
        <v>42234.624895833331</v>
      </c>
      <c r="S2282" s="18">
        <f>(((I2282/60)/60)/24)+DATE(1970,1,1)</f>
        <v>42264.624895833331</v>
      </c>
      <c r="T2282" s="14">
        <f>MONTH(R2282)</f>
        <v>8</v>
      </c>
      <c r="U2282" s="14">
        <f>MONTH(S2282)</f>
        <v>9</v>
      </c>
      <c r="V2282">
        <f>YEAR(R2282)</f>
        <v>2015</v>
      </c>
      <c r="W2282">
        <f>YEAR(S2282)</f>
        <v>2015</v>
      </c>
      <c r="X2282" s="14">
        <f>_xlfn.DAYS(Table1[[#This Row],[Date Ended Conversion]],Table1[[#This Row],[Date Created Conversion]])</f>
        <v>30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8275</v>
      </c>
      <c r="O2283" t="s">
        <v>8307</v>
      </c>
      <c r="P2283" s="16">
        <f>ROUND(Table1[[#This Row],[pledged]]/Table1[[#This Row],[goal]]*100,0)</f>
        <v>185</v>
      </c>
      <c r="Q2283">
        <f>IFERROR(ROUND(E2283/L2283,2),0)</f>
        <v>50.45</v>
      </c>
      <c r="R2283" s="18">
        <f>(((J2283/60)/60)/24)+DATE(1970,1,1)</f>
        <v>40687.285844907405</v>
      </c>
      <c r="S2283" s="18">
        <f>(((I2283/60)/60)/24)+DATE(1970,1,1)</f>
        <v>40749.284722222219</v>
      </c>
      <c r="T2283" s="14">
        <f>MONTH(R2283)</f>
        <v>5</v>
      </c>
      <c r="U2283" s="14">
        <f>MONTH(S2283)</f>
        <v>7</v>
      </c>
      <c r="V2283">
        <f>YEAR(R2283)</f>
        <v>2011</v>
      </c>
      <c r="W2283">
        <f>YEAR(S2283)</f>
        <v>2011</v>
      </c>
      <c r="X2283" s="14">
        <f>_xlfn.DAYS(Table1[[#This Row],[Date Ended Conversion]],Table1[[#This Row],[Date Created Conversion]])</f>
        <v>62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8275</v>
      </c>
      <c r="O2284" t="s">
        <v>8307</v>
      </c>
      <c r="P2284" s="16">
        <f>ROUND(Table1[[#This Row],[pledged]]/Table1[[#This Row],[goal]]*100,0)</f>
        <v>185</v>
      </c>
      <c r="Q2284">
        <f>IFERROR(ROUND(E2284/L2284,2),0)</f>
        <v>115.83</v>
      </c>
      <c r="R2284" s="18">
        <f>(((J2284/60)/60)/24)+DATE(1970,1,1)</f>
        <v>42323.17460648148</v>
      </c>
      <c r="S2284" s="18">
        <f>(((I2284/60)/60)/24)+DATE(1970,1,1)</f>
        <v>42383.17460648148</v>
      </c>
      <c r="T2284" s="14">
        <f>MONTH(R2284)</f>
        <v>11</v>
      </c>
      <c r="U2284" s="14">
        <f>MONTH(S2284)</f>
        <v>1</v>
      </c>
      <c r="V2284">
        <f>YEAR(R2284)</f>
        <v>2015</v>
      </c>
      <c r="W2284">
        <f>YEAR(S2284)</f>
        <v>2016</v>
      </c>
      <c r="X2284" s="14">
        <f>_xlfn.DAYS(Table1[[#This Row],[Date Ended Conversion]],Table1[[#This Row],[Date Created Conversion]])</f>
        <v>60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8275</v>
      </c>
      <c r="O2285" t="s">
        <v>8307</v>
      </c>
      <c r="P2285" s="16">
        <f>ROUND(Table1[[#This Row],[pledged]]/Table1[[#This Row],[goal]]*100,0)</f>
        <v>101</v>
      </c>
      <c r="Q2285">
        <f>IFERROR(ROUND(E2285/L2285,2),0)</f>
        <v>63.03</v>
      </c>
      <c r="R2285" s="18">
        <f>(((J2285/60)/60)/24)+DATE(1970,1,1)</f>
        <v>40978.125046296293</v>
      </c>
      <c r="S2285" s="18">
        <f>(((I2285/60)/60)/24)+DATE(1970,1,1)</f>
        <v>41038.083379629628</v>
      </c>
      <c r="T2285" s="14">
        <f>MONTH(R2285)</f>
        <v>3</v>
      </c>
      <c r="U2285" s="14">
        <f>MONTH(S2285)</f>
        <v>5</v>
      </c>
      <c r="V2285">
        <f>YEAR(R2285)</f>
        <v>2012</v>
      </c>
      <c r="W2285">
        <f>YEAR(S2285)</f>
        <v>2012</v>
      </c>
      <c r="X2285" s="14">
        <f>_xlfn.DAYS(Table1[[#This Row],[Date Ended Conversion]],Table1[[#This Row],[Date Created Conversion]])</f>
        <v>60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8275</v>
      </c>
      <c r="O2286" t="s">
        <v>8307</v>
      </c>
      <c r="P2286" s="16">
        <f>ROUND(Table1[[#This Row],[pledged]]/Table1[[#This Row],[goal]]*100,0)</f>
        <v>106</v>
      </c>
      <c r="Q2286">
        <f>IFERROR(ROUND(E2286/L2286,2),0)</f>
        <v>108.02</v>
      </c>
      <c r="R2286" s="18">
        <f>(((J2286/60)/60)/24)+DATE(1970,1,1)</f>
        <v>40585.796817129631</v>
      </c>
      <c r="S2286" s="18">
        <f>(((I2286/60)/60)/24)+DATE(1970,1,1)</f>
        <v>40614.166666666664</v>
      </c>
      <c r="T2286" s="14">
        <f>MONTH(R2286)</f>
        <v>2</v>
      </c>
      <c r="U2286" s="14">
        <f>MONTH(S2286)</f>
        <v>3</v>
      </c>
      <c r="V2286">
        <f>YEAR(R2286)</f>
        <v>2011</v>
      </c>
      <c r="W2286">
        <f>YEAR(S2286)</f>
        <v>2011</v>
      </c>
      <c r="X2286" s="14">
        <f>_xlfn.DAYS(Table1[[#This Row],[Date Ended Conversion]],Table1[[#This Row],[Date Created Conversion]])</f>
        <v>29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8275</v>
      </c>
      <c r="O2287" t="s">
        <v>8307</v>
      </c>
      <c r="P2287" s="16">
        <f>ROUND(Table1[[#This Row],[pledged]]/Table1[[#This Row],[goal]]*100,0)</f>
        <v>121</v>
      </c>
      <c r="Q2287">
        <f>IFERROR(ROUND(E2287/L2287,2),0)</f>
        <v>46.09</v>
      </c>
      <c r="R2287" s="18">
        <f>(((J2287/60)/60)/24)+DATE(1970,1,1)</f>
        <v>41059.185682870368</v>
      </c>
      <c r="S2287" s="18">
        <f>(((I2287/60)/60)/24)+DATE(1970,1,1)</f>
        <v>41089.185682870368</v>
      </c>
      <c r="T2287" s="14">
        <f>MONTH(R2287)</f>
        <v>5</v>
      </c>
      <c r="U2287" s="14">
        <f>MONTH(S2287)</f>
        <v>6</v>
      </c>
      <c r="V2287">
        <f>YEAR(R2287)</f>
        <v>2012</v>
      </c>
      <c r="W2287">
        <f>YEAR(S2287)</f>
        <v>2012</v>
      </c>
      <c r="X2287" s="14">
        <f>_xlfn.DAYS(Table1[[#This Row],[Date Ended Conversion]],Table1[[#This Row],[Date Created Conversion]])</f>
        <v>30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8275</v>
      </c>
      <c r="O2288" t="s">
        <v>8307</v>
      </c>
      <c r="P2288" s="16">
        <f>ROUND(Table1[[#This Row],[pledged]]/Table1[[#This Row],[goal]]*100,0)</f>
        <v>100</v>
      </c>
      <c r="Q2288">
        <f>IFERROR(ROUND(E2288/L2288,2),0)</f>
        <v>107.21</v>
      </c>
      <c r="R2288" s="18">
        <f>(((J2288/60)/60)/24)+DATE(1970,1,1)</f>
        <v>41494.963587962964</v>
      </c>
      <c r="S2288" s="18">
        <f>(((I2288/60)/60)/24)+DATE(1970,1,1)</f>
        <v>41523.165972222225</v>
      </c>
      <c r="T2288" s="14">
        <f>MONTH(R2288)</f>
        <v>8</v>
      </c>
      <c r="U2288" s="14">
        <f>MONTH(S2288)</f>
        <v>9</v>
      </c>
      <c r="V2288">
        <f>YEAR(R2288)</f>
        <v>2013</v>
      </c>
      <c r="W2288">
        <f>YEAR(S2288)</f>
        <v>2013</v>
      </c>
      <c r="X2288" s="14">
        <f>_xlfn.DAYS(Table1[[#This Row],[Date Ended Conversion]],Table1[[#This Row],[Date Created Conversion]])</f>
        <v>29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8275</v>
      </c>
      <c r="O2289" t="s">
        <v>8307</v>
      </c>
      <c r="P2289" s="16">
        <f>ROUND(Table1[[#This Row],[pledged]]/Table1[[#This Row],[goal]]*100,0)</f>
        <v>120</v>
      </c>
      <c r="Q2289">
        <f>IFERROR(ROUND(E2289/L2289,2),0)</f>
        <v>50.93</v>
      </c>
      <c r="R2289" s="18">
        <f>(((J2289/60)/60)/24)+DATE(1970,1,1)</f>
        <v>41792.667361111111</v>
      </c>
      <c r="S2289" s="18">
        <f>(((I2289/60)/60)/24)+DATE(1970,1,1)</f>
        <v>41813.667361111111</v>
      </c>
      <c r="T2289" s="14">
        <f>MONTH(R2289)</f>
        <v>6</v>
      </c>
      <c r="U2289" s="14">
        <f>MONTH(S2289)</f>
        <v>6</v>
      </c>
      <c r="V2289">
        <f>YEAR(R2289)</f>
        <v>2014</v>
      </c>
      <c r="W2289">
        <f>YEAR(S2289)</f>
        <v>2014</v>
      </c>
      <c r="X2289" s="14">
        <f>_xlfn.DAYS(Table1[[#This Row],[Date Ended Conversion]],Table1[[#This Row],[Date Created Conversion]])</f>
        <v>21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8275</v>
      </c>
      <c r="O2290" t="s">
        <v>8307</v>
      </c>
      <c r="P2290" s="16">
        <f>ROUND(Table1[[#This Row],[pledged]]/Table1[[#This Row],[goal]]*100,0)</f>
        <v>100</v>
      </c>
      <c r="Q2290">
        <f>IFERROR(ROUND(E2290/L2290,2),0)</f>
        <v>40.04</v>
      </c>
      <c r="R2290" s="18">
        <f>(((J2290/60)/60)/24)+DATE(1970,1,1)</f>
        <v>41067.827418981484</v>
      </c>
      <c r="S2290" s="18">
        <f>(((I2290/60)/60)/24)+DATE(1970,1,1)</f>
        <v>41086.75</v>
      </c>
      <c r="T2290" s="14">
        <f>MONTH(R2290)</f>
        <v>6</v>
      </c>
      <c r="U2290" s="14">
        <f>MONTH(S2290)</f>
        <v>6</v>
      </c>
      <c r="V2290">
        <f>YEAR(R2290)</f>
        <v>2012</v>
      </c>
      <c r="W2290">
        <f>YEAR(S2290)</f>
        <v>2012</v>
      </c>
      <c r="X2290" s="14">
        <f>_xlfn.DAYS(Table1[[#This Row],[Date Ended Conversion]],Table1[[#This Row],[Date Created Conversion]])</f>
        <v>19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8275</v>
      </c>
      <c r="O2291" t="s">
        <v>8307</v>
      </c>
      <c r="P2291" s="16">
        <f>ROUND(Table1[[#This Row],[pledged]]/Table1[[#This Row],[goal]]*100,0)</f>
        <v>107</v>
      </c>
      <c r="Q2291">
        <f>IFERROR(ROUND(E2291/L2291,2),0)</f>
        <v>64.44</v>
      </c>
      <c r="R2291" s="18">
        <f>(((J2291/60)/60)/24)+DATE(1970,1,1)</f>
        <v>41571.998379629629</v>
      </c>
      <c r="S2291" s="18">
        <f>(((I2291/60)/60)/24)+DATE(1970,1,1)</f>
        <v>41614.973611111112</v>
      </c>
      <c r="T2291" s="14">
        <f>MONTH(R2291)</f>
        <v>10</v>
      </c>
      <c r="U2291" s="14">
        <f>MONTH(S2291)</f>
        <v>12</v>
      </c>
      <c r="V2291">
        <f>YEAR(R2291)</f>
        <v>2013</v>
      </c>
      <c r="W2291">
        <f>YEAR(S2291)</f>
        <v>2013</v>
      </c>
      <c r="X2291" s="14">
        <f>_xlfn.DAYS(Table1[[#This Row],[Date Ended Conversion]],Table1[[#This Row],[Date Created Conversion]])</f>
        <v>43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8275</v>
      </c>
      <c r="O2292" t="s">
        <v>8307</v>
      </c>
      <c r="P2292" s="16">
        <f>ROUND(Table1[[#This Row],[pledged]]/Table1[[#This Row],[goal]]*100,0)</f>
        <v>104</v>
      </c>
      <c r="Q2292">
        <f>IFERROR(ROUND(E2292/L2292,2),0)</f>
        <v>53.83</v>
      </c>
      <c r="R2292" s="18">
        <f>(((J2292/60)/60)/24)+DATE(1970,1,1)</f>
        <v>40070.253819444442</v>
      </c>
      <c r="S2292" s="18">
        <f>(((I2292/60)/60)/24)+DATE(1970,1,1)</f>
        <v>40148.708333333336</v>
      </c>
      <c r="T2292" s="14">
        <f>MONTH(R2292)</f>
        <v>9</v>
      </c>
      <c r="U2292" s="14">
        <f>MONTH(S2292)</f>
        <v>12</v>
      </c>
      <c r="V2292">
        <f>YEAR(R2292)</f>
        <v>2009</v>
      </c>
      <c r="W2292">
        <f>YEAR(S2292)</f>
        <v>2009</v>
      </c>
      <c r="X2292" s="14">
        <f>_xlfn.DAYS(Table1[[#This Row],[Date Ended Conversion]],Table1[[#This Row],[Date Created Conversion]])</f>
        <v>78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8275</v>
      </c>
      <c r="O2293" t="s">
        <v>8307</v>
      </c>
      <c r="P2293" s="16">
        <f>ROUND(Table1[[#This Row],[pledged]]/Table1[[#This Row],[goal]]*100,0)</f>
        <v>173</v>
      </c>
      <c r="Q2293">
        <f>IFERROR(ROUND(E2293/L2293,2),0)</f>
        <v>100.47</v>
      </c>
      <c r="R2293" s="18">
        <f>(((J2293/60)/60)/24)+DATE(1970,1,1)</f>
        <v>40987.977060185185</v>
      </c>
      <c r="S2293" s="18">
        <f>(((I2293/60)/60)/24)+DATE(1970,1,1)</f>
        <v>41022.166666666664</v>
      </c>
      <c r="T2293" s="14">
        <f>MONTH(R2293)</f>
        <v>3</v>
      </c>
      <c r="U2293" s="14">
        <f>MONTH(S2293)</f>
        <v>4</v>
      </c>
      <c r="V2293">
        <f>YEAR(R2293)</f>
        <v>2012</v>
      </c>
      <c r="W2293">
        <f>YEAR(S2293)</f>
        <v>2012</v>
      </c>
      <c r="X2293" s="14">
        <f>_xlfn.DAYS(Table1[[#This Row],[Date Ended Conversion]],Table1[[#This Row],[Date Created Conversion]])</f>
        <v>35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8275</v>
      </c>
      <c r="O2294" t="s">
        <v>8307</v>
      </c>
      <c r="P2294" s="16">
        <f>ROUND(Table1[[#This Row],[pledged]]/Table1[[#This Row],[goal]]*100,0)</f>
        <v>107</v>
      </c>
      <c r="Q2294">
        <f>IFERROR(ROUND(E2294/L2294,2),0)</f>
        <v>46.63</v>
      </c>
      <c r="R2294" s="18">
        <f>(((J2294/60)/60)/24)+DATE(1970,1,1)</f>
        <v>40987.697638888887</v>
      </c>
      <c r="S2294" s="18">
        <f>(((I2294/60)/60)/24)+DATE(1970,1,1)</f>
        <v>41017.697638888887</v>
      </c>
      <c r="T2294" s="14">
        <f>MONTH(R2294)</f>
        <v>3</v>
      </c>
      <c r="U2294" s="14">
        <f>MONTH(S2294)</f>
        <v>4</v>
      </c>
      <c r="V2294">
        <f>YEAR(R2294)</f>
        <v>2012</v>
      </c>
      <c r="W2294">
        <f>YEAR(S2294)</f>
        <v>2012</v>
      </c>
      <c r="X2294" s="14">
        <f>_xlfn.DAYS(Table1[[#This Row],[Date Ended Conversion]],Table1[[#This Row],[Date Created Conversion]])</f>
        <v>30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8275</v>
      </c>
      <c r="O2295" t="s">
        <v>8307</v>
      </c>
      <c r="P2295" s="16">
        <f>ROUND(Table1[[#This Row],[pledged]]/Table1[[#This Row],[goal]]*100,0)</f>
        <v>108</v>
      </c>
      <c r="Q2295">
        <f>IFERROR(ROUND(E2295/L2295,2),0)</f>
        <v>34.07</v>
      </c>
      <c r="R2295" s="18">
        <f>(((J2295/60)/60)/24)+DATE(1970,1,1)</f>
        <v>41151.708321759259</v>
      </c>
      <c r="S2295" s="18">
        <f>(((I2295/60)/60)/24)+DATE(1970,1,1)</f>
        <v>41177.165972222225</v>
      </c>
      <c r="T2295" s="14">
        <f>MONTH(R2295)</f>
        <v>8</v>
      </c>
      <c r="U2295" s="14">
        <f>MONTH(S2295)</f>
        <v>9</v>
      </c>
      <c r="V2295">
        <f>YEAR(R2295)</f>
        <v>2012</v>
      </c>
      <c r="W2295">
        <f>YEAR(S2295)</f>
        <v>2012</v>
      </c>
      <c r="X2295" s="14">
        <f>_xlfn.DAYS(Table1[[#This Row],[Date Ended Conversion]],Table1[[#This Row],[Date Created Conversion]])</f>
        <v>26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8275</v>
      </c>
      <c r="O2296" t="s">
        <v>8307</v>
      </c>
      <c r="P2296" s="16">
        <f>ROUND(Table1[[#This Row],[pledged]]/Table1[[#This Row],[goal]]*100,0)</f>
        <v>146</v>
      </c>
      <c r="Q2296">
        <f>IFERROR(ROUND(E2296/L2296,2),0)</f>
        <v>65.209999999999994</v>
      </c>
      <c r="R2296" s="18">
        <f>(((J2296/60)/60)/24)+DATE(1970,1,1)</f>
        <v>41264.72314814815</v>
      </c>
      <c r="S2296" s="18">
        <f>(((I2296/60)/60)/24)+DATE(1970,1,1)</f>
        <v>41294.72314814815</v>
      </c>
      <c r="T2296" s="14">
        <f>MONTH(R2296)</f>
        <v>12</v>
      </c>
      <c r="U2296" s="14">
        <f>MONTH(S2296)</f>
        <v>1</v>
      </c>
      <c r="V2296">
        <f>YEAR(R2296)</f>
        <v>2012</v>
      </c>
      <c r="W2296">
        <f>YEAR(S2296)</f>
        <v>2013</v>
      </c>
      <c r="X2296" s="14">
        <f>_xlfn.DAYS(Table1[[#This Row],[Date Ended Conversion]],Table1[[#This Row],[Date Created Conversion]])</f>
        <v>30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8275</v>
      </c>
      <c r="O2297" t="s">
        <v>8307</v>
      </c>
      <c r="P2297" s="16">
        <f>ROUND(Table1[[#This Row],[pledged]]/Table1[[#This Row],[goal]]*100,0)</f>
        <v>125</v>
      </c>
      <c r="Q2297">
        <f>IFERROR(ROUND(E2297/L2297,2),0)</f>
        <v>44.21</v>
      </c>
      <c r="R2297" s="18">
        <f>(((J2297/60)/60)/24)+DATE(1970,1,1)</f>
        <v>41270.954351851848</v>
      </c>
      <c r="S2297" s="18">
        <f>(((I2297/60)/60)/24)+DATE(1970,1,1)</f>
        <v>41300.954351851848</v>
      </c>
      <c r="T2297" s="14">
        <f>MONTH(R2297)</f>
        <v>12</v>
      </c>
      <c r="U2297" s="14">
        <f>MONTH(S2297)</f>
        <v>1</v>
      </c>
      <c r="V2297">
        <f>YEAR(R2297)</f>
        <v>2012</v>
      </c>
      <c r="W2297">
        <f>YEAR(S2297)</f>
        <v>2013</v>
      </c>
      <c r="X2297" s="14">
        <f>_xlfn.DAYS(Table1[[#This Row],[Date Ended Conversion]],Table1[[#This Row],[Date Created Conversion]])</f>
        <v>30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8275</v>
      </c>
      <c r="O2298" t="s">
        <v>8307</v>
      </c>
      <c r="P2298" s="16">
        <f>ROUND(Table1[[#This Row],[pledged]]/Table1[[#This Row],[goal]]*100,0)</f>
        <v>149</v>
      </c>
      <c r="Q2298">
        <f>IFERROR(ROUND(E2298/L2298,2),0)</f>
        <v>71.97</v>
      </c>
      <c r="R2298" s="18">
        <f>(((J2298/60)/60)/24)+DATE(1970,1,1)</f>
        <v>40927.731782407405</v>
      </c>
      <c r="S2298" s="18">
        <f>(((I2298/60)/60)/24)+DATE(1970,1,1)</f>
        <v>40962.731782407405</v>
      </c>
      <c r="T2298" s="14">
        <f>MONTH(R2298)</f>
        <v>1</v>
      </c>
      <c r="U2298" s="14">
        <f>MONTH(S2298)</f>
        <v>2</v>
      </c>
      <c r="V2298">
        <f>YEAR(R2298)</f>
        <v>2012</v>
      </c>
      <c r="W2298">
        <f>YEAR(S2298)</f>
        <v>2012</v>
      </c>
      <c r="X2298" s="14">
        <f>_xlfn.DAYS(Table1[[#This Row],[Date Ended Conversion]],Table1[[#This Row],[Date Created Conversion]])</f>
        <v>35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8275</v>
      </c>
      <c r="O2299" t="s">
        <v>8307</v>
      </c>
      <c r="P2299" s="16">
        <f>ROUND(Table1[[#This Row],[pledged]]/Table1[[#This Row],[goal]]*100,0)</f>
        <v>101</v>
      </c>
      <c r="Q2299">
        <f>IFERROR(ROUND(E2299/L2299,2),0)</f>
        <v>52.95</v>
      </c>
      <c r="R2299" s="18">
        <f>(((J2299/60)/60)/24)+DATE(1970,1,1)</f>
        <v>40948.042233796295</v>
      </c>
      <c r="S2299" s="18">
        <f>(((I2299/60)/60)/24)+DATE(1970,1,1)</f>
        <v>40982.165972222225</v>
      </c>
      <c r="T2299" s="14">
        <f>MONTH(R2299)</f>
        <v>2</v>
      </c>
      <c r="U2299" s="14">
        <f>MONTH(S2299)</f>
        <v>3</v>
      </c>
      <c r="V2299">
        <f>YEAR(R2299)</f>
        <v>2012</v>
      </c>
      <c r="W2299">
        <f>YEAR(S2299)</f>
        <v>2012</v>
      </c>
      <c r="X2299" s="14">
        <f>_xlfn.DAYS(Table1[[#This Row],[Date Ended Conversion]],Table1[[#This Row],[Date Created Conversion]])</f>
        <v>34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8275</v>
      </c>
      <c r="O2300" t="s">
        <v>8307</v>
      </c>
      <c r="P2300" s="16">
        <f>ROUND(Table1[[#This Row],[pledged]]/Table1[[#This Row],[goal]]*100,0)</f>
        <v>105</v>
      </c>
      <c r="Q2300">
        <f>IFERROR(ROUND(E2300/L2300,2),0)</f>
        <v>109.45</v>
      </c>
      <c r="R2300" s="18">
        <f>(((J2300/60)/60)/24)+DATE(1970,1,1)</f>
        <v>41694.84065972222</v>
      </c>
      <c r="S2300" s="18">
        <f>(((I2300/60)/60)/24)+DATE(1970,1,1)</f>
        <v>41724.798993055556</v>
      </c>
      <c r="T2300" s="14">
        <f>MONTH(R2300)</f>
        <v>2</v>
      </c>
      <c r="U2300" s="14">
        <f>MONTH(S2300)</f>
        <v>3</v>
      </c>
      <c r="V2300">
        <f>YEAR(R2300)</f>
        <v>2014</v>
      </c>
      <c r="W2300">
        <f>YEAR(S2300)</f>
        <v>2014</v>
      </c>
      <c r="X2300" s="14">
        <f>_xlfn.DAYS(Table1[[#This Row],[Date Ended Conversion]],Table1[[#This Row],[Date Created Conversion]])</f>
        <v>30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8275</v>
      </c>
      <c r="O2301" t="s">
        <v>8307</v>
      </c>
      <c r="P2301" s="16">
        <f>ROUND(Table1[[#This Row],[pledged]]/Table1[[#This Row],[goal]]*100,0)</f>
        <v>350</v>
      </c>
      <c r="Q2301">
        <f>IFERROR(ROUND(E2301/L2301,2),0)</f>
        <v>75.040000000000006</v>
      </c>
      <c r="R2301" s="18">
        <f>(((J2301/60)/60)/24)+DATE(1970,1,1)</f>
        <v>40565.032511574071</v>
      </c>
      <c r="S2301" s="18">
        <f>(((I2301/60)/60)/24)+DATE(1970,1,1)</f>
        <v>40580.032511574071</v>
      </c>
      <c r="T2301" s="14">
        <f>MONTH(R2301)</f>
        <v>1</v>
      </c>
      <c r="U2301" s="14">
        <f>MONTH(S2301)</f>
        <v>2</v>
      </c>
      <c r="V2301">
        <f>YEAR(R2301)</f>
        <v>2011</v>
      </c>
      <c r="W2301">
        <f>YEAR(S2301)</f>
        <v>2011</v>
      </c>
      <c r="X2301" s="14">
        <f>_xlfn.DAYS(Table1[[#This Row],[Date Ended Conversion]],Table1[[#This Row],[Date Created Conversion]])</f>
        <v>15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8275</v>
      </c>
      <c r="O2302" t="s">
        <v>8307</v>
      </c>
      <c r="P2302" s="16">
        <f>ROUND(Table1[[#This Row],[pledged]]/Table1[[#This Row],[goal]]*100,0)</f>
        <v>101</v>
      </c>
      <c r="Q2302">
        <f>IFERROR(ROUND(E2302/L2302,2),0)</f>
        <v>115.71</v>
      </c>
      <c r="R2302" s="18">
        <f>(((J2302/60)/60)/24)+DATE(1970,1,1)</f>
        <v>41074.727037037039</v>
      </c>
      <c r="S2302" s="18">
        <f>(((I2302/60)/60)/24)+DATE(1970,1,1)</f>
        <v>41088.727037037039</v>
      </c>
      <c r="T2302" s="14">
        <f>MONTH(R2302)</f>
        <v>6</v>
      </c>
      <c r="U2302" s="14">
        <f>MONTH(S2302)</f>
        <v>6</v>
      </c>
      <c r="V2302">
        <f>YEAR(R2302)</f>
        <v>2012</v>
      </c>
      <c r="W2302">
        <f>YEAR(S2302)</f>
        <v>2012</v>
      </c>
      <c r="X2302" s="14">
        <f>_xlfn.DAYS(Table1[[#This Row],[Date Ended Conversion]],Table1[[#This Row],[Date Created Conversion]])</f>
        <v>14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8275</v>
      </c>
      <c r="O2303" t="s">
        <v>8277</v>
      </c>
      <c r="P2303" s="16">
        <f>ROUND(Table1[[#This Row],[pledged]]/Table1[[#This Row],[goal]]*100,0)</f>
        <v>134</v>
      </c>
      <c r="Q2303">
        <f>IFERROR(ROUND(E2303/L2303,2),0)</f>
        <v>31.66</v>
      </c>
      <c r="R2303" s="18">
        <f>(((J2303/60)/60)/24)+DATE(1970,1,1)</f>
        <v>41416.146944444445</v>
      </c>
      <c r="S2303" s="18">
        <f>(((I2303/60)/60)/24)+DATE(1970,1,1)</f>
        <v>41446.146944444445</v>
      </c>
      <c r="T2303" s="14">
        <f>MONTH(R2303)</f>
        <v>5</v>
      </c>
      <c r="U2303" s="14">
        <f>MONTH(S2303)</f>
        <v>6</v>
      </c>
      <c r="V2303">
        <f>YEAR(R2303)</f>
        <v>2013</v>
      </c>
      <c r="W2303">
        <f>YEAR(S2303)</f>
        <v>2013</v>
      </c>
      <c r="X2303" s="14">
        <f>_xlfn.DAYS(Table1[[#This Row],[Date Ended Conversion]],Table1[[#This Row],[Date Created Conversion]])</f>
        <v>30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8275</v>
      </c>
      <c r="O2304" t="s">
        <v>8277</v>
      </c>
      <c r="P2304" s="16">
        <f>ROUND(Table1[[#This Row],[pledged]]/Table1[[#This Row],[goal]]*100,0)</f>
        <v>171</v>
      </c>
      <c r="Q2304">
        <f>IFERROR(ROUND(E2304/L2304,2),0)</f>
        <v>46.18</v>
      </c>
      <c r="R2304" s="18">
        <f>(((J2304/60)/60)/24)+DATE(1970,1,1)</f>
        <v>41605.868449074071</v>
      </c>
      <c r="S2304" s="18">
        <f>(((I2304/60)/60)/24)+DATE(1970,1,1)</f>
        <v>41639.291666666664</v>
      </c>
      <c r="T2304" s="14">
        <f>MONTH(R2304)</f>
        <v>11</v>
      </c>
      <c r="U2304" s="14">
        <f>MONTH(S2304)</f>
        <v>12</v>
      </c>
      <c r="V2304">
        <f>YEAR(R2304)</f>
        <v>2013</v>
      </c>
      <c r="W2304">
        <f>YEAR(S2304)</f>
        <v>2013</v>
      </c>
      <c r="X2304" s="14">
        <f>_xlfn.DAYS(Table1[[#This Row],[Date Ended Conversion]],Table1[[#This Row],[Date Created Conversion]])</f>
        <v>34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8275</v>
      </c>
      <c r="O2305" t="s">
        <v>8277</v>
      </c>
      <c r="P2305" s="16">
        <f>ROUND(Table1[[#This Row],[pledged]]/Table1[[#This Row],[goal]]*100,0)</f>
        <v>109</v>
      </c>
      <c r="Q2305">
        <f>IFERROR(ROUND(E2305/L2305,2),0)</f>
        <v>68.48</v>
      </c>
      <c r="R2305" s="18">
        <f>(((J2305/60)/60)/24)+DATE(1970,1,1)</f>
        <v>40850.111064814817</v>
      </c>
      <c r="S2305" s="18">
        <f>(((I2305/60)/60)/24)+DATE(1970,1,1)</f>
        <v>40890.152731481481</v>
      </c>
      <c r="T2305" s="14">
        <f>MONTH(R2305)</f>
        <v>11</v>
      </c>
      <c r="U2305" s="14">
        <f>MONTH(S2305)</f>
        <v>12</v>
      </c>
      <c r="V2305">
        <f>YEAR(R2305)</f>
        <v>2011</v>
      </c>
      <c r="W2305">
        <f>YEAR(S2305)</f>
        <v>2011</v>
      </c>
      <c r="X2305" s="14">
        <f>_xlfn.DAYS(Table1[[#This Row],[Date Ended Conversion]],Table1[[#This Row],[Date Created Conversion]])</f>
        <v>40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8275</v>
      </c>
      <c r="O2306" t="s">
        <v>8277</v>
      </c>
      <c r="P2306" s="16">
        <f>ROUND(Table1[[#This Row],[pledged]]/Table1[[#This Row],[goal]]*100,0)</f>
        <v>101</v>
      </c>
      <c r="Q2306">
        <f>IFERROR(ROUND(E2306/L2306,2),0)</f>
        <v>53.47</v>
      </c>
      <c r="R2306" s="18">
        <f>(((J2306/60)/60)/24)+DATE(1970,1,1)</f>
        <v>40502.815868055557</v>
      </c>
      <c r="S2306" s="18">
        <f>(((I2306/60)/60)/24)+DATE(1970,1,1)</f>
        <v>40544.207638888889</v>
      </c>
      <c r="T2306" s="14">
        <f>MONTH(R2306)</f>
        <v>11</v>
      </c>
      <c r="U2306" s="14">
        <f>MONTH(S2306)</f>
        <v>1</v>
      </c>
      <c r="V2306">
        <f>YEAR(R2306)</f>
        <v>2010</v>
      </c>
      <c r="W2306">
        <f>YEAR(S2306)</f>
        <v>2011</v>
      </c>
      <c r="X2306" s="14">
        <f>_xlfn.DAYS(Table1[[#This Row],[Date Ended Conversion]],Table1[[#This Row],[Date Created Conversion]])</f>
        <v>42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8275</v>
      </c>
      <c r="O2307" t="s">
        <v>8277</v>
      </c>
      <c r="P2307" s="16">
        <f>ROUND(Table1[[#This Row],[pledged]]/Table1[[#This Row],[goal]]*100,0)</f>
        <v>101</v>
      </c>
      <c r="Q2307">
        <f>IFERROR(ROUND(E2307/L2307,2),0)</f>
        <v>109.11</v>
      </c>
      <c r="R2307" s="18">
        <f>(((J2307/60)/60)/24)+DATE(1970,1,1)</f>
        <v>41834.695277777777</v>
      </c>
      <c r="S2307" s="18">
        <f>(((I2307/60)/60)/24)+DATE(1970,1,1)</f>
        <v>41859.75</v>
      </c>
      <c r="T2307" s="14">
        <f>MONTH(R2307)</f>
        <v>7</v>
      </c>
      <c r="U2307" s="14">
        <f>MONTH(S2307)</f>
        <v>8</v>
      </c>
      <c r="V2307">
        <f>YEAR(R2307)</f>
        <v>2014</v>
      </c>
      <c r="W2307">
        <f>YEAR(S2307)</f>
        <v>2014</v>
      </c>
      <c r="X2307" s="14">
        <f>_xlfn.DAYS(Table1[[#This Row],[Date Ended Conversion]],Table1[[#This Row],[Date Created Conversion]])</f>
        <v>25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8275</v>
      </c>
      <c r="O2308" t="s">
        <v>8277</v>
      </c>
      <c r="P2308" s="16">
        <f>ROUND(Table1[[#This Row],[pledged]]/Table1[[#This Row],[goal]]*100,0)</f>
        <v>107</v>
      </c>
      <c r="Q2308">
        <f>IFERROR(ROUND(E2308/L2308,2),0)</f>
        <v>51.19</v>
      </c>
      <c r="R2308" s="18">
        <f>(((J2308/60)/60)/24)+DATE(1970,1,1)</f>
        <v>40948.16815972222</v>
      </c>
      <c r="S2308" s="18">
        <f>(((I2308/60)/60)/24)+DATE(1970,1,1)</f>
        <v>40978.16815972222</v>
      </c>
      <c r="T2308" s="14">
        <f>MONTH(R2308)</f>
        <v>2</v>
      </c>
      <c r="U2308" s="14">
        <f>MONTH(S2308)</f>
        <v>3</v>
      </c>
      <c r="V2308">
        <f>YEAR(R2308)</f>
        <v>2012</v>
      </c>
      <c r="W2308">
        <f>YEAR(S2308)</f>
        <v>2012</v>
      </c>
      <c r="X2308" s="14">
        <f>_xlfn.DAYS(Table1[[#This Row],[Date Ended Conversion]],Table1[[#This Row],[Date Created Conversion]])</f>
        <v>30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8275</v>
      </c>
      <c r="O2309" t="s">
        <v>8277</v>
      </c>
      <c r="P2309" s="16">
        <f>ROUND(Table1[[#This Row],[pledged]]/Table1[[#This Row],[goal]]*100,0)</f>
        <v>107</v>
      </c>
      <c r="Q2309">
        <f>IFERROR(ROUND(E2309/L2309,2),0)</f>
        <v>27.94</v>
      </c>
      <c r="R2309" s="18">
        <f>(((J2309/60)/60)/24)+DATE(1970,1,1)</f>
        <v>41004.802465277775</v>
      </c>
      <c r="S2309" s="18">
        <f>(((I2309/60)/60)/24)+DATE(1970,1,1)</f>
        <v>41034.802407407406</v>
      </c>
      <c r="T2309" s="14">
        <f>MONTH(R2309)</f>
        <v>4</v>
      </c>
      <c r="U2309" s="14">
        <f>MONTH(S2309)</f>
        <v>5</v>
      </c>
      <c r="V2309">
        <f>YEAR(R2309)</f>
        <v>2012</v>
      </c>
      <c r="W2309">
        <f>YEAR(S2309)</f>
        <v>2012</v>
      </c>
      <c r="X2309" s="14">
        <f>_xlfn.DAYS(Table1[[#This Row],[Date Ended Conversion]],Table1[[#This Row],[Date Created Conversion]])</f>
        <v>30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8275</v>
      </c>
      <c r="O2310" t="s">
        <v>8277</v>
      </c>
      <c r="P2310" s="16">
        <f>ROUND(Table1[[#This Row],[pledged]]/Table1[[#This Row],[goal]]*100,0)</f>
        <v>101</v>
      </c>
      <c r="Q2310">
        <f>IFERROR(ROUND(E2310/L2310,2),0)</f>
        <v>82.5</v>
      </c>
      <c r="R2310" s="18">
        <f>(((J2310/60)/60)/24)+DATE(1970,1,1)</f>
        <v>41851.962916666671</v>
      </c>
      <c r="S2310" s="18">
        <f>(((I2310/60)/60)/24)+DATE(1970,1,1)</f>
        <v>41880.041666666664</v>
      </c>
      <c r="T2310" s="14">
        <f>MONTH(R2310)</f>
        <v>7</v>
      </c>
      <c r="U2310" s="14">
        <f>MONTH(S2310)</f>
        <v>8</v>
      </c>
      <c r="V2310">
        <f>YEAR(R2310)</f>
        <v>2014</v>
      </c>
      <c r="W2310">
        <f>YEAR(S2310)</f>
        <v>2014</v>
      </c>
      <c r="X2310" s="14">
        <f>_xlfn.DAYS(Table1[[#This Row],[Date Ended Conversion]],Table1[[#This Row],[Date Created Conversion]])</f>
        <v>29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8275</v>
      </c>
      <c r="O2311" t="s">
        <v>8277</v>
      </c>
      <c r="P2311" s="16">
        <f>ROUND(Table1[[#This Row],[pledged]]/Table1[[#This Row],[goal]]*100,0)</f>
        <v>107</v>
      </c>
      <c r="Q2311">
        <f>IFERROR(ROUND(E2311/L2311,2),0)</f>
        <v>59.82</v>
      </c>
      <c r="R2311" s="18">
        <f>(((J2311/60)/60)/24)+DATE(1970,1,1)</f>
        <v>41307.987696759257</v>
      </c>
      <c r="S2311" s="18">
        <f>(((I2311/60)/60)/24)+DATE(1970,1,1)</f>
        <v>41342.987696759257</v>
      </c>
      <c r="T2311" s="14">
        <f>MONTH(R2311)</f>
        <v>2</v>
      </c>
      <c r="U2311" s="14">
        <f>MONTH(S2311)</f>
        <v>3</v>
      </c>
      <c r="V2311">
        <f>YEAR(R2311)</f>
        <v>2013</v>
      </c>
      <c r="W2311">
        <f>YEAR(S2311)</f>
        <v>2013</v>
      </c>
      <c r="X2311" s="14">
        <f>_xlfn.DAYS(Table1[[#This Row],[Date Ended Conversion]],Table1[[#This Row],[Date Created Conversion]])</f>
        <v>35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8275</v>
      </c>
      <c r="O2312" t="s">
        <v>8277</v>
      </c>
      <c r="P2312" s="16">
        <f>ROUND(Table1[[#This Row],[pledged]]/Table1[[#This Row],[goal]]*100,0)</f>
        <v>429</v>
      </c>
      <c r="Q2312">
        <f>IFERROR(ROUND(E2312/L2312,2),0)</f>
        <v>64.819999999999993</v>
      </c>
      <c r="R2312" s="18">
        <f>(((J2312/60)/60)/24)+DATE(1970,1,1)</f>
        <v>41324.79415509259</v>
      </c>
      <c r="S2312" s="18">
        <f>(((I2312/60)/60)/24)+DATE(1970,1,1)</f>
        <v>41354.752488425926</v>
      </c>
      <c r="T2312" s="14">
        <f>MONTH(R2312)</f>
        <v>2</v>
      </c>
      <c r="U2312" s="14">
        <f>MONTH(S2312)</f>
        <v>3</v>
      </c>
      <c r="V2312">
        <f>YEAR(R2312)</f>
        <v>2013</v>
      </c>
      <c r="W2312">
        <f>YEAR(S2312)</f>
        <v>2013</v>
      </c>
      <c r="X2312" s="14">
        <f>_xlfn.DAYS(Table1[[#This Row],[Date Ended Conversion]],Table1[[#This Row],[Date Created Conversion]])</f>
        <v>30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8275</v>
      </c>
      <c r="O2313" t="s">
        <v>8277</v>
      </c>
      <c r="P2313" s="16">
        <f>ROUND(Table1[[#This Row],[pledged]]/Table1[[#This Row],[goal]]*100,0)</f>
        <v>104</v>
      </c>
      <c r="Q2313">
        <f>IFERROR(ROUND(E2313/L2313,2),0)</f>
        <v>90.1</v>
      </c>
      <c r="R2313" s="18">
        <f>(((J2313/60)/60)/24)+DATE(1970,1,1)</f>
        <v>41736.004502314812</v>
      </c>
      <c r="S2313" s="18">
        <f>(((I2313/60)/60)/24)+DATE(1970,1,1)</f>
        <v>41766.004502314812</v>
      </c>
      <c r="T2313" s="14">
        <f>MONTH(R2313)</f>
        <v>4</v>
      </c>
      <c r="U2313" s="14">
        <f>MONTH(S2313)</f>
        <v>5</v>
      </c>
      <c r="V2313">
        <f>YEAR(R2313)</f>
        <v>2014</v>
      </c>
      <c r="W2313">
        <f>YEAR(S2313)</f>
        <v>2014</v>
      </c>
      <c r="X2313" s="14">
        <f>_xlfn.DAYS(Table1[[#This Row],[Date Ended Conversion]],Table1[[#This Row],[Date Created Conversion]])</f>
        <v>30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8275</v>
      </c>
      <c r="O2314" t="s">
        <v>8277</v>
      </c>
      <c r="P2314" s="16">
        <f>ROUND(Table1[[#This Row],[pledged]]/Table1[[#This Row],[goal]]*100,0)</f>
        <v>108</v>
      </c>
      <c r="Q2314">
        <f>IFERROR(ROUND(E2314/L2314,2),0)</f>
        <v>40.96</v>
      </c>
      <c r="R2314" s="18">
        <f>(((J2314/60)/60)/24)+DATE(1970,1,1)</f>
        <v>41716.632847222223</v>
      </c>
      <c r="S2314" s="18">
        <f>(((I2314/60)/60)/24)+DATE(1970,1,1)</f>
        <v>41747.958333333336</v>
      </c>
      <c r="T2314" s="14">
        <f>MONTH(R2314)</f>
        <v>3</v>
      </c>
      <c r="U2314" s="14">
        <f>MONTH(S2314)</f>
        <v>4</v>
      </c>
      <c r="V2314">
        <f>YEAR(R2314)</f>
        <v>2014</v>
      </c>
      <c r="W2314">
        <f>YEAR(S2314)</f>
        <v>2014</v>
      </c>
      <c r="X2314" s="14">
        <f>_xlfn.DAYS(Table1[[#This Row],[Date Ended Conversion]],Table1[[#This Row],[Date Created Conversion]])</f>
        <v>31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8275</v>
      </c>
      <c r="O2315" t="s">
        <v>8277</v>
      </c>
      <c r="P2315" s="16">
        <f>ROUND(Table1[[#This Row],[pledged]]/Table1[[#This Row],[goal]]*100,0)</f>
        <v>176</v>
      </c>
      <c r="Q2315">
        <f>IFERROR(ROUND(E2315/L2315,2),0)</f>
        <v>56</v>
      </c>
      <c r="R2315" s="18">
        <f>(((J2315/60)/60)/24)+DATE(1970,1,1)</f>
        <v>41002.958634259259</v>
      </c>
      <c r="S2315" s="18">
        <f>(((I2315/60)/60)/24)+DATE(1970,1,1)</f>
        <v>41032.958634259259</v>
      </c>
      <c r="T2315" s="14">
        <f>MONTH(R2315)</f>
        <v>4</v>
      </c>
      <c r="U2315" s="14">
        <f>MONTH(S2315)</f>
        <v>5</v>
      </c>
      <c r="V2315">
        <f>YEAR(R2315)</f>
        <v>2012</v>
      </c>
      <c r="W2315">
        <f>YEAR(S2315)</f>
        <v>2012</v>
      </c>
      <c r="X2315" s="14">
        <f>_xlfn.DAYS(Table1[[#This Row],[Date Ended Conversion]],Table1[[#This Row],[Date Created Conversion]])</f>
        <v>30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8275</v>
      </c>
      <c r="O2316" t="s">
        <v>8277</v>
      </c>
      <c r="P2316" s="16">
        <f>ROUND(Table1[[#This Row],[pledged]]/Table1[[#This Row],[goal]]*100,0)</f>
        <v>157</v>
      </c>
      <c r="Q2316">
        <f>IFERROR(ROUND(E2316/L2316,2),0)</f>
        <v>37.67</v>
      </c>
      <c r="R2316" s="18">
        <f>(((J2316/60)/60)/24)+DATE(1970,1,1)</f>
        <v>41037.551585648151</v>
      </c>
      <c r="S2316" s="18">
        <f>(((I2316/60)/60)/24)+DATE(1970,1,1)</f>
        <v>41067.551585648151</v>
      </c>
      <c r="T2316" s="14">
        <f>MONTH(R2316)</f>
        <v>5</v>
      </c>
      <c r="U2316" s="14">
        <f>MONTH(S2316)</f>
        <v>6</v>
      </c>
      <c r="V2316">
        <f>YEAR(R2316)</f>
        <v>2012</v>
      </c>
      <c r="W2316">
        <f>YEAR(S2316)</f>
        <v>2012</v>
      </c>
      <c r="X2316" s="14">
        <f>_xlfn.DAYS(Table1[[#This Row],[Date Ended Conversion]],Table1[[#This Row],[Date Created Conversion]])</f>
        <v>30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8275</v>
      </c>
      <c r="O2317" t="s">
        <v>8277</v>
      </c>
      <c r="P2317" s="16">
        <f>ROUND(Table1[[#This Row],[pledged]]/Table1[[#This Row],[goal]]*100,0)</f>
        <v>103</v>
      </c>
      <c r="Q2317">
        <f>IFERROR(ROUND(E2317/L2317,2),0)</f>
        <v>40.08</v>
      </c>
      <c r="R2317" s="18">
        <f>(((J2317/60)/60)/24)+DATE(1970,1,1)</f>
        <v>41004.72619212963</v>
      </c>
      <c r="S2317" s="18">
        <f>(((I2317/60)/60)/24)+DATE(1970,1,1)</f>
        <v>41034.72619212963</v>
      </c>
      <c r="T2317" s="14">
        <f>MONTH(R2317)</f>
        <v>4</v>
      </c>
      <c r="U2317" s="14">
        <f>MONTH(S2317)</f>
        <v>5</v>
      </c>
      <c r="V2317">
        <f>YEAR(R2317)</f>
        <v>2012</v>
      </c>
      <c r="W2317">
        <f>YEAR(S2317)</f>
        <v>2012</v>
      </c>
      <c r="X2317" s="14">
        <f>_xlfn.DAYS(Table1[[#This Row],[Date Ended Conversion]],Table1[[#This Row],[Date Created Conversion]])</f>
        <v>30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8275</v>
      </c>
      <c r="O2318" t="s">
        <v>8277</v>
      </c>
      <c r="P2318" s="16">
        <f>ROUND(Table1[[#This Row],[pledged]]/Table1[[#This Row],[goal]]*100,0)</f>
        <v>104</v>
      </c>
      <c r="Q2318">
        <f>IFERROR(ROUND(E2318/L2318,2),0)</f>
        <v>78.03</v>
      </c>
      <c r="R2318" s="18">
        <f>(((J2318/60)/60)/24)+DATE(1970,1,1)</f>
        <v>40079.725115740745</v>
      </c>
      <c r="S2318" s="18">
        <f>(((I2318/60)/60)/24)+DATE(1970,1,1)</f>
        <v>40156.76666666667</v>
      </c>
      <c r="T2318" s="14">
        <f>MONTH(R2318)</f>
        <v>9</v>
      </c>
      <c r="U2318" s="14">
        <f>MONTH(S2318)</f>
        <v>12</v>
      </c>
      <c r="V2318">
        <f>YEAR(R2318)</f>
        <v>2009</v>
      </c>
      <c r="W2318">
        <f>YEAR(S2318)</f>
        <v>2009</v>
      </c>
      <c r="X2318" s="14">
        <f>_xlfn.DAYS(Table1[[#This Row],[Date Ended Conversion]],Table1[[#This Row],[Date Created Conversion]])</f>
        <v>77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8275</v>
      </c>
      <c r="O2319" t="s">
        <v>8277</v>
      </c>
      <c r="P2319" s="16">
        <f>ROUND(Table1[[#This Row],[pledged]]/Table1[[#This Row],[goal]]*100,0)</f>
        <v>104</v>
      </c>
      <c r="Q2319">
        <f>IFERROR(ROUND(E2319/L2319,2),0)</f>
        <v>18.91</v>
      </c>
      <c r="R2319" s="18">
        <f>(((J2319/60)/60)/24)+DATE(1970,1,1)</f>
        <v>40192.542233796295</v>
      </c>
      <c r="S2319" s="18">
        <f>(((I2319/60)/60)/24)+DATE(1970,1,1)</f>
        <v>40224.208333333336</v>
      </c>
      <c r="T2319" s="14">
        <f>MONTH(R2319)</f>
        <v>1</v>
      </c>
      <c r="U2319" s="14">
        <f>MONTH(S2319)</f>
        <v>2</v>
      </c>
      <c r="V2319">
        <f>YEAR(R2319)</f>
        <v>2010</v>
      </c>
      <c r="W2319">
        <f>YEAR(S2319)</f>
        <v>2010</v>
      </c>
      <c r="X2319" s="14">
        <f>_xlfn.DAYS(Table1[[#This Row],[Date Ended Conversion]],Table1[[#This Row],[Date Created Conversion]])</f>
        <v>32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8275</v>
      </c>
      <c r="O2320" t="s">
        <v>8277</v>
      </c>
      <c r="P2320" s="16">
        <f>ROUND(Table1[[#This Row],[pledged]]/Table1[[#This Row],[goal]]*100,0)</f>
        <v>121</v>
      </c>
      <c r="Q2320">
        <f>IFERROR(ROUND(E2320/L2320,2),0)</f>
        <v>37.130000000000003</v>
      </c>
      <c r="R2320" s="18">
        <f>(((J2320/60)/60)/24)+DATE(1970,1,1)</f>
        <v>40050.643680555557</v>
      </c>
      <c r="S2320" s="18">
        <f>(((I2320/60)/60)/24)+DATE(1970,1,1)</f>
        <v>40082.165972222225</v>
      </c>
      <c r="T2320" s="14">
        <f>MONTH(R2320)</f>
        <v>8</v>
      </c>
      <c r="U2320" s="14">
        <f>MONTH(S2320)</f>
        <v>9</v>
      </c>
      <c r="V2320">
        <f>YEAR(R2320)</f>
        <v>2009</v>
      </c>
      <c r="W2320">
        <f>YEAR(S2320)</f>
        <v>2009</v>
      </c>
      <c r="X2320" s="14">
        <f>_xlfn.DAYS(Table1[[#This Row],[Date Ended Conversion]],Table1[[#This Row],[Date Created Conversion]])</f>
        <v>32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8275</v>
      </c>
      <c r="O2321" t="s">
        <v>8277</v>
      </c>
      <c r="P2321" s="16">
        <f>ROUND(Table1[[#This Row],[pledged]]/Table1[[#This Row],[goal]]*100,0)</f>
        <v>108</v>
      </c>
      <c r="Q2321">
        <f>IFERROR(ROUND(E2321/L2321,2),0)</f>
        <v>41.96</v>
      </c>
      <c r="R2321" s="18">
        <f>(((J2321/60)/60)/24)+DATE(1970,1,1)</f>
        <v>41593.082002314812</v>
      </c>
      <c r="S2321" s="18">
        <f>(((I2321/60)/60)/24)+DATE(1970,1,1)</f>
        <v>41623.082002314812</v>
      </c>
      <c r="T2321" s="14">
        <f>MONTH(R2321)</f>
        <v>11</v>
      </c>
      <c r="U2321" s="14">
        <f>MONTH(S2321)</f>
        <v>12</v>
      </c>
      <c r="V2321">
        <f>YEAR(R2321)</f>
        <v>2013</v>
      </c>
      <c r="W2321">
        <f>YEAR(S2321)</f>
        <v>2013</v>
      </c>
      <c r="X2321" s="14">
        <f>_xlfn.DAYS(Table1[[#This Row],[Date Ended Conversion]],Table1[[#This Row],[Date Created Conversion]])</f>
        <v>30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8275</v>
      </c>
      <c r="O2322" t="s">
        <v>8277</v>
      </c>
      <c r="P2322" s="16">
        <f>ROUND(Table1[[#This Row],[pledged]]/Table1[[#This Row],[goal]]*100,0)</f>
        <v>109</v>
      </c>
      <c r="Q2322">
        <f>IFERROR(ROUND(E2322/L2322,2),0)</f>
        <v>61.04</v>
      </c>
      <c r="R2322" s="18">
        <f>(((J2322/60)/60)/24)+DATE(1970,1,1)</f>
        <v>41696.817129629628</v>
      </c>
      <c r="S2322" s="18">
        <f>(((I2322/60)/60)/24)+DATE(1970,1,1)</f>
        <v>41731.775462962964</v>
      </c>
      <c r="T2322" s="14">
        <f>MONTH(R2322)</f>
        <v>2</v>
      </c>
      <c r="U2322" s="14">
        <f>MONTH(S2322)</f>
        <v>4</v>
      </c>
      <c r="V2322">
        <f>YEAR(R2322)</f>
        <v>2014</v>
      </c>
      <c r="W2322">
        <f>YEAR(S2322)</f>
        <v>2014</v>
      </c>
      <c r="X2322" s="14">
        <f>_xlfn.DAYS(Table1[[#This Row],[Date Ended Conversion]],Table1[[#This Row],[Date Created Conversion]])</f>
        <v>35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8283</v>
      </c>
      <c r="O2323" t="s">
        <v>8303</v>
      </c>
      <c r="P2323" s="16">
        <f>ROUND(Table1[[#This Row],[pledged]]/Table1[[#This Row],[goal]]*100,0)</f>
        <v>39</v>
      </c>
      <c r="Q2323">
        <f>IFERROR(ROUND(E2323/L2323,2),0)</f>
        <v>64.53</v>
      </c>
      <c r="R2323" s="18">
        <f>(((J2323/60)/60)/24)+DATE(1970,1,1)</f>
        <v>42799.260428240741</v>
      </c>
      <c r="S2323" s="18">
        <f>(((I2323/60)/60)/24)+DATE(1970,1,1)</f>
        <v>42829.21876157407</v>
      </c>
      <c r="T2323" s="14">
        <f>MONTH(R2323)</f>
        <v>3</v>
      </c>
      <c r="U2323" s="14">
        <f>MONTH(S2323)</f>
        <v>4</v>
      </c>
      <c r="V2323">
        <f>YEAR(R2323)</f>
        <v>2017</v>
      </c>
      <c r="W2323">
        <f>YEAR(S2323)</f>
        <v>2017</v>
      </c>
      <c r="X2323" s="14">
        <f>_xlfn.DAYS(Table1[[#This Row],[Date Ended Conversion]],Table1[[#This Row],[Date Created Conversion]])</f>
        <v>30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8283</v>
      </c>
      <c r="O2324" t="s">
        <v>8303</v>
      </c>
      <c r="P2324" s="16">
        <f>ROUND(Table1[[#This Row],[pledged]]/Table1[[#This Row],[goal]]*100,0)</f>
        <v>3</v>
      </c>
      <c r="Q2324">
        <f>IFERROR(ROUND(E2324/L2324,2),0)</f>
        <v>21.25</v>
      </c>
      <c r="R2324" s="18">
        <f>(((J2324/60)/60)/24)+DATE(1970,1,1)</f>
        <v>42804.895474537043</v>
      </c>
      <c r="S2324" s="18">
        <f>(((I2324/60)/60)/24)+DATE(1970,1,1)</f>
        <v>42834.853807870371</v>
      </c>
      <c r="T2324" s="14">
        <f>MONTH(R2324)</f>
        <v>3</v>
      </c>
      <c r="U2324" s="14">
        <f>MONTH(S2324)</f>
        <v>4</v>
      </c>
      <c r="V2324">
        <f>YEAR(R2324)</f>
        <v>2017</v>
      </c>
      <c r="W2324">
        <f>YEAR(S2324)</f>
        <v>2017</v>
      </c>
      <c r="X2324" s="14">
        <f>_xlfn.DAYS(Table1[[#This Row],[Date Ended Conversion]],Table1[[#This Row],[Date Created Conversion]])</f>
        <v>30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8283</v>
      </c>
      <c r="O2325" t="s">
        <v>8303</v>
      </c>
      <c r="P2325" s="16">
        <f>ROUND(Table1[[#This Row],[pledged]]/Table1[[#This Row],[goal]]*100,0)</f>
        <v>48</v>
      </c>
      <c r="Q2325">
        <f>IFERROR(ROUND(E2325/L2325,2),0)</f>
        <v>30</v>
      </c>
      <c r="R2325" s="18">
        <f>(((J2325/60)/60)/24)+DATE(1970,1,1)</f>
        <v>42807.755173611105</v>
      </c>
      <c r="S2325" s="18">
        <f>(((I2325/60)/60)/24)+DATE(1970,1,1)</f>
        <v>42814.755173611105</v>
      </c>
      <c r="T2325" s="14">
        <f>MONTH(R2325)</f>
        <v>3</v>
      </c>
      <c r="U2325" s="14">
        <f>MONTH(S2325)</f>
        <v>3</v>
      </c>
      <c r="V2325">
        <f>YEAR(R2325)</f>
        <v>2017</v>
      </c>
      <c r="W2325">
        <f>YEAR(S2325)</f>
        <v>2017</v>
      </c>
      <c r="X2325" s="14">
        <f>_xlfn.DAYS(Table1[[#This Row],[Date Ended Conversion]],Table1[[#This Row],[Date Created Conversion]])</f>
        <v>7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8283</v>
      </c>
      <c r="O2326" t="s">
        <v>8303</v>
      </c>
      <c r="P2326" s="16">
        <f>ROUND(Table1[[#This Row],[pledged]]/Table1[[#This Row],[goal]]*100,0)</f>
        <v>21</v>
      </c>
      <c r="Q2326">
        <f>IFERROR(ROUND(E2326/L2326,2),0)</f>
        <v>25.49</v>
      </c>
      <c r="R2326" s="18">
        <f>(((J2326/60)/60)/24)+DATE(1970,1,1)</f>
        <v>42790.885243055556</v>
      </c>
      <c r="S2326" s="18">
        <f>(((I2326/60)/60)/24)+DATE(1970,1,1)</f>
        <v>42820.843576388885</v>
      </c>
      <c r="T2326" s="14">
        <f>MONTH(R2326)</f>
        <v>2</v>
      </c>
      <c r="U2326" s="14">
        <f>MONTH(S2326)</f>
        <v>3</v>
      </c>
      <c r="V2326">
        <f>YEAR(R2326)</f>
        <v>2017</v>
      </c>
      <c r="W2326">
        <f>YEAR(S2326)</f>
        <v>2017</v>
      </c>
      <c r="X2326" s="14">
        <f>_xlfn.DAYS(Table1[[#This Row],[Date Ended Conversion]],Table1[[#This Row],[Date Created Conversion]])</f>
        <v>30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8283</v>
      </c>
      <c r="O2327" t="s">
        <v>8303</v>
      </c>
      <c r="P2327" s="16">
        <f>ROUND(Table1[[#This Row],[pledged]]/Table1[[#This Row],[goal]]*100,0)</f>
        <v>8</v>
      </c>
      <c r="Q2327">
        <f>IFERROR(ROUND(E2327/L2327,2),0)</f>
        <v>11.43</v>
      </c>
      <c r="R2327" s="18">
        <f>(((J2327/60)/60)/24)+DATE(1970,1,1)</f>
        <v>42794.022349537037</v>
      </c>
      <c r="S2327" s="18">
        <f>(((I2327/60)/60)/24)+DATE(1970,1,1)</f>
        <v>42823.980682870373</v>
      </c>
      <c r="T2327" s="14">
        <f>MONTH(R2327)</f>
        <v>2</v>
      </c>
      <c r="U2327" s="14">
        <f>MONTH(S2327)</f>
        <v>3</v>
      </c>
      <c r="V2327">
        <f>YEAR(R2327)</f>
        <v>2017</v>
      </c>
      <c r="W2327">
        <f>YEAR(S2327)</f>
        <v>2017</v>
      </c>
      <c r="X2327" s="14">
        <f>_xlfn.DAYS(Table1[[#This Row],[Date Ended Conversion]],Table1[[#This Row],[Date Created Conversion]])</f>
        <v>29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8283</v>
      </c>
      <c r="O2328" t="s">
        <v>8303</v>
      </c>
      <c r="P2328" s="16">
        <f>ROUND(Table1[[#This Row],[pledged]]/Table1[[#This Row],[goal]]*100,0)</f>
        <v>1</v>
      </c>
      <c r="Q2328">
        <f>IFERROR(ROUND(E2328/L2328,2),0)</f>
        <v>108</v>
      </c>
      <c r="R2328" s="18">
        <f>(((J2328/60)/60)/24)+DATE(1970,1,1)</f>
        <v>42804.034120370372</v>
      </c>
      <c r="S2328" s="18">
        <f>(((I2328/60)/60)/24)+DATE(1970,1,1)</f>
        <v>42855.708333333328</v>
      </c>
      <c r="T2328" s="14">
        <f>MONTH(R2328)</f>
        <v>3</v>
      </c>
      <c r="U2328" s="14">
        <f>MONTH(S2328)</f>
        <v>4</v>
      </c>
      <c r="V2328">
        <f>YEAR(R2328)</f>
        <v>2017</v>
      </c>
      <c r="W2328">
        <f>YEAR(S2328)</f>
        <v>2017</v>
      </c>
      <c r="X2328" s="14">
        <f>_xlfn.DAYS(Table1[[#This Row],[Date Ended Conversion]],Table1[[#This Row],[Date Created Conversion]])</f>
        <v>51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8283</v>
      </c>
      <c r="O2329" t="s">
        <v>8303</v>
      </c>
      <c r="P2329" s="16">
        <f>ROUND(Table1[[#This Row],[pledged]]/Table1[[#This Row],[goal]]*100,0)</f>
        <v>526</v>
      </c>
      <c r="Q2329">
        <f>IFERROR(ROUND(E2329/L2329,2),0)</f>
        <v>54.88</v>
      </c>
      <c r="R2329" s="18">
        <f>(((J2329/60)/60)/24)+DATE(1970,1,1)</f>
        <v>41842.917129629634</v>
      </c>
      <c r="S2329" s="18">
        <f>(((I2329/60)/60)/24)+DATE(1970,1,1)</f>
        <v>41877.917129629634</v>
      </c>
      <c r="T2329" s="14">
        <f>MONTH(R2329)</f>
        <v>7</v>
      </c>
      <c r="U2329" s="14">
        <f>MONTH(S2329)</f>
        <v>8</v>
      </c>
      <c r="V2329">
        <f>YEAR(R2329)</f>
        <v>2014</v>
      </c>
      <c r="W2329">
        <f>YEAR(S2329)</f>
        <v>2014</v>
      </c>
      <c r="X2329" s="14">
        <f>_xlfn.DAYS(Table1[[#This Row],[Date Ended Conversion]],Table1[[#This Row],[Date Created Conversion]])</f>
        <v>35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8283</v>
      </c>
      <c r="O2330" t="s">
        <v>8303</v>
      </c>
      <c r="P2330" s="16">
        <f>ROUND(Table1[[#This Row],[pledged]]/Table1[[#This Row],[goal]]*100,0)</f>
        <v>254</v>
      </c>
      <c r="Q2330">
        <f>IFERROR(ROUND(E2330/L2330,2),0)</f>
        <v>47.38</v>
      </c>
      <c r="R2330" s="18">
        <f>(((J2330/60)/60)/24)+DATE(1970,1,1)</f>
        <v>42139.781678240746</v>
      </c>
      <c r="S2330" s="18">
        <f>(((I2330/60)/60)/24)+DATE(1970,1,1)</f>
        <v>42169.781678240746</v>
      </c>
      <c r="T2330" s="14">
        <f>MONTH(R2330)</f>
        <v>5</v>
      </c>
      <c r="U2330" s="14">
        <f>MONTH(S2330)</f>
        <v>6</v>
      </c>
      <c r="V2330">
        <f>YEAR(R2330)</f>
        <v>2015</v>
      </c>
      <c r="W2330">
        <f>YEAR(S2330)</f>
        <v>2015</v>
      </c>
      <c r="X2330" s="14">
        <f>_xlfn.DAYS(Table1[[#This Row],[Date Ended Conversion]],Table1[[#This Row],[Date Created Conversion]])</f>
        <v>30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8283</v>
      </c>
      <c r="O2331" t="s">
        <v>8303</v>
      </c>
      <c r="P2331" s="16">
        <f>ROUND(Table1[[#This Row],[pledged]]/Table1[[#This Row],[goal]]*100,0)</f>
        <v>106</v>
      </c>
      <c r="Q2331">
        <f>IFERROR(ROUND(E2331/L2331,2),0)</f>
        <v>211.84</v>
      </c>
      <c r="R2331" s="18">
        <f>(((J2331/60)/60)/24)+DATE(1970,1,1)</f>
        <v>41807.624374999999</v>
      </c>
      <c r="S2331" s="18">
        <f>(((I2331/60)/60)/24)+DATE(1970,1,1)</f>
        <v>41837.624374999999</v>
      </c>
      <c r="T2331" s="14">
        <f>MONTH(R2331)</f>
        <v>6</v>
      </c>
      <c r="U2331" s="14">
        <f>MONTH(S2331)</f>
        <v>7</v>
      </c>
      <c r="V2331">
        <f>YEAR(R2331)</f>
        <v>2014</v>
      </c>
      <c r="W2331">
        <f>YEAR(S2331)</f>
        <v>2014</v>
      </c>
      <c r="X2331" s="14">
        <f>_xlfn.DAYS(Table1[[#This Row],[Date Ended Conversion]],Table1[[#This Row],[Date Created Conversion]])</f>
        <v>30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8283</v>
      </c>
      <c r="O2332" t="s">
        <v>8303</v>
      </c>
      <c r="P2332" s="16">
        <f>ROUND(Table1[[#This Row],[pledged]]/Table1[[#This Row],[goal]]*100,0)</f>
        <v>102</v>
      </c>
      <c r="Q2332">
        <f>IFERROR(ROUND(E2332/L2332,2),0)</f>
        <v>219.93</v>
      </c>
      <c r="R2332" s="18">
        <f>(((J2332/60)/60)/24)+DATE(1970,1,1)</f>
        <v>42332.89980324074</v>
      </c>
      <c r="S2332" s="18">
        <f>(((I2332/60)/60)/24)+DATE(1970,1,1)</f>
        <v>42363</v>
      </c>
      <c r="T2332" s="14">
        <f>MONTH(R2332)</f>
        <v>11</v>
      </c>
      <c r="U2332" s="14">
        <f>MONTH(S2332)</f>
        <v>12</v>
      </c>
      <c r="V2332">
        <f>YEAR(R2332)</f>
        <v>2015</v>
      </c>
      <c r="W2332">
        <f>YEAR(S2332)</f>
        <v>2015</v>
      </c>
      <c r="X2332" s="14">
        <f>_xlfn.DAYS(Table1[[#This Row],[Date Ended Conversion]],Table1[[#This Row],[Date Created Conversion]])</f>
        <v>31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8283</v>
      </c>
      <c r="O2333" t="s">
        <v>8303</v>
      </c>
      <c r="P2333" s="16">
        <f>ROUND(Table1[[#This Row],[pledged]]/Table1[[#This Row],[goal]]*100,0)</f>
        <v>144</v>
      </c>
      <c r="Q2333">
        <f>IFERROR(ROUND(E2333/L2333,2),0)</f>
        <v>40.799999999999997</v>
      </c>
      <c r="R2333" s="18">
        <f>(((J2333/60)/60)/24)+DATE(1970,1,1)</f>
        <v>41839.005671296298</v>
      </c>
      <c r="S2333" s="18">
        <f>(((I2333/60)/60)/24)+DATE(1970,1,1)</f>
        <v>41869.005671296298</v>
      </c>
      <c r="T2333" s="14">
        <f>MONTH(R2333)</f>
        <v>7</v>
      </c>
      <c r="U2333" s="14">
        <f>MONTH(S2333)</f>
        <v>8</v>
      </c>
      <c r="V2333">
        <f>YEAR(R2333)</f>
        <v>2014</v>
      </c>
      <c r="W2333">
        <f>YEAR(S2333)</f>
        <v>2014</v>
      </c>
      <c r="X2333" s="14">
        <f>_xlfn.DAYS(Table1[[#This Row],[Date Ended Conversion]],Table1[[#This Row],[Date Created Conversion]])</f>
        <v>30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8283</v>
      </c>
      <c r="O2334" t="s">
        <v>8303</v>
      </c>
      <c r="P2334" s="16">
        <f>ROUND(Table1[[#This Row],[pledged]]/Table1[[#This Row],[goal]]*100,0)</f>
        <v>106</v>
      </c>
      <c r="Q2334">
        <f>IFERROR(ROUND(E2334/L2334,2),0)</f>
        <v>75.5</v>
      </c>
      <c r="R2334" s="18">
        <f>(((J2334/60)/60)/24)+DATE(1970,1,1)</f>
        <v>42011.628136574072</v>
      </c>
      <c r="S2334" s="18">
        <f>(((I2334/60)/60)/24)+DATE(1970,1,1)</f>
        <v>42041.628136574072</v>
      </c>
      <c r="T2334" s="14">
        <f>MONTH(R2334)</f>
        <v>1</v>
      </c>
      <c r="U2334" s="14">
        <f>MONTH(S2334)</f>
        <v>2</v>
      </c>
      <c r="V2334">
        <f>YEAR(R2334)</f>
        <v>2015</v>
      </c>
      <c r="W2334">
        <f>YEAR(S2334)</f>
        <v>2015</v>
      </c>
      <c r="X2334" s="14">
        <f>_xlfn.DAYS(Table1[[#This Row],[Date Ended Conversion]],Table1[[#This Row],[Date Created Conversion]])</f>
        <v>30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8283</v>
      </c>
      <c r="O2335" t="s">
        <v>8303</v>
      </c>
      <c r="P2335" s="16">
        <f>ROUND(Table1[[#This Row],[pledged]]/Table1[[#This Row],[goal]]*100,0)</f>
        <v>212</v>
      </c>
      <c r="Q2335">
        <f>IFERROR(ROUND(E2335/L2335,2),0)</f>
        <v>13.54</v>
      </c>
      <c r="R2335" s="18">
        <f>(((J2335/60)/60)/24)+DATE(1970,1,1)</f>
        <v>41767.650347222225</v>
      </c>
      <c r="S2335" s="18">
        <f>(((I2335/60)/60)/24)+DATE(1970,1,1)</f>
        <v>41788.743055555555</v>
      </c>
      <c r="T2335" s="14">
        <f>MONTH(R2335)</f>
        <v>5</v>
      </c>
      <c r="U2335" s="14">
        <f>MONTH(S2335)</f>
        <v>5</v>
      </c>
      <c r="V2335">
        <f>YEAR(R2335)</f>
        <v>2014</v>
      </c>
      <c r="W2335">
        <f>YEAR(S2335)</f>
        <v>2014</v>
      </c>
      <c r="X2335" s="14">
        <f>_xlfn.DAYS(Table1[[#This Row],[Date Ended Conversion]],Table1[[#This Row],[Date Created Conversion]])</f>
        <v>21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8283</v>
      </c>
      <c r="O2336" t="s">
        <v>8303</v>
      </c>
      <c r="P2336" s="16">
        <f>ROUND(Table1[[#This Row],[pledged]]/Table1[[#This Row],[goal]]*100,0)</f>
        <v>102</v>
      </c>
      <c r="Q2336">
        <f>IFERROR(ROUND(E2336/L2336,2),0)</f>
        <v>60.87</v>
      </c>
      <c r="R2336" s="18">
        <f>(((J2336/60)/60)/24)+DATE(1970,1,1)</f>
        <v>41918.670115740737</v>
      </c>
      <c r="S2336" s="18">
        <f>(((I2336/60)/60)/24)+DATE(1970,1,1)</f>
        <v>41948.731944444444</v>
      </c>
      <c r="T2336" s="14">
        <f>MONTH(R2336)</f>
        <v>10</v>
      </c>
      <c r="U2336" s="14">
        <f>MONTH(S2336)</f>
        <v>11</v>
      </c>
      <c r="V2336">
        <f>YEAR(R2336)</f>
        <v>2014</v>
      </c>
      <c r="W2336">
        <f>YEAR(S2336)</f>
        <v>2014</v>
      </c>
      <c r="X2336" s="14">
        <f>_xlfn.DAYS(Table1[[#This Row],[Date Ended Conversion]],Table1[[#This Row],[Date Created Conversion]])</f>
        <v>30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8283</v>
      </c>
      <c r="O2337" t="s">
        <v>8303</v>
      </c>
      <c r="P2337" s="16">
        <f>ROUND(Table1[[#This Row],[pledged]]/Table1[[#This Row],[goal]]*100,0)</f>
        <v>102</v>
      </c>
      <c r="Q2337">
        <f>IFERROR(ROUND(E2337/L2337,2),0)</f>
        <v>115.69</v>
      </c>
      <c r="R2337" s="18">
        <f>(((J2337/60)/60)/24)+DATE(1970,1,1)</f>
        <v>41771.572256944448</v>
      </c>
      <c r="S2337" s="18">
        <f>(((I2337/60)/60)/24)+DATE(1970,1,1)</f>
        <v>41801.572256944448</v>
      </c>
      <c r="T2337" s="14">
        <f>MONTH(R2337)</f>
        <v>5</v>
      </c>
      <c r="U2337" s="14">
        <f>MONTH(S2337)</f>
        <v>6</v>
      </c>
      <c r="V2337">
        <f>YEAR(R2337)</f>
        <v>2014</v>
      </c>
      <c r="W2337">
        <f>YEAR(S2337)</f>
        <v>2014</v>
      </c>
      <c r="X2337" s="14">
        <f>_xlfn.DAYS(Table1[[#This Row],[Date Ended Conversion]],Table1[[#This Row],[Date Created Conversion]])</f>
        <v>30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8283</v>
      </c>
      <c r="O2338" t="s">
        <v>8303</v>
      </c>
      <c r="P2338" s="16">
        <f>ROUND(Table1[[#This Row],[pledged]]/Table1[[#This Row],[goal]]*100,0)</f>
        <v>521</v>
      </c>
      <c r="Q2338">
        <f>IFERROR(ROUND(E2338/L2338,2),0)</f>
        <v>48.1</v>
      </c>
      <c r="R2338" s="18">
        <f>(((J2338/60)/60)/24)+DATE(1970,1,1)</f>
        <v>41666.924710648149</v>
      </c>
      <c r="S2338" s="18">
        <f>(((I2338/60)/60)/24)+DATE(1970,1,1)</f>
        <v>41706.924710648149</v>
      </c>
      <c r="T2338" s="14">
        <f>MONTH(R2338)</f>
        <v>1</v>
      </c>
      <c r="U2338" s="14">
        <f>MONTH(S2338)</f>
        <v>3</v>
      </c>
      <c r="V2338">
        <f>YEAR(R2338)</f>
        <v>2014</v>
      </c>
      <c r="W2338">
        <f>YEAR(S2338)</f>
        <v>2014</v>
      </c>
      <c r="X2338" s="14">
        <f>_xlfn.DAYS(Table1[[#This Row],[Date Ended Conversion]],Table1[[#This Row],[Date Created Conversion]])</f>
        <v>40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8283</v>
      </c>
      <c r="O2339" t="s">
        <v>8303</v>
      </c>
      <c r="P2339" s="16">
        <f>ROUND(Table1[[#This Row],[pledged]]/Table1[[#This Row],[goal]]*100,0)</f>
        <v>111</v>
      </c>
      <c r="Q2339">
        <f>IFERROR(ROUND(E2339/L2339,2),0)</f>
        <v>74.180000000000007</v>
      </c>
      <c r="R2339" s="18">
        <f>(((J2339/60)/60)/24)+DATE(1970,1,1)</f>
        <v>41786.640543981484</v>
      </c>
      <c r="S2339" s="18">
        <f>(((I2339/60)/60)/24)+DATE(1970,1,1)</f>
        <v>41816.640543981484</v>
      </c>
      <c r="T2339" s="14">
        <f>MONTH(R2339)</f>
        <v>5</v>
      </c>
      <c r="U2339" s="14">
        <f>MONTH(S2339)</f>
        <v>6</v>
      </c>
      <c r="V2339">
        <f>YEAR(R2339)</f>
        <v>2014</v>
      </c>
      <c r="W2339">
        <f>YEAR(S2339)</f>
        <v>2014</v>
      </c>
      <c r="X2339" s="14">
        <f>_xlfn.DAYS(Table1[[#This Row],[Date Ended Conversion]],Table1[[#This Row],[Date Created Conversion]])</f>
        <v>30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8283</v>
      </c>
      <c r="O2340" t="s">
        <v>8303</v>
      </c>
      <c r="P2340" s="16">
        <f>ROUND(Table1[[#This Row],[pledged]]/Table1[[#This Row],[goal]]*100,0)</f>
        <v>101</v>
      </c>
      <c r="Q2340">
        <f>IFERROR(ROUND(E2340/L2340,2),0)</f>
        <v>123.35</v>
      </c>
      <c r="R2340" s="18">
        <f>(((J2340/60)/60)/24)+DATE(1970,1,1)</f>
        <v>41789.896805555552</v>
      </c>
      <c r="S2340" s="18">
        <f>(((I2340/60)/60)/24)+DATE(1970,1,1)</f>
        <v>41819.896805555552</v>
      </c>
      <c r="T2340" s="14">
        <f>MONTH(R2340)</f>
        <v>5</v>
      </c>
      <c r="U2340" s="14">
        <f>MONTH(S2340)</f>
        <v>6</v>
      </c>
      <c r="V2340">
        <f>YEAR(R2340)</f>
        <v>2014</v>
      </c>
      <c r="W2340">
        <f>YEAR(S2340)</f>
        <v>2014</v>
      </c>
      <c r="X2340" s="14">
        <f>_xlfn.DAYS(Table1[[#This Row],[Date Ended Conversion]],Table1[[#This Row],[Date Created Conversion]])</f>
        <v>30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8283</v>
      </c>
      <c r="O2341" t="s">
        <v>8303</v>
      </c>
      <c r="P2341" s="16">
        <f>ROUND(Table1[[#This Row],[pledged]]/Table1[[#This Row],[goal]]*100,0)</f>
        <v>294</v>
      </c>
      <c r="Q2341">
        <f>IFERROR(ROUND(E2341/L2341,2),0)</f>
        <v>66.62</v>
      </c>
      <c r="R2341" s="18">
        <f>(((J2341/60)/60)/24)+DATE(1970,1,1)</f>
        <v>42692.79987268518</v>
      </c>
      <c r="S2341" s="18">
        <f>(((I2341/60)/60)/24)+DATE(1970,1,1)</f>
        <v>42723.332638888889</v>
      </c>
      <c r="T2341" s="14">
        <f>MONTH(R2341)</f>
        <v>11</v>
      </c>
      <c r="U2341" s="14">
        <f>MONTH(S2341)</f>
        <v>12</v>
      </c>
      <c r="V2341">
        <f>YEAR(R2341)</f>
        <v>2016</v>
      </c>
      <c r="W2341">
        <f>YEAR(S2341)</f>
        <v>2016</v>
      </c>
      <c r="X2341" s="14">
        <f>_xlfn.DAYS(Table1[[#This Row],[Date Ended Conversion]],Table1[[#This Row],[Date Created Conversion]])</f>
        <v>31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8283</v>
      </c>
      <c r="O2342" t="s">
        <v>8303</v>
      </c>
      <c r="P2342" s="16">
        <f>ROUND(Table1[[#This Row],[pledged]]/Table1[[#This Row],[goal]]*100,0)</f>
        <v>106</v>
      </c>
      <c r="Q2342">
        <f>IFERROR(ROUND(E2342/L2342,2),0)</f>
        <v>104.99</v>
      </c>
      <c r="R2342" s="18">
        <f>(((J2342/60)/60)/24)+DATE(1970,1,1)</f>
        <v>42643.642800925925</v>
      </c>
      <c r="S2342" s="18">
        <f>(((I2342/60)/60)/24)+DATE(1970,1,1)</f>
        <v>42673.642800925925</v>
      </c>
      <c r="T2342" s="14">
        <f>MONTH(R2342)</f>
        <v>9</v>
      </c>
      <c r="U2342" s="14">
        <f>MONTH(S2342)</f>
        <v>10</v>
      </c>
      <c r="V2342">
        <f>YEAR(R2342)</f>
        <v>2016</v>
      </c>
      <c r="W2342">
        <f>YEAR(S2342)</f>
        <v>2016</v>
      </c>
      <c r="X2342" s="14">
        <f>_xlfn.DAYS(Table1[[#This Row],[Date Ended Conversion]],Table1[[#This Row],[Date Created Conversion]])</f>
        <v>30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8270</v>
      </c>
      <c r="O2343" t="s">
        <v>8271</v>
      </c>
      <c r="P2343" s="16">
        <f>ROUND(Table1[[#This Row],[pledged]]/Table1[[#This Row],[goal]]*100,0)</f>
        <v>0</v>
      </c>
      <c r="Q2343">
        <f>IFERROR(ROUND(E2343/L2343,2),0)</f>
        <v>0</v>
      </c>
      <c r="R2343" s="18">
        <f>(((J2343/60)/60)/24)+DATE(1970,1,1)</f>
        <v>42167.813703703709</v>
      </c>
      <c r="S2343" s="18">
        <f>(((I2343/60)/60)/24)+DATE(1970,1,1)</f>
        <v>42197.813703703709</v>
      </c>
      <c r="T2343" s="14">
        <f>MONTH(R2343)</f>
        <v>6</v>
      </c>
      <c r="U2343" s="14">
        <f>MONTH(S2343)</f>
        <v>7</v>
      </c>
      <c r="V2343">
        <f>YEAR(R2343)</f>
        <v>2015</v>
      </c>
      <c r="W2343">
        <f>YEAR(S2343)</f>
        <v>2015</v>
      </c>
      <c r="X2343" s="14">
        <f>_xlfn.DAYS(Table1[[#This Row],[Date Ended Conversion]],Table1[[#This Row],[Date Created Conversion]])</f>
        <v>30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8270</v>
      </c>
      <c r="O2344" t="s">
        <v>8271</v>
      </c>
      <c r="P2344" s="16">
        <f>ROUND(Table1[[#This Row],[pledged]]/Table1[[#This Row],[goal]]*100,0)</f>
        <v>0</v>
      </c>
      <c r="Q2344">
        <f>IFERROR(ROUND(E2344/L2344,2),0)</f>
        <v>0</v>
      </c>
      <c r="R2344" s="18">
        <f>(((J2344/60)/60)/24)+DATE(1970,1,1)</f>
        <v>41897.702199074076</v>
      </c>
      <c r="S2344" s="18">
        <f>(((I2344/60)/60)/24)+DATE(1970,1,1)</f>
        <v>41918.208333333336</v>
      </c>
      <c r="T2344" s="14">
        <f>MONTH(R2344)</f>
        <v>9</v>
      </c>
      <c r="U2344" s="14">
        <f>MONTH(S2344)</f>
        <v>10</v>
      </c>
      <c r="V2344">
        <f>YEAR(R2344)</f>
        <v>2014</v>
      </c>
      <c r="W2344">
        <f>YEAR(S2344)</f>
        <v>2014</v>
      </c>
      <c r="X2344" s="14">
        <f>_xlfn.DAYS(Table1[[#This Row],[Date Ended Conversion]],Table1[[#This Row],[Date Created Conversion]])</f>
        <v>21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8270</v>
      </c>
      <c r="O2345" t="s">
        <v>8271</v>
      </c>
      <c r="P2345" s="16">
        <f>ROUND(Table1[[#This Row],[pledged]]/Table1[[#This Row],[goal]]*100,0)</f>
        <v>3</v>
      </c>
      <c r="Q2345">
        <f>IFERROR(ROUND(E2345/L2345,2),0)</f>
        <v>300</v>
      </c>
      <c r="R2345" s="18">
        <f>(((J2345/60)/60)/24)+DATE(1970,1,1)</f>
        <v>42327.825289351851</v>
      </c>
      <c r="S2345" s="18">
        <f>(((I2345/60)/60)/24)+DATE(1970,1,1)</f>
        <v>42377.82430555555</v>
      </c>
      <c r="T2345" s="14">
        <f>MONTH(R2345)</f>
        <v>11</v>
      </c>
      <c r="U2345" s="14">
        <f>MONTH(S2345)</f>
        <v>1</v>
      </c>
      <c r="V2345">
        <f>YEAR(R2345)</f>
        <v>2015</v>
      </c>
      <c r="W2345">
        <f>YEAR(S2345)</f>
        <v>2016</v>
      </c>
      <c r="X2345" s="14">
        <f>_xlfn.DAYS(Table1[[#This Row],[Date Ended Conversion]],Table1[[#This Row],[Date Created Conversion]])</f>
        <v>50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8270</v>
      </c>
      <c r="O2346" t="s">
        <v>8271</v>
      </c>
      <c r="P2346" s="16">
        <f>ROUND(Table1[[#This Row],[pledged]]/Table1[[#This Row],[goal]]*100,0)</f>
        <v>0</v>
      </c>
      <c r="Q2346">
        <f>IFERROR(ROUND(E2346/L2346,2),0)</f>
        <v>1</v>
      </c>
      <c r="R2346" s="18">
        <f>(((J2346/60)/60)/24)+DATE(1970,1,1)</f>
        <v>42515.727650462963</v>
      </c>
      <c r="S2346" s="18">
        <f>(((I2346/60)/60)/24)+DATE(1970,1,1)</f>
        <v>42545.727650462963</v>
      </c>
      <c r="T2346" s="14">
        <f>MONTH(R2346)</f>
        <v>5</v>
      </c>
      <c r="U2346" s="14">
        <f>MONTH(S2346)</f>
        <v>6</v>
      </c>
      <c r="V2346">
        <f>YEAR(R2346)</f>
        <v>2016</v>
      </c>
      <c r="W2346">
        <f>YEAR(S2346)</f>
        <v>2016</v>
      </c>
      <c r="X2346" s="14">
        <f>_xlfn.DAYS(Table1[[#This Row],[Date Ended Conversion]],Table1[[#This Row],[Date Created Conversion]])</f>
        <v>30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8270</v>
      </c>
      <c r="O2347" t="s">
        <v>8271</v>
      </c>
      <c r="P2347" s="16">
        <f>ROUND(Table1[[#This Row],[pledged]]/Table1[[#This Row],[goal]]*100,0)</f>
        <v>0</v>
      </c>
      <c r="Q2347">
        <f>IFERROR(ROUND(E2347/L2347,2),0)</f>
        <v>0</v>
      </c>
      <c r="R2347" s="18">
        <f>(((J2347/60)/60)/24)+DATE(1970,1,1)</f>
        <v>42060.001805555556</v>
      </c>
      <c r="S2347" s="18">
        <f>(((I2347/60)/60)/24)+DATE(1970,1,1)</f>
        <v>42094.985416666663</v>
      </c>
      <c r="T2347" s="14">
        <f>MONTH(R2347)</f>
        <v>2</v>
      </c>
      <c r="U2347" s="14">
        <f>MONTH(S2347)</f>
        <v>3</v>
      </c>
      <c r="V2347">
        <f>YEAR(R2347)</f>
        <v>2015</v>
      </c>
      <c r="W2347">
        <f>YEAR(S2347)</f>
        <v>2015</v>
      </c>
      <c r="X2347" s="14">
        <f>_xlfn.DAYS(Table1[[#This Row],[Date Ended Conversion]],Table1[[#This Row],[Date Created Conversion]])</f>
        <v>34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8270</v>
      </c>
      <c r="O2348" t="s">
        <v>8271</v>
      </c>
      <c r="P2348" s="16">
        <f>ROUND(Table1[[#This Row],[pledged]]/Table1[[#This Row],[goal]]*100,0)</f>
        <v>0</v>
      </c>
      <c r="Q2348">
        <f>IFERROR(ROUND(E2348/L2348,2),0)</f>
        <v>13</v>
      </c>
      <c r="R2348" s="18">
        <f>(((J2348/60)/60)/24)+DATE(1970,1,1)</f>
        <v>42615.79896990741</v>
      </c>
      <c r="S2348" s="18">
        <f>(((I2348/60)/60)/24)+DATE(1970,1,1)</f>
        <v>42660.79896990741</v>
      </c>
      <c r="T2348" s="14">
        <f>MONTH(R2348)</f>
        <v>9</v>
      </c>
      <c r="U2348" s="14">
        <f>MONTH(S2348)</f>
        <v>10</v>
      </c>
      <c r="V2348">
        <f>YEAR(R2348)</f>
        <v>2016</v>
      </c>
      <c r="W2348">
        <f>YEAR(S2348)</f>
        <v>2016</v>
      </c>
      <c r="X2348" s="14">
        <f>_xlfn.DAYS(Table1[[#This Row],[Date Ended Conversion]],Table1[[#This Row],[Date Created Conversion]])</f>
        <v>45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8270</v>
      </c>
      <c r="O2349" t="s">
        <v>8271</v>
      </c>
      <c r="P2349" s="16">
        <f>ROUND(Table1[[#This Row],[pledged]]/Table1[[#This Row],[goal]]*100,0)</f>
        <v>2</v>
      </c>
      <c r="Q2349">
        <f>IFERROR(ROUND(E2349/L2349,2),0)</f>
        <v>15</v>
      </c>
      <c r="R2349" s="18">
        <f>(((J2349/60)/60)/24)+DATE(1970,1,1)</f>
        <v>42577.607361111113</v>
      </c>
      <c r="S2349" s="18">
        <f>(((I2349/60)/60)/24)+DATE(1970,1,1)</f>
        <v>42607.607361111113</v>
      </c>
      <c r="T2349" s="14">
        <f>MONTH(R2349)</f>
        <v>7</v>
      </c>
      <c r="U2349" s="14">
        <f>MONTH(S2349)</f>
        <v>8</v>
      </c>
      <c r="V2349">
        <f>YEAR(R2349)</f>
        <v>2016</v>
      </c>
      <c r="W2349">
        <f>YEAR(S2349)</f>
        <v>2016</v>
      </c>
      <c r="X2349" s="14">
        <f>_xlfn.DAYS(Table1[[#This Row],[Date Ended Conversion]],Table1[[#This Row],[Date Created Conversion]])</f>
        <v>30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8270</v>
      </c>
      <c r="O2350" t="s">
        <v>8271</v>
      </c>
      <c r="P2350" s="16">
        <f>ROUND(Table1[[#This Row],[pledged]]/Table1[[#This Row],[goal]]*100,0)</f>
        <v>0</v>
      </c>
      <c r="Q2350">
        <f>IFERROR(ROUND(E2350/L2350,2),0)</f>
        <v>54</v>
      </c>
      <c r="R2350" s="18">
        <f>(((J2350/60)/60)/24)+DATE(1970,1,1)</f>
        <v>42360.932152777779</v>
      </c>
      <c r="S2350" s="18">
        <f>(((I2350/60)/60)/24)+DATE(1970,1,1)</f>
        <v>42420.932152777779</v>
      </c>
      <c r="T2350" s="14">
        <f>MONTH(R2350)</f>
        <v>12</v>
      </c>
      <c r="U2350" s="14">
        <f>MONTH(S2350)</f>
        <v>2</v>
      </c>
      <c r="V2350">
        <f>YEAR(R2350)</f>
        <v>2015</v>
      </c>
      <c r="W2350">
        <f>YEAR(S2350)</f>
        <v>2016</v>
      </c>
      <c r="X2350" s="14">
        <f>_xlfn.DAYS(Table1[[#This Row],[Date Ended Conversion]],Table1[[#This Row],[Date Created Conversion]])</f>
        <v>60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8270</v>
      </c>
      <c r="O2351" t="s">
        <v>8271</v>
      </c>
      <c r="P2351" s="16">
        <f>ROUND(Table1[[#This Row],[pledged]]/Table1[[#This Row],[goal]]*100,0)</f>
        <v>0</v>
      </c>
      <c r="Q2351">
        <f>IFERROR(ROUND(E2351/L2351,2),0)</f>
        <v>0</v>
      </c>
      <c r="R2351" s="18">
        <f>(((J2351/60)/60)/24)+DATE(1970,1,1)</f>
        <v>42198.775787037041</v>
      </c>
      <c r="S2351" s="18">
        <f>(((I2351/60)/60)/24)+DATE(1970,1,1)</f>
        <v>42227.775787037041</v>
      </c>
      <c r="T2351" s="14">
        <f>MONTH(R2351)</f>
        <v>7</v>
      </c>
      <c r="U2351" s="14">
        <f>MONTH(S2351)</f>
        <v>8</v>
      </c>
      <c r="V2351">
        <f>YEAR(R2351)</f>
        <v>2015</v>
      </c>
      <c r="W2351">
        <f>YEAR(S2351)</f>
        <v>2015</v>
      </c>
      <c r="X2351" s="14">
        <f>_xlfn.DAYS(Table1[[#This Row],[Date Ended Conversion]],Table1[[#This Row],[Date Created Conversion]])</f>
        <v>29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8270</v>
      </c>
      <c r="O2352" t="s">
        <v>8271</v>
      </c>
      <c r="P2352" s="16">
        <f>ROUND(Table1[[#This Row],[pledged]]/Table1[[#This Row],[goal]]*100,0)</f>
        <v>0</v>
      </c>
      <c r="Q2352">
        <f>IFERROR(ROUND(E2352/L2352,2),0)</f>
        <v>0</v>
      </c>
      <c r="R2352" s="18">
        <f>(((J2352/60)/60)/24)+DATE(1970,1,1)</f>
        <v>42708.842245370368</v>
      </c>
      <c r="S2352" s="18">
        <f>(((I2352/60)/60)/24)+DATE(1970,1,1)</f>
        <v>42738.842245370368</v>
      </c>
      <c r="T2352" s="14">
        <f>MONTH(R2352)</f>
        <v>12</v>
      </c>
      <c r="U2352" s="14">
        <f>MONTH(S2352)</f>
        <v>1</v>
      </c>
      <c r="V2352">
        <f>YEAR(R2352)</f>
        <v>2016</v>
      </c>
      <c r="W2352">
        <f>YEAR(S2352)</f>
        <v>2017</v>
      </c>
      <c r="X2352" s="14">
        <f>_xlfn.DAYS(Table1[[#This Row],[Date Ended Conversion]],Table1[[#This Row],[Date Created Conversion]])</f>
        <v>30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8270</v>
      </c>
      <c r="O2353" t="s">
        <v>8271</v>
      </c>
      <c r="P2353" s="16">
        <f>ROUND(Table1[[#This Row],[pledged]]/Table1[[#This Row],[goal]]*100,0)</f>
        <v>1</v>
      </c>
      <c r="Q2353">
        <f>IFERROR(ROUND(E2353/L2353,2),0)</f>
        <v>15.43</v>
      </c>
      <c r="R2353" s="18">
        <f>(((J2353/60)/60)/24)+DATE(1970,1,1)</f>
        <v>42094.101145833338</v>
      </c>
      <c r="S2353" s="18">
        <f>(((I2353/60)/60)/24)+DATE(1970,1,1)</f>
        <v>42124.101145833338</v>
      </c>
      <c r="T2353" s="14">
        <f>MONTH(R2353)</f>
        <v>3</v>
      </c>
      <c r="U2353" s="14">
        <f>MONTH(S2353)</f>
        <v>4</v>
      </c>
      <c r="V2353">
        <f>YEAR(R2353)</f>
        <v>2015</v>
      </c>
      <c r="W2353">
        <f>YEAR(S2353)</f>
        <v>2015</v>
      </c>
      <c r="X2353" s="14">
        <f>_xlfn.DAYS(Table1[[#This Row],[Date Ended Conversion]],Table1[[#This Row],[Date Created Conversion]])</f>
        <v>30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8270</v>
      </c>
      <c r="O2354" t="s">
        <v>8271</v>
      </c>
      <c r="P2354" s="16">
        <f>ROUND(Table1[[#This Row],[pledged]]/Table1[[#This Row],[goal]]*100,0)</f>
        <v>0</v>
      </c>
      <c r="Q2354">
        <f>IFERROR(ROUND(E2354/L2354,2),0)</f>
        <v>0</v>
      </c>
      <c r="R2354" s="18">
        <f>(((J2354/60)/60)/24)+DATE(1970,1,1)</f>
        <v>42101.633703703701</v>
      </c>
      <c r="S2354" s="18">
        <f>(((I2354/60)/60)/24)+DATE(1970,1,1)</f>
        <v>42161.633703703701</v>
      </c>
      <c r="T2354" s="14">
        <f>MONTH(R2354)</f>
        <v>4</v>
      </c>
      <c r="U2354" s="14">
        <f>MONTH(S2354)</f>
        <v>6</v>
      </c>
      <c r="V2354">
        <f>YEAR(R2354)</f>
        <v>2015</v>
      </c>
      <c r="W2354">
        <f>YEAR(S2354)</f>
        <v>2015</v>
      </c>
      <c r="X2354" s="14">
        <f>_xlfn.DAYS(Table1[[#This Row],[Date Ended Conversion]],Table1[[#This Row],[Date Created Conversion]])</f>
        <v>60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8270</v>
      </c>
      <c r="O2355" t="s">
        <v>8271</v>
      </c>
      <c r="P2355" s="16">
        <f>ROUND(Table1[[#This Row],[pledged]]/Table1[[#This Row],[goal]]*100,0)</f>
        <v>0</v>
      </c>
      <c r="Q2355">
        <f>IFERROR(ROUND(E2355/L2355,2),0)</f>
        <v>0</v>
      </c>
      <c r="R2355" s="18">
        <f>(((J2355/60)/60)/24)+DATE(1970,1,1)</f>
        <v>42103.676180555558</v>
      </c>
      <c r="S2355" s="18">
        <f>(((I2355/60)/60)/24)+DATE(1970,1,1)</f>
        <v>42115.676180555558</v>
      </c>
      <c r="T2355" s="14">
        <f>MONTH(R2355)</f>
        <v>4</v>
      </c>
      <c r="U2355" s="14">
        <f>MONTH(S2355)</f>
        <v>4</v>
      </c>
      <c r="V2355">
        <f>YEAR(R2355)</f>
        <v>2015</v>
      </c>
      <c r="W2355">
        <f>YEAR(S2355)</f>
        <v>2015</v>
      </c>
      <c r="X2355" s="14">
        <f>_xlfn.DAYS(Table1[[#This Row],[Date Ended Conversion]],Table1[[#This Row],[Date Created Conversion]])</f>
        <v>12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8270</v>
      </c>
      <c r="O2356" t="s">
        <v>8271</v>
      </c>
      <c r="P2356" s="16">
        <f>ROUND(Table1[[#This Row],[pledged]]/Table1[[#This Row],[goal]]*100,0)</f>
        <v>0</v>
      </c>
      <c r="Q2356">
        <f>IFERROR(ROUND(E2356/L2356,2),0)</f>
        <v>25</v>
      </c>
      <c r="R2356" s="18">
        <f>(((J2356/60)/60)/24)+DATE(1970,1,1)</f>
        <v>41954.722916666666</v>
      </c>
      <c r="S2356" s="18">
        <f>(((I2356/60)/60)/24)+DATE(1970,1,1)</f>
        <v>42014.722916666666</v>
      </c>
      <c r="T2356" s="14">
        <f>MONTH(R2356)</f>
        <v>11</v>
      </c>
      <c r="U2356" s="14">
        <f>MONTH(S2356)</f>
        <v>1</v>
      </c>
      <c r="V2356">
        <f>YEAR(R2356)</f>
        <v>2014</v>
      </c>
      <c r="W2356">
        <f>YEAR(S2356)</f>
        <v>2015</v>
      </c>
      <c r="X2356" s="14">
        <f>_xlfn.DAYS(Table1[[#This Row],[Date Ended Conversion]],Table1[[#This Row],[Date Created Conversion]])</f>
        <v>60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8270</v>
      </c>
      <c r="O2357" t="s">
        <v>8271</v>
      </c>
      <c r="P2357" s="16">
        <f>ROUND(Table1[[#This Row],[pledged]]/Table1[[#This Row],[goal]]*100,0)</f>
        <v>1</v>
      </c>
      <c r="Q2357">
        <f>IFERROR(ROUND(E2357/L2357,2),0)</f>
        <v>27.5</v>
      </c>
      <c r="R2357" s="18">
        <f>(((J2357/60)/60)/24)+DATE(1970,1,1)</f>
        <v>42096.918240740735</v>
      </c>
      <c r="S2357" s="18">
        <f>(((I2357/60)/60)/24)+DATE(1970,1,1)</f>
        <v>42126.918240740735</v>
      </c>
      <c r="T2357" s="14">
        <f>MONTH(R2357)</f>
        <v>4</v>
      </c>
      <c r="U2357" s="14">
        <f>MONTH(S2357)</f>
        <v>5</v>
      </c>
      <c r="V2357">
        <f>YEAR(R2357)</f>
        <v>2015</v>
      </c>
      <c r="W2357">
        <f>YEAR(S2357)</f>
        <v>2015</v>
      </c>
      <c r="X2357" s="14">
        <f>_xlfn.DAYS(Table1[[#This Row],[Date Ended Conversion]],Table1[[#This Row],[Date Created Conversion]])</f>
        <v>30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8270</v>
      </c>
      <c r="O2358" t="s">
        <v>8271</v>
      </c>
      <c r="P2358" s="16">
        <f>ROUND(Table1[[#This Row],[pledged]]/Table1[[#This Row],[goal]]*100,0)</f>
        <v>0</v>
      </c>
      <c r="Q2358">
        <f>IFERROR(ROUND(E2358/L2358,2),0)</f>
        <v>0</v>
      </c>
      <c r="R2358" s="18">
        <f>(((J2358/60)/60)/24)+DATE(1970,1,1)</f>
        <v>42130.78361111111</v>
      </c>
      <c r="S2358" s="18">
        <f>(((I2358/60)/60)/24)+DATE(1970,1,1)</f>
        <v>42160.78361111111</v>
      </c>
      <c r="T2358" s="14">
        <f>MONTH(R2358)</f>
        <v>5</v>
      </c>
      <c r="U2358" s="14">
        <f>MONTH(S2358)</f>
        <v>6</v>
      </c>
      <c r="V2358">
        <f>YEAR(R2358)</f>
        <v>2015</v>
      </c>
      <c r="W2358">
        <f>YEAR(S2358)</f>
        <v>2015</v>
      </c>
      <c r="X2358" s="14">
        <f>_xlfn.DAYS(Table1[[#This Row],[Date Ended Conversion]],Table1[[#This Row],[Date Created Conversion]])</f>
        <v>30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8270</v>
      </c>
      <c r="O2359" t="s">
        <v>8271</v>
      </c>
      <c r="P2359" s="16">
        <f>ROUND(Table1[[#This Row],[pledged]]/Table1[[#This Row],[goal]]*100,0)</f>
        <v>0</v>
      </c>
      <c r="Q2359">
        <f>IFERROR(ROUND(E2359/L2359,2),0)</f>
        <v>0</v>
      </c>
      <c r="R2359" s="18">
        <f>(((J2359/60)/60)/24)+DATE(1970,1,1)</f>
        <v>42264.620115740734</v>
      </c>
      <c r="S2359" s="18">
        <f>(((I2359/60)/60)/24)+DATE(1970,1,1)</f>
        <v>42294.620115740734</v>
      </c>
      <c r="T2359" s="14">
        <f>MONTH(R2359)</f>
        <v>9</v>
      </c>
      <c r="U2359" s="14">
        <f>MONTH(S2359)</f>
        <v>10</v>
      </c>
      <c r="V2359">
        <f>YEAR(R2359)</f>
        <v>2015</v>
      </c>
      <c r="W2359">
        <f>YEAR(S2359)</f>
        <v>2015</v>
      </c>
      <c r="X2359" s="14">
        <f>_xlfn.DAYS(Table1[[#This Row],[Date Ended Conversion]],Table1[[#This Row],[Date Created Conversion]])</f>
        <v>30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8270</v>
      </c>
      <c r="O2360" t="s">
        <v>8271</v>
      </c>
      <c r="P2360" s="16">
        <f>ROUND(Table1[[#This Row],[pledged]]/Table1[[#This Row],[goal]]*100,0)</f>
        <v>0</v>
      </c>
      <c r="Q2360">
        <f>IFERROR(ROUND(E2360/L2360,2),0)</f>
        <v>0</v>
      </c>
      <c r="R2360" s="18">
        <f>(((J2360/60)/60)/24)+DATE(1970,1,1)</f>
        <v>41978.930972222224</v>
      </c>
      <c r="S2360" s="18">
        <f>(((I2360/60)/60)/24)+DATE(1970,1,1)</f>
        <v>42035.027083333334</v>
      </c>
      <c r="T2360" s="14">
        <f>MONTH(R2360)</f>
        <v>12</v>
      </c>
      <c r="U2360" s="14">
        <f>MONTH(S2360)</f>
        <v>1</v>
      </c>
      <c r="V2360">
        <f>YEAR(R2360)</f>
        <v>2014</v>
      </c>
      <c r="W2360">
        <f>YEAR(S2360)</f>
        <v>2015</v>
      </c>
      <c r="X2360" s="14">
        <f>_xlfn.DAYS(Table1[[#This Row],[Date Ended Conversion]],Table1[[#This Row],[Date Created Conversion]])</f>
        <v>57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8270</v>
      </c>
      <c r="O2361" t="s">
        <v>8271</v>
      </c>
      <c r="P2361" s="16">
        <f>ROUND(Table1[[#This Row],[pledged]]/Table1[[#This Row],[goal]]*100,0)</f>
        <v>15</v>
      </c>
      <c r="Q2361">
        <f>IFERROR(ROUND(E2361/L2361,2),0)</f>
        <v>367</v>
      </c>
      <c r="R2361" s="18">
        <f>(((J2361/60)/60)/24)+DATE(1970,1,1)</f>
        <v>42159.649583333332</v>
      </c>
      <c r="S2361" s="18">
        <f>(((I2361/60)/60)/24)+DATE(1970,1,1)</f>
        <v>42219.649583333332</v>
      </c>
      <c r="T2361" s="14">
        <f>MONTH(R2361)</f>
        <v>6</v>
      </c>
      <c r="U2361" s="14">
        <f>MONTH(S2361)</f>
        <v>8</v>
      </c>
      <c r="V2361">
        <f>YEAR(R2361)</f>
        <v>2015</v>
      </c>
      <c r="W2361">
        <f>YEAR(S2361)</f>
        <v>2015</v>
      </c>
      <c r="X2361" s="14">
        <f>_xlfn.DAYS(Table1[[#This Row],[Date Ended Conversion]],Table1[[#This Row],[Date Created Conversion]])</f>
        <v>60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8270</v>
      </c>
      <c r="O2362" t="s">
        <v>8271</v>
      </c>
      <c r="P2362" s="16">
        <f>ROUND(Table1[[#This Row],[pledged]]/Table1[[#This Row],[goal]]*100,0)</f>
        <v>0</v>
      </c>
      <c r="Q2362">
        <f>IFERROR(ROUND(E2362/L2362,2),0)</f>
        <v>2</v>
      </c>
      <c r="R2362" s="18">
        <f>(((J2362/60)/60)/24)+DATE(1970,1,1)</f>
        <v>42377.70694444445</v>
      </c>
      <c r="S2362" s="18">
        <f>(((I2362/60)/60)/24)+DATE(1970,1,1)</f>
        <v>42407.70694444445</v>
      </c>
      <c r="T2362" s="14">
        <f>MONTH(R2362)</f>
        <v>1</v>
      </c>
      <c r="U2362" s="14">
        <f>MONTH(S2362)</f>
        <v>2</v>
      </c>
      <c r="V2362">
        <f>YEAR(R2362)</f>
        <v>2016</v>
      </c>
      <c r="W2362">
        <f>YEAR(S2362)</f>
        <v>2016</v>
      </c>
      <c r="X2362" s="14">
        <f>_xlfn.DAYS(Table1[[#This Row],[Date Ended Conversion]],Table1[[#This Row],[Date Created Conversion]])</f>
        <v>30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8270</v>
      </c>
      <c r="O2363" t="s">
        <v>8271</v>
      </c>
      <c r="P2363" s="16">
        <f>ROUND(Table1[[#This Row],[pledged]]/Table1[[#This Row],[goal]]*100,0)</f>
        <v>0</v>
      </c>
      <c r="Q2363">
        <f>IFERROR(ROUND(E2363/L2363,2),0)</f>
        <v>0</v>
      </c>
      <c r="R2363" s="18">
        <f>(((J2363/60)/60)/24)+DATE(1970,1,1)</f>
        <v>42466.858888888892</v>
      </c>
      <c r="S2363" s="18">
        <f>(((I2363/60)/60)/24)+DATE(1970,1,1)</f>
        <v>42490.916666666672</v>
      </c>
      <c r="T2363" s="14">
        <f>MONTH(R2363)</f>
        <v>4</v>
      </c>
      <c r="U2363" s="14">
        <f>MONTH(S2363)</f>
        <v>4</v>
      </c>
      <c r="V2363">
        <f>YEAR(R2363)</f>
        <v>2016</v>
      </c>
      <c r="W2363">
        <f>YEAR(S2363)</f>
        <v>2016</v>
      </c>
      <c r="X2363" s="14">
        <f>_xlfn.DAYS(Table1[[#This Row],[Date Ended Conversion]],Table1[[#This Row],[Date Created Conversion]])</f>
        <v>24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8270</v>
      </c>
      <c r="O2364" t="s">
        <v>8271</v>
      </c>
      <c r="P2364" s="16">
        <f>ROUND(Table1[[#This Row],[pledged]]/Table1[[#This Row],[goal]]*100,0)</f>
        <v>29</v>
      </c>
      <c r="Q2364">
        <f>IFERROR(ROUND(E2364/L2364,2),0)</f>
        <v>60</v>
      </c>
      <c r="R2364" s="18">
        <f>(((J2364/60)/60)/24)+DATE(1970,1,1)</f>
        <v>41954.688310185185</v>
      </c>
      <c r="S2364" s="18">
        <f>(((I2364/60)/60)/24)+DATE(1970,1,1)</f>
        <v>41984.688310185185</v>
      </c>
      <c r="T2364" s="14">
        <f>MONTH(R2364)</f>
        <v>11</v>
      </c>
      <c r="U2364" s="14">
        <f>MONTH(S2364)</f>
        <v>12</v>
      </c>
      <c r="V2364">
        <f>YEAR(R2364)</f>
        <v>2014</v>
      </c>
      <c r="W2364">
        <f>YEAR(S2364)</f>
        <v>2014</v>
      </c>
      <c r="X2364" s="14">
        <f>_xlfn.DAYS(Table1[[#This Row],[Date Ended Conversion]],Table1[[#This Row],[Date Created Conversion]])</f>
        <v>30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8270</v>
      </c>
      <c r="O2365" t="s">
        <v>8271</v>
      </c>
      <c r="P2365" s="16">
        <f>ROUND(Table1[[#This Row],[pledged]]/Table1[[#This Row],[goal]]*100,0)</f>
        <v>0</v>
      </c>
      <c r="Q2365">
        <f>IFERROR(ROUND(E2365/L2365,2),0)</f>
        <v>0</v>
      </c>
      <c r="R2365" s="18">
        <f>(((J2365/60)/60)/24)+DATE(1970,1,1)</f>
        <v>42322.011574074073</v>
      </c>
      <c r="S2365" s="18">
        <f>(((I2365/60)/60)/24)+DATE(1970,1,1)</f>
        <v>42367.011574074073</v>
      </c>
      <c r="T2365" s="14">
        <f>MONTH(R2365)</f>
        <v>11</v>
      </c>
      <c r="U2365" s="14">
        <f>MONTH(S2365)</f>
        <v>12</v>
      </c>
      <c r="V2365">
        <f>YEAR(R2365)</f>
        <v>2015</v>
      </c>
      <c r="W2365">
        <f>YEAR(S2365)</f>
        <v>2015</v>
      </c>
      <c r="X2365" s="14">
        <f>_xlfn.DAYS(Table1[[#This Row],[Date Ended Conversion]],Table1[[#This Row],[Date Created Conversion]])</f>
        <v>45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8270</v>
      </c>
      <c r="O2366" t="s">
        <v>8271</v>
      </c>
      <c r="P2366" s="16">
        <f>ROUND(Table1[[#This Row],[pledged]]/Table1[[#This Row],[goal]]*100,0)</f>
        <v>0</v>
      </c>
      <c r="Q2366">
        <f>IFERROR(ROUND(E2366/L2366,2),0)</f>
        <v>0</v>
      </c>
      <c r="R2366" s="18">
        <f>(((J2366/60)/60)/24)+DATE(1970,1,1)</f>
        <v>42248.934675925921</v>
      </c>
      <c r="S2366" s="18">
        <f>(((I2366/60)/60)/24)+DATE(1970,1,1)</f>
        <v>42303.934675925921</v>
      </c>
      <c r="T2366" s="14">
        <f>MONTH(R2366)</f>
        <v>9</v>
      </c>
      <c r="U2366" s="14">
        <f>MONTH(S2366)</f>
        <v>10</v>
      </c>
      <c r="V2366">
        <f>YEAR(R2366)</f>
        <v>2015</v>
      </c>
      <c r="W2366">
        <f>YEAR(S2366)</f>
        <v>2015</v>
      </c>
      <c r="X2366" s="14">
        <f>_xlfn.DAYS(Table1[[#This Row],[Date Ended Conversion]],Table1[[#This Row],[Date Created Conversion]])</f>
        <v>55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8270</v>
      </c>
      <c r="O2367" t="s">
        <v>8271</v>
      </c>
      <c r="P2367" s="16">
        <f>ROUND(Table1[[#This Row],[pledged]]/Table1[[#This Row],[goal]]*100,0)</f>
        <v>0</v>
      </c>
      <c r="Q2367">
        <f>IFERROR(ROUND(E2367/L2367,2),0)</f>
        <v>0</v>
      </c>
      <c r="R2367" s="18">
        <f>(((J2367/60)/60)/24)+DATE(1970,1,1)</f>
        <v>42346.736400462964</v>
      </c>
      <c r="S2367" s="18">
        <f>(((I2367/60)/60)/24)+DATE(1970,1,1)</f>
        <v>42386.958333333328</v>
      </c>
      <c r="T2367" s="14">
        <f>MONTH(R2367)</f>
        <v>12</v>
      </c>
      <c r="U2367" s="14">
        <f>MONTH(S2367)</f>
        <v>1</v>
      </c>
      <c r="V2367">
        <f>YEAR(R2367)</f>
        <v>2015</v>
      </c>
      <c r="W2367">
        <f>YEAR(S2367)</f>
        <v>2016</v>
      </c>
      <c r="X2367" s="14">
        <f>_xlfn.DAYS(Table1[[#This Row],[Date Ended Conversion]],Table1[[#This Row],[Date Created Conversion]])</f>
        <v>40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8270</v>
      </c>
      <c r="O2368" t="s">
        <v>8271</v>
      </c>
      <c r="P2368" s="16">
        <f>ROUND(Table1[[#This Row],[pledged]]/Table1[[#This Row],[goal]]*100,0)</f>
        <v>11</v>
      </c>
      <c r="Q2368">
        <f>IFERROR(ROUND(E2368/L2368,2),0)</f>
        <v>97.41</v>
      </c>
      <c r="R2368" s="18">
        <f>(((J2368/60)/60)/24)+DATE(1970,1,1)</f>
        <v>42268.531631944439</v>
      </c>
      <c r="S2368" s="18">
        <f>(((I2368/60)/60)/24)+DATE(1970,1,1)</f>
        <v>42298.531631944439</v>
      </c>
      <c r="T2368" s="14">
        <f>MONTH(R2368)</f>
        <v>9</v>
      </c>
      <c r="U2368" s="14">
        <f>MONTH(S2368)</f>
        <v>10</v>
      </c>
      <c r="V2368">
        <f>YEAR(R2368)</f>
        <v>2015</v>
      </c>
      <c r="W2368">
        <f>YEAR(S2368)</f>
        <v>2015</v>
      </c>
      <c r="X2368" s="14">
        <f>_xlfn.DAYS(Table1[[#This Row],[Date Ended Conversion]],Table1[[#This Row],[Date Created Conversion]])</f>
        <v>30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8270</v>
      </c>
      <c r="O2369" t="s">
        <v>8271</v>
      </c>
      <c r="P2369" s="16">
        <f>ROUND(Table1[[#This Row],[pledged]]/Table1[[#This Row],[goal]]*100,0)</f>
        <v>1</v>
      </c>
      <c r="Q2369">
        <f>IFERROR(ROUND(E2369/L2369,2),0)</f>
        <v>47.86</v>
      </c>
      <c r="R2369" s="18">
        <f>(((J2369/60)/60)/24)+DATE(1970,1,1)</f>
        <v>42425.970092592594</v>
      </c>
      <c r="S2369" s="18">
        <f>(((I2369/60)/60)/24)+DATE(1970,1,1)</f>
        <v>42485.928425925929</v>
      </c>
      <c r="T2369" s="14">
        <f>MONTH(R2369)</f>
        <v>2</v>
      </c>
      <c r="U2369" s="14">
        <f>MONTH(S2369)</f>
        <v>4</v>
      </c>
      <c r="V2369">
        <f>YEAR(R2369)</f>
        <v>2016</v>
      </c>
      <c r="W2369">
        <f>YEAR(S2369)</f>
        <v>2016</v>
      </c>
      <c r="X2369" s="14">
        <f>_xlfn.DAYS(Table1[[#This Row],[Date Ended Conversion]],Table1[[#This Row],[Date Created Conversion]])</f>
        <v>60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8270</v>
      </c>
      <c r="O2370" t="s">
        <v>8271</v>
      </c>
      <c r="P2370" s="16">
        <f>ROUND(Table1[[#This Row],[pledged]]/Table1[[#This Row],[goal]]*100,0)</f>
        <v>0</v>
      </c>
      <c r="Q2370">
        <f>IFERROR(ROUND(E2370/L2370,2),0)</f>
        <v>50</v>
      </c>
      <c r="R2370" s="18">
        <f>(((J2370/60)/60)/24)+DATE(1970,1,1)</f>
        <v>42063.721817129626</v>
      </c>
      <c r="S2370" s="18">
        <f>(((I2370/60)/60)/24)+DATE(1970,1,1)</f>
        <v>42108.680150462969</v>
      </c>
      <c r="T2370" s="14">
        <f>MONTH(R2370)</f>
        <v>2</v>
      </c>
      <c r="U2370" s="14">
        <f>MONTH(S2370)</f>
        <v>4</v>
      </c>
      <c r="V2370">
        <f>YEAR(R2370)</f>
        <v>2015</v>
      </c>
      <c r="W2370">
        <f>YEAR(S2370)</f>
        <v>2015</v>
      </c>
      <c r="X2370" s="14">
        <f>_xlfn.DAYS(Table1[[#This Row],[Date Ended Conversion]],Table1[[#This Row],[Date Created Conversion]])</f>
        <v>45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8270</v>
      </c>
      <c r="O2371" t="s">
        <v>8271</v>
      </c>
      <c r="P2371" s="16">
        <f>ROUND(Table1[[#This Row],[pledged]]/Table1[[#This Row],[goal]]*100,0)</f>
        <v>0</v>
      </c>
      <c r="Q2371">
        <f>IFERROR(ROUND(E2371/L2371,2),0)</f>
        <v>0</v>
      </c>
      <c r="R2371" s="18">
        <f>(((J2371/60)/60)/24)+DATE(1970,1,1)</f>
        <v>42380.812627314815</v>
      </c>
      <c r="S2371" s="18">
        <f>(((I2371/60)/60)/24)+DATE(1970,1,1)</f>
        <v>42410.812627314815</v>
      </c>
      <c r="T2371" s="14">
        <f>MONTH(R2371)</f>
        <v>1</v>
      </c>
      <c r="U2371" s="14">
        <f>MONTH(S2371)</f>
        <v>2</v>
      </c>
      <c r="V2371">
        <f>YEAR(R2371)</f>
        <v>2016</v>
      </c>
      <c r="W2371">
        <f>YEAR(S2371)</f>
        <v>2016</v>
      </c>
      <c r="X2371" s="14">
        <f>_xlfn.DAYS(Table1[[#This Row],[Date Ended Conversion]],Table1[[#This Row],[Date Created Conversion]])</f>
        <v>30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8270</v>
      </c>
      <c r="O2372" t="s">
        <v>8271</v>
      </c>
      <c r="P2372" s="16">
        <f>ROUND(Table1[[#This Row],[pledged]]/Table1[[#This Row],[goal]]*100,0)</f>
        <v>0</v>
      </c>
      <c r="Q2372">
        <f>IFERROR(ROUND(E2372/L2372,2),0)</f>
        <v>20.5</v>
      </c>
      <c r="R2372" s="18">
        <f>(((J2372/60)/60)/24)+DATE(1970,1,1)</f>
        <v>41961.18913194444</v>
      </c>
      <c r="S2372" s="18">
        <f>(((I2372/60)/60)/24)+DATE(1970,1,1)</f>
        <v>41991.18913194444</v>
      </c>
      <c r="T2372" s="14">
        <f>MONTH(R2372)</f>
        <v>11</v>
      </c>
      <c r="U2372" s="14">
        <f>MONTH(S2372)</f>
        <v>12</v>
      </c>
      <c r="V2372">
        <f>YEAR(R2372)</f>
        <v>2014</v>
      </c>
      <c r="W2372">
        <f>YEAR(S2372)</f>
        <v>2014</v>
      </c>
      <c r="X2372" s="14">
        <f>_xlfn.DAYS(Table1[[#This Row],[Date Ended Conversion]],Table1[[#This Row],[Date Created Conversion]])</f>
        <v>30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8270</v>
      </c>
      <c r="O2373" t="s">
        <v>8271</v>
      </c>
      <c r="P2373" s="16">
        <f>ROUND(Table1[[#This Row],[pledged]]/Table1[[#This Row],[goal]]*100,0)</f>
        <v>0</v>
      </c>
      <c r="Q2373">
        <f>IFERROR(ROUND(E2373/L2373,2),0)</f>
        <v>0</v>
      </c>
      <c r="R2373" s="18">
        <f>(((J2373/60)/60)/24)+DATE(1970,1,1)</f>
        <v>42150.777731481481</v>
      </c>
      <c r="S2373" s="18">
        <f>(((I2373/60)/60)/24)+DATE(1970,1,1)</f>
        <v>42180.777731481481</v>
      </c>
      <c r="T2373" s="14">
        <f>MONTH(R2373)</f>
        <v>5</v>
      </c>
      <c r="U2373" s="14">
        <f>MONTH(S2373)</f>
        <v>6</v>
      </c>
      <c r="V2373">
        <f>YEAR(R2373)</f>
        <v>2015</v>
      </c>
      <c r="W2373">
        <f>YEAR(S2373)</f>
        <v>2015</v>
      </c>
      <c r="X2373" s="14">
        <f>_xlfn.DAYS(Table1[[#This Row],[Date Ended Conversion]],Table1[[#This Row],[Date Created Conversion]])</f>
        <v>30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8270</v>
      </c>
      <c r="O2374" t="s">
        <v>8271</v>
      </c>
      <c r="P2374" s="16">
        <f>ROUND(Table1[[#This Row],[pledged]]/Table1[[#This Row],[goal]]*100,0)</f>
        <v>3</v>
      </c>
      <c r="Q2374">
        <f>IFERROR(ROUND(E2374/L2374,2),0)</f>
        <v>30</v>
      </c>
      <c r="R2374" s="18">
        <f>(((J2374/60)/60)/24)+DATE(1970,1,1)</f>
        <v>42088.069108796291</v>
      </c>
      <c r="S2374" s="18">
        <f>(((I2374/60)/60)/24)+DATE(1970,1,1)</f>
        <v>42118.069108796291</v>
      </c>
      <c r="T2374" s="14">
        <f>MONTH(R2374)</f>
        <v>3</v>
      </c>
      <c r="U2374" s="14">
        <f>MONTH(S2374)</f>
        <v>4</v>
      </c>
      <c r="V2374">
        <f>YEAR(R2374)</f>
        <v>2015</v>
      </c>
      <c r="W2374">
        <f>YEAR(S2374)</f>
        <v>2015</v>
      </c>
      <c r="X2374" s="14">
        <f>_xlfn.DAYS(Table1[[#This Row],[Date Ended Conversion]],Table1[[#This Row],[Date Created Conversion]])</f>
        <v>30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8270</v>
      </c>
      <c r="O2375" t="s">
        <v>8271</v>
      </c>
      <c r="P2375" s="16">
        <f>ROUND(Table1[[#This Row],[pledged]]/Table1[[#This Row],[goal]]*100,0)</f>
        <v>0</v>
      </c>
      <c r="Q2375">
        <f>IFERROR(ROUND(E2375/L2375,2),0)</f>
        <v>50</v>
      </c>
      <c r="R2375" s="18">
        <f>(((J2375/60)/60)/24)+DATE(1970,1,1)</f>
        <v>42215.662314814821</v>
      </c>
      <c r="S2375" s="18">
        <f>(((I2375/60)/60)/24)+DATE(1970,1,1)</f>
        <v>42245.662314814821</v>
      </c>
      <c r="T2375" s="14">
        <f>MONTH(R2375)</f>
        <v>7</v>
      </c>
      <c r="U2375" s="14">
        <f>MONTH(S2375)</f>
        <v>8</v>
      </c>
      <c r="V2375">
        <f>YEAR(R2375)</f>
        <v>2015</v>
      </c>
      <c r="W2375">
        <f>YEAR(S2375)</f>
        <v>2015</v>
      </c>
      <c r="X2375" s="14">
        <f>_xlfn.DAYS(Table1[[#This Row],[Date Ended Conversion]],Table1[[#This Row],[Date Created Conversion]])</f>
        <v>30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8270</v>
      </c>
      <c r="O2376" t="s">
        <v>8271</v>
      </c>
      <c r="P2376" s="16">
        <f>ROUND(Table1[[#This Row],[pledged]]/Table1[[#This Row],[goal]]*100,0)</f>
        <v>0</v>
      </c>
      <c r="Q2376">
        <f>IFERROR(ROUND(E2376/L2376,2),0)</f>
        <v>10</v>
      </c>
      <c r="R2376" s="18">
        <f>(((J2376/60)/60)/24)+DATE(1970,1,1)</f>
        <v>42017.843287037031</v>
      </c>
      <c r="S2376" s="18">
        <f>(((I2376/60)/60)/24)+DATE(1970,1,1)</f>
        <v>42047.843287037031</v>
      </c>
      <c r="T2376" s="14">
        <f>MONTH(R2376)</f>
        <v>1</v>
      </c>
      <c r="U2376" s="14">
        <f>MONTH(S2376)</f>
        <v>2</v>
      </c>
      <c r="V2376">
        <f>YEAR(R2376)</f>
        <v>2015</v>
      </c>
      <c r="W2376">
        <f>YEAR(S2376)</f>
        <v>2015</v>
      </c>
      <c r="X2376" s="14">
        <f>_xlfn.DAYS(Table1[[#This Row],[Date Ended Conversion]],Table1[[#This Row],[Date Created Conversion]])</f>
        <v>30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8270</v>
      </c>
      <c r="O2377" t="s">
        <v>8271</v>
      </c>
      <c r="P2377" s="16">
        <f>ROUND(Table1[[#This Row],[pledged]]/Table1[[#This Row],[goal]]*100,0)</f>
        <v>0</v>
      </c>
      <c r="Q2377">
        <f>IFERROR(ROUND(E2377/L2377,2),0)</f>
        <v>0</v>
      </c>
      <c r="R2377" s="18">
        <f>(((J2377/60)/60)/24)+DATE(1970,1,1)</f>
        <v>42592.836076388892</v>
      </c>
      <c r="S2377" s="18">
        <f>(((I2377/60)/60)/24)+DATE(1970,1,1)</f>
        <v>42622.836076388892</v>
      </c>
      <c r="T2377" s="14">
        <f>MONTH(R2377)</f>
        <v>8</v>
      </c>
      <c r="U2377" s="14">
        <f>MONTH(S2377)</f>
        <v>9</v>
      </c>
      <c r="V2377">
        <f>YEAR(R2377)</f>
        <v>2016</v>
      </c>
      <c r="W2377">
        <f>YEAR(S2377)</f>
        <v>2016</v>
      </c>
      <c r="X2377" s="14">
        <f>_xlfn.DAYS(Table1[[#This Row],[Date Ended Conversion]],Table1[[#This Row],[Date Created Conversion]])</f>
        <v>30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8270</v>
      </c>
      <c r="O2378" t="s">
        <v>8271</v>
      </c>
      <c r="P2378" s="16">
        <f>ROUND(Table1[[#This Row],[pledged]]/Table1[[#This Row],[goal]]*100,0)</f>
        <v>11</v>
      </c>
      <c r="Q2378">
        <f>IFERROR(ROUND(E2378/L2378,2),0)</f>
        <v>81.58</v>
      </c>
      <c r="R2378" s="18">
        <f>(((J2378/60)/60)/24)+DATE(1970,1,1)</f>
        <v>42318.925532407404</v>
      </c>
      <c r="S2378" s="18">
        <f>(((I2378/60)/60)/24)+DATE(1970,1,1)</f>
        <v>42348.925532407404</v>
      </c>
      <c r="T2378" s="14">
        <f>MONTH(R2378)</f>
        <v>11</v>
      </c>
      <c r="U2378" s="14">
        <f>MONTH(S2378)</f>
        <v>12</v>
      </c>
      <c r="V2378">
        <f>YEAR(R2378)</f>
        <v>2015</v>
      </c>
      <c r="W2378">
        <f>YEAR(S2378)</f>
        <v>2015</v>
      </c>
      <c r="X2378" s="14">
        <f>_xlfn.DAYS(Table1[[#This Row],[Date Ended Conversion]],Table1[[#This Row],[Date Created Conversion]])</f>
        <v>30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8270</v>
      </c>
      <c r="O2379" t="s">
        <v>8271</v>
      </c>
      <c r="P2379" s="16">
        <f>ROUND(Table1[[#This Row],[pledged]]/Table1[[#This Row],[goal]]*100,0)</f>
        <v>0</v>
      </c>
      <c r="Q2379">
        <f>IFERROR(ROUND(E2379/L2379,2),0)</f>
        <v>0</v>
      </c>
      <c r="R2379" s="18">
        <f>(((J2379/60)/60)/24)+DATE(1970,1,1)</f>
        <v>42669.870173611111</v>
      </c>
      <c r="S2379" s="18">
        <f>(((I2379/60)/60)/24)+DATE(1970,1,1)</f>
        <v>42699.911840277782</v>
      </c>
      <c r="T2379" s="14">
        <f>MONTH(R2379)</f>
        <v>10</v>
      </c>
      <c r="U2379" s="14">
        <f>MONTH(S2379)</f>
        <v>11</v>
      </c>
      <c r="V2379">
        <f>YEAR(R2379)</f>
        <v>2016</v>
      </c>
      <c r="W2379">
        <f>YEAR(S2379)</f>
        <v>2016</v>
      </c>
      <c r="X2379" s="14">
        <f>_xlfn.DAYS(Table1[[#This Row],[Date Ended Conversion]],Table1[[#This Row],[Date Created Conversion]])</f>
        <v>30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8270</v>
      </c>
      <c r="O2380" t="s">
        <v>8271</v>
      </c>
      <c r="P2380" s="16">
        <f>ROUND(Table1[[#This Row],[pledged]]/Table1[[#This Row],[goal]]*100,0)</f>
        <v>0</v>
      </c>
      <c r="Q2380">
        <f>IFERROR(ROUND(E2380/L2380,2),0)</f>
        <v>0</v>
      </c>
      <c r="R2380" s="18">
        <f>(((J2380/60)/60)/24)+DATE(1970,1,1)</f>
        <v>42213.013078703705</v>
      </c>
      <c r="S2380" s="18">
        <f>(((I2380/60)/60)/24)+DATE(1970,1,1)</f>
        <v>42242.013078703705</v>
      </c>
      <c r="T2380" s="14">
        <f>MONTH(R2380)</f>
        <v>7</v>
      </c>
      <c r="U2380" s="14">
        <f>MONTH(S2380)</f>
        <v>8</v>
      </c>
      <c r="V2380">
        <f>YEAR(R2380)</f>
        <v>2015</v>
      </c>
      <c r="W2380">
        <f>YEAR(S2380)</f>
        <v>2015</v>
      </c>
      <c r="X2380" s="14">
        <f>_xlfn.DAYS(Table1[[#This Row],[Date Ended Conversion]],Table1[[#This Row],[Date Created Conversion]])</f>
        <v>29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8270</v>
      </c>
      <c r="O2381" t="s">
        <v>8271</v>
      </c>
      <c r="P2381" s="16">
        <f>ROUND(Table1[[#This Row],[pledged]]/Table1[[#This Row],[goal]]*100,0)</f>
        <v>0</v>
      </c>
      <c r="Q2381">
        <f>IFERROR(ROUND(E2381/L2381,2),0)</f>
        <v>0</v>
      </c>
      <c r="R2381" s="18">
        <f>(((J2381/60)/60)/24)+DATE(1970,1,1)</f>
        <v>42237.016388888893</v>
      </c>
      <c r="S2381" s="18">
        <f>(((I2381/60)/60)/24)+DATE(1970,1,1)</f>
        <v>42282.016388888893</v>
      </c>
      <c r="T2381" s="14">
        <f>MONTH(R2381)</f>
        <v>8</v>
      </c>
      <c r="U2381" s="14">
        <f>MONTH(S2381)</f>
        <v>10</v>
      </c>
      <c r="V2381">
        <f>YEAR(R2381)</f>
        <v>2015</v>
      </c>
      <c r="W2381">
        <f>YEAR(S2381)</f>
        <v>2015</v>
      </c>
      <c r="X2381" s="14">
        <f>_xlfn.DAYS(Table1[[#This Row],[Date Ended Conversion]],Table1[[#This Row],[Date Created Conversion]])</f>
        <v>45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8270</v>
      </c>
      <c r="O2382" t="s">
        <v>8271</v>
      </c>
      <c r="P2382" s="16">
        <f>ROUND(Table1[[#This Row],[pledged]]/Table1[[#This Row],[goal]]*100,0)</f>
        <v>0</v>
      </c>
      <c r="Q2382">
        <f>IFERROR(ROUND(E2382/L2382,2),0)</f>
        <v>18.329999999999998</v>
      </c>
      <c r="R2382" s="18">
        <f>(((J2382/60)/60)/24)+DATE(1970,1,1)</f>
        <v>42248.793310185181</v>
      </c>
      <c r="S2382" s="18">
        <f>(((I2382/60)/60)/24)+DATE(1970,1,1)</f>
        <v>42278.793310185181</v>
      </c>
      <c r="T2382" s="14">
        <f>MONTH(R2382)</f>
        <v>9</v>
      </c>
      <c r="U2382" s="14">
        <f>MONTH(S2382)</f>
        <v>10</v>
      </c>
      <c r="V2382">
        <f>YEAR(R2382)</f>
        <v>2015</v>
      </c>
      <c r="W2382">
        <f>YEAR(S2382)</f>
        <v>2015</v>
      </c>
      <c r="X2382" s="14">
        <f>_xlfn.DAYS(Table1[[#This Row],[Date Ended Conversion]],Table1[[#This Row],[Date Created Conversion]])</f>
        <v>30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8270</v>
      </c>
      <c r="O2383" t="s">
        <v>8271</v>
      </c>
      <c r="P2383" s="16">
        <f>ROUND(Table1[[#This Row],[pledged]]/Table1[[#This Row],[goal]]*100,0)</f>
        <v>2</v>
      </c>
      <c r="Q2383">
        <f>IFERROR(ROUND(E2383/L2383,2),0)</f>
        <v>224.43</v>
      </c>
      <c r="R2383" s="18">
        <f>(((J2383/60)/60)/24)+DATE(1970,1,1)</f>
        <v>42074.935740740737</v>
      </c>
      <c r="S2383" s="18">
        <f>(((I2383/60)/60)/24)+DATE(1970,1,1)</f>
        <v>42104.935740740737</v>
      </c>
      <c r="T2383" s="14">
        <f>MONTH(R2383)</f>
        <v>3</v>
      </c>
      <c r="U2383" s="14">
        <f>MONTH(S2383)</f>
        <v>4</v>
      </c>
      <c r="V2383">
        <f>YEAR(R2383)</f>
        <v>2015</v>
      </c>
      <c r="W2383">
        <f>YEAR(S2383)</f>
        <v>2015</v>
      </c>
      <c r="X2383" s="14">
        <f>_xlfn.DAYS(Table1[[#This Row],[Date Ended Conversion]],Table1[[#This Row],[Date Created Conversion]])</f>
        <v>30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8270</v>
      </c>
      <c r="O2384" t="s">
        <v>8271</v>
      </c>
      <c r="P2384" s="16">
        <f>ROUND(Table1[[#This Row],[pledged]]/Table1[[#This Row],[goal]]*100,0)</f>
        <v>3</v>
      </c>
      <c r="Q2384">
        <f>IFERROR(ROUND(E2384/L2384,2),0)</f>
        <v>37.5</v>
      </c>
      <c r="R2384" s="18">
        <f>(((J2384/60)/60)/24)+DATE(1970,1,1)</f>
        <v>42195.187534722223</v>
      </c>
      <c r="S2384" s="18">
        <f>(((I2384/60)/60)/24)+DATE(1970,1,1)</f>
        <v>42220.187534722223</v>
      </c>
      <c r="T2384" s="14">
        <f>MONTH(R2384)</f>
        <v>7</v>
      </c>
      <c r="U2384" s="14">
        <f>MONTH(S2384)</f>
        <v>8</v>
      </c>
      <c r="V2384">
        <f>YEAR(R2384)</f>
        <v>2015</v>
      </c>
      <c r="W2384">
        <f>YEAR(S2384)</f>
        <v>2015</v>
      </c>
      <c r="X2384" s="14">
        <f>_xlfn.DAYS(Table1[[#This Row],[Date Ended Conversion]],Table1[[#This Row],[Date Created Conversion]])</f>
        <v>25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8270</v>
      </c>
      <c r="O2385" t="s">
        <v>8271</v>
      </c>
      <c r="P2385" s="16">
        <f>ROUND(Table1[[#This Row],[pledged]]/Table1[[#This Row],[goal]]*100,0)</f>
        <v>4</v>
      </c>
      <c r="Q2385">
        <f>IFERROR(ROUND(E2385/L2385,2),0)</f>
        <v>145</v>
      </c>
      <c r="R2385" s="18">
        <f>(((J2385/60)/60)/24)+DATE(1970,1,1)</f>
        <v>42027.056793981479</v>
      </c>
      <c r="S2385" s="18">
        <f>(((I2385/60)/60)/24)+DATE(1970,1,1)</f>
        <v>42057.056793981479</v>
      </c>
      <c r="T2385" s="14">
        <f>MONTH(R2385)</f>
        <v>1</v>
      </c>
      <c r="U2385" s="14">
        <f>MONTH(S2385)</f>
        <v>2</v>
      </c>
      <c r="V2385">
        <f>YEAR(R2385)</f>
        <v>2015</v>
      </c>
      <c r="W2385">
        <f>YEAR(S2385)</f>
        <v>2015</v>
      </c>
      <c r="X2385" s="14">
        <f>_xlfn.DAYS(Table1[[#This Row],[Date Ended Conversion]],Table1[[#This Row],[Date Created Conversion]])</f>
        <v>30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8270</v>
      </c>
      <c r="O2386" t="s">
        <v>8271</v>
      </c>
      <c r="P2386" s="16">
        <f>ROUND(Table1[[#This Row],[pledged]]/Table1[[#This Row],[goal]]*100,0)</f>
        <v>1</v>
      </c>
      <c r="Q2386">
        <f>IFERROR(ROUND(E2386/L2386,2),0)</f>
        <v>1</v>
      </c>
      <c r="R2386" s="18">
        <f>(((J2386/60)/60)/24)+DATE(1970,1,1)</f>
        <v>41927.067627314813</v>
      </c>
      <c r="S2386" s="18">
        <f>(((I2386/60)/60)/24)+DATE(1970,1,1)</f>
        <v>41957.109293981484</v>
      </c>
      <c r="T2386" s="14">
        <f>MONTH(R2386)</f>
        <v>10</v>
      </c>
      <c r="U2386" s="14">
        <f>MONTH(S2386)</f>
        <v>11</v>
      </c>
      <c r="V2386">
        <f>YEAR(R2386)</f>
        <v>2014</v>
      </c>
      <c r="W2386">
        <f>YEAR(S2386)</f>
        <v>2014</v>
      </c>
      <c r="X2386" s="14">
        <f>_xlfn.DAYS(Table1[[#This Row],[Date Ended Conversion]],Table1[[#This Row],[Date Created Conversion]])</f>
        <v>30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8270</v>
      </c>
      <c r="O2387" t="s">
        <v>8271</v>
      </c>
      <c r="P2387" s="16">
        <f>ROUND(Table1[[#This Row],[pledged]]/Table1[[#This Row],[goal]]*100,0)</f>
        <v>1</v>
      </c>
      <c r="Q2387">
        <f>IFERROR(ROUND(E2387/L2387,2),0)</f>
        <v>112.57</v>
      </c>
      <c r="R2387" s="18">
        <f>(((J2387/60)/60)/24)+DATE(1970,1,1)</f>
        <v>42191.70175925926</v>
      </c>
      <c r="S2387" s="18">
        <f>(((I2387/60)/60)/24)+DATE(1970,1,1)</f>
        <v>42221.70175925926</v>
      </c>
      <c r="T2387" s="14">
        <f>MONTH(R2387)</f>
        <v>7</v>
      </c>
      <c r="U2387" s="14">
        <f>MONTH(S2387)</f>
        <v>8</v>
      </c>
      <c r="V2387">
        <f>YEAR(R2387)</f>
        <v>2015</v>
      </c>
      <c r="W2387">
        <f>YEAR(S2387)</f>
        <v>2015</v>
      </c>
      <c r="X2387" s="14">
        <f>_xlfn.DAYS(Table1[[#This Row],[Date Ended Conversion]],Table1[[#This Row],[Date Created Conversion]])</f>
        <v>30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8270</v>
      </c>
      <c r="O2388" t="s">
        <v>8271</v>
      </c>
      <c r="P2388" s="16">
        <f>ROUND(Table1[[#This Row],[pledged]]/Table1[[#This Row],[goal]]*100,0)</f>
        <v>0</v>
      </c>
      <c r="Q2388">
        <f>IFERROR(ROUND(E2388/L2388,2),0)</f>
        <v>0</v>
      </c>
      <c r="R2388" s="18">
        <f>(((J2388/60)/60)/24)+DATE(1970,1,1)</f>
        <v>41954.838240740741</v>
      </c>
      <c r="S2388" s="18">
        <f>(((I2388/60)/60)/24)+DATE(1970,1,1)</f>
        <v>42014.838240740741</v>
      </c>
      <c r="T2388" s="14">
        <f>MONTH(R2388)</f>
        <v>11</v>
      </c>
      <c r="U2388" s="14">
        <f>MONTH(S2388)</f>
        <v>1</v>
      </c>
      <c r="V2388">
        <f>YEAR(R2388)</f>
        <v>2014</v>
      </c>
      <c r="W2388">
        <f>YEAR(S2388)</f>
        <v>2015</v>
      </c>
      <c r="X2388" s="14">
        <f>_xlfn.DAYS(Table1[[#This Row],[Date Ended Conversion]],Table1[[#This Row],[Date Created Conversion]])</f>
        <v>60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8270</v>
      </c>
      <c r="O2389" t="s">
        <v>8271</v>
      </c>
      <c r="P2389" s="16">
        <f>ROUND(Table1[[#This Row],[pledged]]/Table1[[#This Row],[goal]]*100,0)</f>
        <v>1</v>
      </c>
      <c r="Q2389">
        <f>IFERROR(ROUND(E2389/L2389,2),0)</f>
        <v>342</v>
      </c>
      <c r="R2389" s="18">
        <f>(((J2389/60)/60)/24)+DATE(1970,1,1)</f>
        <v>42528.626620370371</v>
      </c>
      <c r="S2389" s="18">
        <f>(((I2389/60)/60)/24)+DATE(1970,1,1)</f>
        <v>42573.626620370371</v>
      </c>
      <c r="T2389" s="14">
        <f>MONTH(R2389)</f>
        <v>6</v>
      </c>
      <c r="U2389" s="14">
        <f>MONTH(S2389)</f>
        <v>7</v>
      </c>
      <c r="V2389">
        <f>YEAR(R2389)</f>
        <v>2016</v>
      </c>
      <c r="W2389">
        <f>YEAR(S2389)</f>
        <v>2016</v>
      </c>
      <c r="X2389" s="14">
        <f>_xlfn.DAYS(Table1[[#This Row],[Date Ended Conversion]],Table1[[#This Row],[Date Created Conversion]])</f>
        <v>45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8270</v>
      </c>
      <c r="O2390" t="s">
        <v>8271</v>
      </c>
      <c r="P2390" s="16">
        <f>ROUND(Table1[[#This Row],[pledged]]/Table1[[#This Row],[goal]]*100,0)</f>
        <v>1</v>
      </c>
      <c r="Q2390">
        <f>IFERROR(ROUND(E2390/L2390,2),0)</f>
        <v>57.88</v>
      </c>
      <c r="R2390" s="18">
        <f>(((J2390/60)/60)/24)+DATE(1970,1,1)</f>
        <v>41989.853692129633</v>
      </c>
      <c r="S2390" s="18">
        <f>(((I2390/60)/60)/24)+DATE(1970,1,1)</f>
        <v>42019.811805555553</v>
      </c>
      <c r="T2390" s="14">
        <f>MONTH(R2390)</f>
        <v>12</v>
      </c>
      <c r="U2390" s="14">
        <f>MONTH(S2390)</f>
        <v>1</v>
      </c>
      <c r="V2390">
        <f>YEAR(R2390)</f>
        <v>2014</v>
      </c>
      <c r="W2390">
        <f>YEAR(S2390)</f>
        <v>2015</v>
      </c>
      <c r="X2390" s="14">
        <f>_xlfn.DAYS(Table1[[#This Row],[Date Ended Conversion]],Table1[[#This Row],[Date Created Conversion]])</f>
        <v>30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8270</v>
      </c>
      <c r="O2391" t="s">
        <v>8271</v>
      </c>
      <c r="P2391" s="16">
        <f>ROUND(Table1[[#This Row],[pledged]]/Table1[[#This Row],[goal]]*100,0)</f>
        <v>0</v>
      </c>
      <c r="Q2391">
        <f>IFERROR(ROUND(E2391/L2391,2),0)</f>
        <v>30</v>
      </c>
      <c r="R2391" s="18">
        <f>(((J2391/60)/60)/24)+DATE(1970,1,1)</f>
        <v>42179.653379629628</v>
      </c>
      <c r="S2391" s="18">
        <f>(((I2391/60)/60)/24)+DATE(1970,1,1)</f>
        <v>42210.915972222225</v>
      </c>
      <c r="T2391" s="14">
        <f>MONTH(R2391)</f>
        <v>6</v>
      </c>
      <c r="U2391" s="14">
        <f>MONTH(S2391)</f>
        <v>7</v>
      </c>
      <c r="V2391">
        <f>YEAR(R2391)</f>
        <v>2015</v>
      </c>
      <c r="W2391">
        <f>YEAR(S2391)</f>
        <v>2015</v>
      </c>
      <c r="X2391" s="14">
        <f>_xlfn.DAYS(Table1[[#This Row],[Date Ended Conversion]],Table1[[#This Row],[Date Created Conversion]])</f>
        <v>31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8270</v>
      </c>
      <c r="O2392" t="s">
        <v>8271</v>
      </c>
      <c r="P2392" s="16">
        <f>ROUND(Table1[[#This Row],[pledged]]/Table1[[#This Row],[goal]]*100,0)</f>
        <v>0</v>
      </c>
      <c r="Q2392">
        <f>IFERROR(ROUND(E2392/L2392,2),0)</f>
        <v>0</v>
      </c>
      <c r="R2392" s="18">
        <f>(((J2392/60)/60)/24)+DATE(1970,1,1)</f>
        <v>41968.262314814812</v>
      </c>
      <c r="S2392" s="18">
        <f>(((I2392/60)/60)/24)+DATE(1970,1,1)</f>
        <v>42008.262314814812</v>
      </c>
      <c r="T2392" s="14">
        <f>MONTH(R2392)</f>
        <v>11</v>
      </c>
      <c r="U2392" s="14">
        <f>MONTH(S2392)</f>
        <v>1</v>
      </c>
      <c r="V2392">
        <f>YEAR(R2392)</f>
        <v>2014</v>
      </c>
      <c r="W2392">
        <f>YEAR(S2392)</f>
        <v>2015</v>
      </c>
      <c r="X2392" s="14">
        <f>_xlfn.DAYS(Table1[[#This Row],[Date Ended Conversion]],Table1[[#This Row],[Date Created Conversion]])</f>
        <v>40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8270</v>
      </c>
      <c r="O2393" t="s">
        <v>8271</v>
      </c>
      <c r="P2393" s="16">
        <f>ROUND(Table1[[#This Row],[pledged]]/Table1[[#This Row],[goal]]*100,0)</f>
        <v>0</v>
      </c>
      <c r="Q2393">
        <f>IFERROR(ROUND(E2393/L2393,2),0)</f>
        <v>25</v>
      </c>
      <c r="R2393" s="18">
        <f>(((J2393/60)/60)/24)+DATE(1970,1,1)</f>
        <v>42064.794490740736</v>
      </c>
      <c r="S2393" s="18">
        <f>(((I2393/60)/60)/24)+DATE(1970,1,1)</f>
        <v>42094.752824074079</v>
      </c>
      <c r="T2393" s="14">
        <f>MONTH(R2393)</f>
        <v>3</v>
      </c>
      <c r="U2393" s="14">
        <f>MONTH(S2393)</f>
        <v>3</v>
      </c>
      <c r="V2393">
        <f>YEAR(R2393)</f>
        <v>2015</v>
      </c>
      <c r="W2393">
        <f>YEAR(S2393)</f>
        <v>2015</v>
      </c>
      <c r="X2393" s="14">
        <f>_xlfn.DAYS(Table1[[#This Row],[Date Ended Conversion]],Table1[[#This Row],[Date Created Conversion]])</f>
        <v>30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8270</v>
      </c>
      <c r="O2394" t="s">
        <v>8271</v>
      </c>
      <c r="P2394" s="16">
        <f>ROUND(Table1[[#This Row],[pledged]]/Table1[[#This Row],[goal]]*100,0)</f>
        <v>0</v>
      </c>
      <c r="Q2394">
        <f>IFERROR(ROUND(E2394/L2394,2),0)</f>
        <v>0</v>
      </c>
      <c r="R2394" s="18">
        <f>(((J2394/60)/60)/24)+DATE(1970,1,1)</f>
        <v>42276.120636574073</v>
      </c>
      <c r="S2394" s="18">
        <f>(((I2394/60)/60)/24)+DATE(1970,1,1)</f>
        <v>42306.120636574073</v>
      </c>
      <c r="T2394" s="14">
        <f>MONTH(R2394)</f>
        <v>9</v>
      </c>
      <c r="U2394" s="14">
        <f>MONTH(S2394)</f>
        <v>10</v>
      </c>
      <c r="V2394">
        <f>YEAR(R2394)</f>
        <v>2015</v>
      </c>
      <c r="W2394">
        <f>YEAR(S2394)</f>
        <v>2015</v>
      </c>
      <c r="X2394" s="14">
        <f>_xlfn.DAYS(Table1[[#This Row],[Date Ended Conversion]],Table1[[#This Row],[Date Created Conversion]])</f>
        <v>30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8270</v>
      </c>
      <c r="O2395" t="s">
        <v>8271</v>
      </c>
      <c r="P2395" s="16">
        <f>ROUND(Table1[[#This Row],[pledged]]/Table1[[#This Row],[goal]]*100,0)</f>
        <v>0</v>
      </c>
      <c r="Q2395">
        <f>IFERROR(ROUND(E2395/L2395,2),0)</f>
        <v>50</v>
      </c>
      <c r="R2395" s="18">
        <f>(((J2395/60)/60)/24)+DATE(1970,1,1)</f>
        <v>42194.648344907408</v>
      </c>
      <c r="S2395" s="18">
        <f>(((I2395/60)/60)/24)+DATE(1970,1,1)</f>
        <v>42224.648344907408</v>
      </c>
      <c r="T2395" s="14">
        <f>MONTH(R2395)</f>
        <v>7</v>
      </c>
      <c r="U2395" s="14">
        <f>MONTH(S2395)</f>
        <v>8</v>
      </c>
      <c r="V2395">
        <f>YEAR(R2395)</f>
        <v>2015</v>
      </c>
      <c r="W2395">
        <f>YEAR(S2395)</f>
        <v>2015</v>
      </c>
      <c r="X2395" s="14">
        <f>_xlfn.DAYS(Table1[[#This Row],[Date Ended Conversion]],Table1[[#This Row],[Date Created Conversion]])</f>
        <v>30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8270</v>
      </c>
      <c r="O2396" t="s">
        <v>8271</v>
      </c>
      <c r="P2396" s="16">
        <f>ROUND(Table1[[#This Row],[pledged]]/Table1[[#This Row],[goal]]*100,0)</f>
        <v>0</v>
      </c>
      <c r="Q2396">
        <f>IFERROR(ROUND(E2396/L2396,2),0)</f>
        <v>1.5</v>
      </c>
      <c r="R2396" s="18">
        <f>(((J2396/60)/60)/24)+DATE(1970,1,1)</f>
        <v>42031.362187499995</v>
      </c>
      <c r="S2396" s="18">
        <f>(((I2396/60)/60)/24)+DATE(1970,1,1)</f>
        <v>42061.362187499995</v>
      </c>
      <c r="T2396" s="14">
        <f>MONTH(R2396)</f>
        <v>1</v>
      </c>
      <c r="U2396" s="14">
        <f>MONTH(S2396)</f>
        <v>2</v>
      </c>
      <c r="V2396">
        <f>YEAR(R2396)</f>
        <v>2015</v>
      </c>
      <c r="W2396">
        <f>YEAR(S2396)</f>
        <v>2015</v>
      </c>
      <c r="X2396" s="14">
        <f>_xlfn.DAYS(Table1[[#This Row],[Date Ended Conversion]],Table1[[#This Row],[Date Created Conversion]])</f>
        <v>30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8270</v>
      </c>
      <c r="O2397" t="s">
        <v>8271</v>
      </c>
      <c r="P2397" s="16">
        <f>ROUND(Table1[[#This Row],[pledged]]/Table1[[#This Row],[goal]]*100,0)</f>
        <v>0</v>
      </c>
      <c r="Q2397">
        <f>IFERROR(ROUND(E2397/L2397,2),0)</f>
        <v>0</v>
      </c>
      <c r="R2397" s="18">
        <f>(((J2397/60)/60)/24)+DATE(1970,1,1)</f>
        <v>42717.121377314819</v>
      </c>
      <c r="S2397" s="18">
        <f>(((I2397/60)/60)/24)+DATE(1970,1,1)</f>
        <v>42745.372916666667</v>
      </c>
      <c r="T2397" s="14">
        <f>MONTH(R2397)</f>
        <v>12</v>
      </c>
      <c r="U2397" s="14">
        <f>MONTH(S2397)</f>
        <v>1</v>
      </c>
      <c r="V2397">
        <f>YEAR(R2397)</f>
        <v>2016</v>
      </c>
      <c r="W2397">
        <f>YEAR(S2397)</f>
        <v>2017</v>
      </c>
      <c r="X2397" s="14">
        <f>_xlfn.DAYS(Table1[[#This Row],[Date Ended Conversion]],Table1[[#This Row],[Date Created Conversion]])</f>
        <v>28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8270</v>
      </c>
      <c r="O2398" t="s">
        <v>8271</v>
      </c>
      <c r="P2398" s="16">
        <f>ROUND(Table1[[#This Row],[pledged]]/Table1[[#This Row],[goal]]*100,0)</f>
        <v>0</v>
      </c>
      <c r="Q2398">
        <f>IFERROR(ROUND(E2398/L2398,2),0)</f>
        <v>10</v>
      </c>
      <c r="R2398" s="18">
        <f>(((J2398/60)/60)/24)+DATE(1970,1,1)</f>
        <v>42262.849050925928</v>
      </c>
      <c r="S2398" s="18">
        <f>(((I2398/60)/60)/24)+DATE(1970,1,1)</f>
        <v>42292.849050925928</v>
      </c>
      <c r="T2398" s="14">
        <f>MONTH(R2398)</f>
        <v>9</v>
      </c>
      <c r="U2398" s="14">
        <f>MONTH(S2398)</f>
        <v>10</v>
      </c>
      <c r="V2398">
        <f>YEAR(R2398)</f>
        <v>2015</v>
      </c>
      <c r="W2398">
        <f>YEAR(S2398)</f>
        <v>2015</v>
      </c>
      <c r="X2398" s="14">
        <f>_xlfn.DAYS(Table1[[#This Row],[Date Ended Conversion]],Table1[[#This Row],[Date Created Conversion]])</f>
        <v>30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8270</v>
      </c>
      <c r="O2399" t="s">
        <v>8271</v>
      </c>
      <c r="P2399" s="16">
        <f>ROUND(Table1[[#This Row],[pledged]]/Table1[[#This Row],[goal]]*100,0)</f>
        <v>0</v>
      </c>
      <c r="Q2399">
        <f>IFERROR(ROUND(E2399/L2399,2),0)</f>
        <v>0</v>
      </c>
      <c r="R2399" s="18">
        <f>(((J2399/60)/60)/24)+DATE(1970,1,1)</f>
        <v>41976.88490740741</v>
      </c>
      <c r="S2399" s="18">
        <f>(((I2399/60)/60)/24)+DATE(1970,1,1)</f>
        <v>42006.88490740741</v>
      </c>
      <c r="T2399" s="14">
        <f>MONTH(R2399)</f>
        <v>12</v>
      </c>
      <c r="U2399" s="14">
        <f>MONTH(S2399)</f>
        <v>1</v>
      </c>
      <c r="V2399">
        <f>YEAR(R2399)</f>
        <v>2014</v>
      </c>
      <c r="W2399">
        <f>YEAR(S2399)</f>
        <v>2015</v>
      </c>
      <c r="X2399" s="14">
        <f>_xlfn.DAYS(Table1[[#This Row],[Date Ended Conversion]],Table1[[#This Row],[Date Created Conversion]])</f>
        <v>30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8270</v>
      </c>
      <c r="O2400" t="s">
        <v>8271</v>
      </c>
      <c r="P2400" s="16">
        <f>ROUND(Table1[[#This Row],[pledged]]/Table1[[#This Row],[goal]]*100,0)</f>
        <v>0</v>
      </c>
      <c r="Q2400">
        <f>IFERROR(ROUND(E2400/L2400,2),0)</f>
        <v>0</v>
      </c>
      <c r="R2400" s="18">
        <f>(((J2400/60)/60)/24)+DATE(1970,1,1)</f>
        <v>42157.916481481487</v>
      </c>
      <c r="S2400" s="18">
        <f>(((I2400/60)/60)/24)+DATE(1970,1,1)</f>
        <v>42187.916481481487</v>
      </c>
      <c r="T2400" s="14">
        <f>MONTH(R2400)</f>
        <v>6</v>
      </c>
      <c r="U2400" s="14">
        <f>MONTH(S2400)</f>
        <v>7</v>
      </c>
      <c r="V2400">
        <f>YEAR(R2400)</f>
        <v>2015</v>
      </c>
      <c r="W2400">
        <f>YEAR(S2400)</f>
        <v>2015</v>
      </c>
      <c r="X2400" s="14">
        <f>_xlfn.DAYS(Table1[[#This Row],[Date Ended Conversion]],Table1[[#This Row],[Date Created Conversion]])</f>
        <v>30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8270</v>
      </c>
      <c r="O2401" t="s">
        <v>8271</v>
      </c>
      <c r="P2401" s="16">
        <f>ROUND(Table1[[#This Row],[pledged]]/Table1[[#This Row],[goal]]*100,0)</f>
        <v>0</v>
      </c>
      <c r="Q2401">
        <f>IFERROR(ROUND(E2401/L2401,2),0)</f>
        <v>0</v>
      </c>
      <c r="R2401" s="18">
        <f>(((J2401/60)/60)/24)+DATE(1970,1,1)</f>
        <v>41956.853078703702</v>
      </c>
      <c r="S2401" s="18">
        <f>(((I2401/60)/60)/24)+DATE(1970,1,1)</f>
        <v>41991.853078703702</v>
      </c>
      <c r="T2401" s="14">
        <f>MONTH(R2401)</f>
        <v>11</v>
      </c>
      <c r="U2401" s="14">
        <f>MONTH(S2401)</f>
        <v>12</v>
      </c>
      <c r="V2401">
        <f>YEAR(R2401)</f>
        <v>2014</v>
      </c>
      <c r="W2401">
        <f>YEAR(S2401)</f>
        <v>2014</v>
      </c>
      <c r="X2401" s="14">
        <f>_xlfn.DAYS(Table1[[#This Row],[Date Ended Conversion]],Table1[[#This Row],[Date Created Conversion]])</f>
        <v>35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8270</v>
      </c>
      <c r="O2402" t="s">
        <v>8271</v>
      </c>
      <c r="P2402" s="16">
        <f>ROUND(Table1[[#This Row],[pledged]]/Table1[[#This Row],[goal]]*100,0)</f>
        <v>0</v>
      </c>
      <c r="Q2402">
        <f>IFERROR(ROUND(E2402/L2402,2),0)</f>
        <v>0</v>
      </c>
      <c r="R2402" s="18">
        <f>(((J2402/60)/60)/24)+DATE(1970,1,1)</f>
        <v>42444.268101851849</v>
      </c>
      <c r="S2402" s="18">
        <f>(((I2402/60)/60)/24)+DATE(1970,1,1)</f>
        <v>42474.268101851849</v>
      </c>
      <c r="T2402" s="14">
        <f>MONTH(R2402)</f>
        <v>3</v>
      </c>
      <c r="U2402" s="14">
        <f>MONTH(S2402)</f>
        <v>4</v>
      </c>
      <c r="V2402">
        <f>YEAR(R2402)</f>
        <v>2016</v>
      </c>
      <c r="W2402">
        <f>YEAR(S2402)</f>
        <v>2016</v>
      </c>
      <c r="X2402" s="14">
        <f>_xlfn.DAYS(Table1[[#This Row],[Date Ended Conversion]],Table1[[#This Row],[Date Created Conversion]])</f>
        <v>30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8283</v>
      </c>
      <c r="O2403" t="s">
        <v>8284</v>
      </c>
      <c r="P2403" s="16">
        <f>ROUND(Table1[[#This Row],[pledged]]/Table1[[#This Row],[goal]]*100,0)</f>
        <v>1</v>
      </c>
      <c r="Q2403">
        <f>IFERROR(ROUND(E2403/L2403,2),0)</f>
        <v>22.33</v>
      </c>
      <c r="R2403" s="18">
        <f>(((J2403/60)/60)/24)+DATE(1970,1,1)</f>
        <v>42374.822870370372</v>
      </c>
      <c r="S2403" s="18">
        <f>(((I2403/60)/60)/24)+DATE(1970,1,1)</f>
        <v>42434.822870370372</v>
      </c>
      <c r="T2403" s="14">
        <f>MONTH(R2403)</f>
        <v>1</v>
      </c>
      <c r="U2403" s="14">
        <f>MONTH(S2403)</f>
        <v>3</v>
      </c>
      <c r="V2403">
        <f>YEAR(R2403)</f>
        <v>2016</v>
      </c>
      <c r="W2403">
        <f>YEAR(S2403)</f>
        <v>2016</v>
      </c>
      <c r="X2403" s="14">
        <f>_xlfn.DAYS(Table1[[#This Row],[Date Ended Conversion]],Table1[[#This Row],[Date Created Conversion]])</f>
        <v>60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8283</v>
      </c>
      <c r="O2404" t="s">
        <v>8284</v>
      </c>
      <c r="P2404" s="16">
        <f>ROUND(Table1[[#This Row],[pledged]]/Table1[[#This Row],[goal]]*100,0)</f>
        <v>0</v>
      </c>
      <c r="Q2404">
        <f>IFERROR(ROUND(E2404/L2404,2),0)</f>
        <v>52</v>
      </c>
      <c r="R2404" s="18">
        <f>(((J2404/60)/60)/24)+DATE(1970,1,1)</f>
        <v>42107.679756944446</v>
      </c>
      <c r="S2404" s="18">
        <f>(((I2404/60)/60)/24)+DATE(1970,1,1)</f>
        <v>42137.679756944446</v>
      </c>
      <c r="T2404" s="14">
        <f>MONTH(R2404)</f>
        <v>4</v>
      </c>
      <c r="U2404" s="14">
        <f>MONTH(S2404)</f>
        <v>5</v>
      </c>
      <c r="V2404">
        <f>YEAR(R2404)</f>
        <v>2015</v>
      </c>
      <c r="W2404">
        <f>YEAR(S2404)</f>
        <v>2015</v>
      </c>
      <c r="X2404" s="14">
        <f>_xlfn.DAYS(Table1[[#This Row],[Date Ended Conversion]],Table1[[#This Row],[Date Created Conversion]])</f>
        <v>30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8283</v>
      </c>
      <c r="O2405" t="s">
        <v>8284</v>
      </c>
      <c r="P2405" s="16">
        <f>ROUND(Table1[[#This Row],[pledged]]/Table1[[#This Row],[goal]]*100,0)</f>
        <v>17</v>
      </c>
      <c r="Q2405">
        <f>IFERROR(ROUND(E2405/L2405,2),0)</f>
        <v>16.829999999999998</v>
      </c>
      <c r="R2405" s="18">
        <f>(((J2405/60)/60)/24)+DATE(1970,1,1)</f>
        <v>42399.882615740738</v>
      </c>
      <c r="S2405" s="18">
        <f>(((I2405/60)/60)/24)+DATE(1970,1,1)</f>
        <v>42459.840949074074</v>
      </c>
      <c r="T2405" s="14">
        <f>MONTH(R2405)</f>
        <v>1</v>
      </c>
      <c r="U2405" s="14">
        <f>MONTH(S2405)</f>
        <v>3</v>
      </c>
      <c r="V2405">
        <f>YEAR(R2405)</f>
        <v>2016</v>
      </c>
      <c r="W2405">
        <f>YEAR(S2405)</f>
        <v>2016</v>
      </c>
      <c r="X2405" s="14">
        <f>_xlfn.DAYS(Table1[[#This Row],[Date Ended Conversion]],Table1[[#This Row],[Date Created Conversion]])</f>
        <v>60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8283</v>
      </c>
      <c r="O2406" t="s">
        <v>8284</v>
      </c>
      <c r="P2406" s="16">
        <f>ROUND(Table1[[#This Row],[pledged]]/Table1[[#This Row],[goal]]*100,0)</f>
        <v>0</v>
      </c>
      <c r="Q2406">
        <f>IFERROR(ROUND(E2406/L2406,2),0)</f>
        <v>0</v>
      </c>
      <c r="R2406" s="18">
        <f>(((J2406/60)/60)/24)+DATE(1970,1,1)</f>
        <v>42342.03943287037</v>
      </c>
      <c r="S2406" s="18">
        <f>(((I2406/60)/60)/24)+DATE(1970,1,1)</f>
        <v>42372.03943287037</v>
      </c>
      <c r="T2406" s="14">
        <f>MONTH(R2406)</f>
        <v>12</v>
      </c>
      <c r="U2406" s="14">
        <f>MONTH(S2406)</f>
        <v>1</v>
      </c>
      <c r="V2406">
        <f>YEAR(R2406)</f>
        <v>2015</v>
      </c>
      <c r="W2406">
        <f>YEAR(S2406)</f>
        <v>2016</v>
      </c>
      <c r="X2406" s="14">
        <f>_xlfn.DAYS(Table1[[#This Row],[Date Ended Conversion]],Table1[[#This Row],[Date Created Conversion]])</f>
        <v>30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8283</v>
      </c>
      <c r="O2407" t="s">
        <v>8284</v>
      </c>
      <c r="P2407" s="16">
        <f>ROUND(Table1[[#This Row],[pledged]]/Table1[[#This Row],[goal]]*100,0)</f>
        <v>23</v>
      </c>
      <c r="Q2407">
        <f>IFERROR(ROUND(E2407/L2407,2),0)</f>
        <v>56.3</v>
      </c>
      <c r="R2407" s="18">
        <f>(((J2407/60)/60)/24)+DATE(1970,1,1)</f>
        <v>42595.585358796292</v>
      </c>
      <c r="S2407" s="18">
        <f>(((I2407/60)/60)/24)+DATE(1970,1,1)</f>
        <v>42616.585358796292</v>
      </c>
      <c r="T2407" s="14">
        <f>MONTH(R2407)</f>
        <v>8</v>
      </c>
      <c r="U2407" s="14">
        <f>MONTH(S2407)</f>
        <v>9</v>
      </c>
      <c r="V2407">
        <f>YEAR(R2407)</f>
        <v>2016</v>
      </c>
      <c r="W2407">
        <f>YEAR(S2407)</f>
        <v>2016</v>
      </c>
      <c r="X2407" s="14">
        <f>_xlfn.DAYS(Table1[[#This Row],[Date Ended Conversion]],Table1[[#This Row],[Date Created Conversion]])</f>
        <v>21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8283</v>
      </c>
      <c r="O2408" t="s">
        <v>8284</v>
      </c>
      <c r="P2408" s="16">
        <f>ROUND(Table1[[#This Row],[pledged]]/Table1[[#This Row],[goal]]*100,0)</f>
        <v>41</v>
      </c>
      <c r="Q2408">
        <f>IFERROR(ROUND(E2408/L2408,2),0)</f>
        <v>84.06</v>
      </c>
      <c r="R2408" s="18">
        <f>(((J2408/60)/60)/24)+DATE(1970,1,1)</f>
        <v>41983.110995370371</v>
      </c>
      <c r="S2408" s="18">
        <f>(((I2408/60)/60)/24)+DATE(1970,1,1)</f>
        <v>42023.110995370371</v>
      </c>
      <c r="T2408" s="14">
        <f>MONTH(R2408)</f>
        <v>12</v>
      </c>
      <c r="U2408" s="14">
        <f>MONTH(S2408)</f>
        <v>1</v>
      </c>
      <c r="V2408">
        <f>YEAR(R2408)</f>
        <v>2014</v>
      </c>
      <c r="W2408">
        <f>YEAR(S2408)</f>
        <v>2015</v>
      </c>
      <c r="X2408" s="14">
        <f>_xlfn.DAYS(Table1[[#This Row],[Date Ended Conversion]],Table1[[#This Row],[Date Created Conversion]])</f>
        <v>40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8283</v>
      </c>
      <c r="O2409" t="s">
        <v>8284</v>
      </c>
      <c r="P2409" s="16">
        <f>ROUND(Table1[[#This Row],[pledged]]/Table1[[#This Row],[goal]]*100,0)</f>
        <v>25</v>
      </c>
      <c r="Q2409">
        <f>IFERROR(ROUND(E2409/L2409,2),0)</f>
        <v>168.39</v>
      </c>
      <c r="R2409" s="18">
        <f>(((J2409/60)/60)/24)+DATE(1970,1,1)</f>
        <v>42082.575555555552</v>
      </c>
      <c r="S2409" s="18">
        <f>(((I2409/60)/60)/24)+DATE(1970,1,1)</f>
        <v>42105.25</v>
      </c>
      <c r="T2409" s="14">
        <f>MONTH(R2409)</f>
        <v>3</v>
      </c>
      <c r="U2409" s="14">
        <f>MONTH(S2409)</f>
        <v>4</v>
      </c>
      <c r="V2409">
        <f>YEAR(R2409)</f>
        <v>2015</v>
      </c>
      <c r="W2409">
        <f>YEAR(S2409)</f>
        <v>2015</v>
      </c>
      <c r="X2409" s="14">
        <f>_xlfn.DAYS(Table1[[#This Row],[Date Ended Conversion]],Table1[[#This Row],[Date Created Conversion]])</f>
        <v>23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8283</v>
      </c>
      <c r="O2410" t="s">
        <v>8284</v>
      </c>
      <c r="P2410" s="16">
        <f>ROUND(Table1[[#This Row],[pledged]]/Table1[[#This Row],[goal]]*100,0)</f>
        <v>0</v>
      </c>
      <c r="Q2410">
        <f>IFERROR(ROUND(E2410/L2410,2),0)</f>
        <v>15</v>
      </c>
      <c r="R2410" s="18">
        <f>(((J2410/60)/60)/24)+DATE(1970,1,1)</f>
        <v>41919.140706018516</v>
      </c>
      <c r="S2410" s="18">
        <f>(((I2410/60)/60)/24)+DATE(1970,1,1)</f>
        <v>41949.182372685187</v>
      </c>
      <c r="T2410" s="14">
        <f>MONTH(R2410)</f>
        <v>10</v>
      </c>
      <c r="U2410" s="14">
        <f>MONTH(S2410)</f>
        <v>11</v>
      </c>
      <c r="V2410">
        <f>YEAR(R2410)</f>
        <v>2014</v>
      </c>
      <c r="W2410">
        <f>YEAR(S2410)</f>
        <v>2014</v>
      </c>
      <c r="X2410" s="14">
        <f>_xlfn.DAYS(Table1[[#This Row],[Date Ended Conversion]],Table1[[#This Row],[Date Created Conversion]])</f>
        <v>30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8283</v>
      </c>
      <c r="O2411" t="s">
        <v>8284</v>
      </c>
      <c r="P2411" s="16">
        <f>ROUND(Table1[[#This Row],[pledged]]/Table1[[#This Row],[goal]]*100,0)</f>
        <v>2</v>
      </c>
      <c r="Q2411">
        <f>IFERROR(ROUND(E2411/L2411,2),0)</f>
        <v>76.67</v>
      </c>
      <c r="R2411" s="18">
        <f>(((J2411/60)/60)/24)+DATE(1970,1,1)</f>
        <v>42204.875868055555</v>
      </c>
      <c r="S2411" s="18">
        <f>(((I2411/60)/60)/24)+DATE(1970,1,1)</f>
        <v>42234.875868055555</v>
      </c>
      <c r="T2411" s="14">
        <f>MONTH(R2411)</f>
        <v>7</v>
      </c>
      <c r="U2411" s="14">
        <f>MONTH(S2411)</f>
        <v>8</v>
      </c>
      <c r="V2411">
        <f>YEAR(R2411)</f>
        <v>2015</v>
      </c>
      <c r="W2411">
        <f>YEAR(S2411)</f>
        <v>2015</v>
      </c>
      <c r="X2411" s="14">
        <f>_xlfn.DAYS(Table1[[#This Row],[Date Ended Conversion]],Table1[[#This Row],[Date Created Conversion]])</f>
        <v>30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8283</v>
      </c>
      <c r="O2412" t="s">
        <v>8284</v>
      </c>
      <c r="P2412" s="16">
        <f>ROUND(Table1[[#This Row],[pledged]]/Table1[[#This Row],[goal]]*100,0)</f>
        <v>0</v>
      </c>
      <c r="Q2412">
        <f>IFERROR(ROUND(E2412/L2412,2),0)</f>
        <v>0</v>
      </c>
      <c r="R2412" s="18">
        <f>(((J2412/60)/60)/24)+DATE(1970,1,1)</f>
        <v>42224.408275462964</v>
      </c>
      <c r="S2412" s="18">
        <f>(((I2412/60)/60)/24)+DATE(1970,1,1)</f>
        <v>42254.408275462964</v>
      </c>
      <c r="T2412" s="14">
        <f>MONTH(R2412)</f>
        <v>8</v>
      </c>
      <c r="U2412" s="14">
        <f>MONTH(S2412)</f>
        <v>9</v>
      </c>
      <c r="V2412">
        <f>YEAR(R2412)</f>
        <v>2015</v>
      </c>
      <c r="W2412">
        <f>YEAR(S2412)</f>
        <v>2015</v>
      </c>
      <c r="X2412" s="14">
        <f>_xlfn.DAYS(Table1[[#This Row],[Date Ended Conversion]],Table1[[#This Row],[Date Created Conversion]])</f>
        <v>30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8283</v>
      </c>
      <c r="O2413" t="s">
        <v>8284</v>
      </c>
      <c r="P2413" s="16">
        <f>ROUND(Table1[[#This Row],[pledged]]/Table1[[#This Row],[goal]]*100,0)</f>
        <v>1</v>
      </c>
      <c r="Q2413">
        <f>IFERROR(ROUND(E2413/L2413,2),0)</f>
        <v>50.33</v>
      </c>
      <c r="R2413" s="18">
        <f>(((J2413/60)/60)/24)+DATE(1970,1,1)</f>
        <v>42211.732430555552</v>
      </c>
      <c r="S2413" s="18">
        <f>(((I2413/60)/60)/24)+DATE(1970,1,1)</f>
        <v>42241.732430555552</v>
      </c>
      <c r="T2413" s="14">
        <f>MONTH(R2413)</f>
        <v>7</v>
      </c>
      <c r="U2413" s="14">
        <f>MONTH(S2413)</f>
        <v>8</v>
      </c>
      <c r="V2413">
        <f>YEAR(R2413)</f>
        <v>2015</v>
      </c>
      <c r="W2413">
        <f>YEAR(S2413)</f>
        <v>2015</v>
      </c>
      <c r="X2413" s="14">
        <f>_xlfn.DAYS(Table1[[#This Row],[Date Ended Conversion]],Table1[[#This Row],[Date Created Conversion]])</f>
        <v>30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8283</v>
      </c>
      <c r="O2414" t="s">
        <v>8284</v>
      </c>
      <c r="P2414" s="16">
        <f>ROUND(Table1[[#This Row],[pledged]]/Table1[[#This Row],[goal]]*100,0)</f>
        <v>0</v>
      </c>
      <c r="Q2414">
        <f>IFERROR(ROUND(E2414/L2414,2),0)</f>
        <v>0</v>
      </c>
      <c r="R2414" s="18">
        <f>(((J2414/60)/60)/24)+DATE(1970,1,1)</f>
        <v>42655.736956018518</v>
      </c>
      <c r="S2414" s="18">
        <f>(((I2414/60)/60)/24)+DATE(1970,1,1)</f>
        <v>42700.778622685189</v>
      </c>
      <c r="T2414" s="14">
        <f>MONTH(R2414)</f>
        <v>10</v>
      </c>
      <c r="U2414" s="14">
        <f>MONTH(S2414)</f>
        <v>11</v>
      </c>
      <c r="V2414">
        <f>YEAR(R2414)</f>
        <v>2016</v>
      </c>
      <c r="W2414">
        <f>YEAR(S2414)</f>
        <v>2016</v>
      </c>
      <c r="X2414" s="14">
        <f>_xlfn.DAYS(Table1[[#This Row],[Date Ended Conversion]],Table1[[#This Row],[Date Created Conversion]])</f>
        <v>45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8283</v>
      </c>
      <c r="O2415" t="s">
        <v>8284</v>
      </c>
      <c r="P2415" s="16">
        <f>ROUND(Table1[[#This Row],[pledged]]/Table1[[#This Row],[goal]]*100,0)</f>
        <v>1</v>
      </c>
      <c r="Q2415">
        <f>IFERROR(ROUND(E2415/L2415,2),0)</f>
        <v>8.33</v>
      </c>
      <c r="R2415" s="18">
        <f>(((J2415/60)/60)/24)+DATE(1970,1,1)</f>
        <v>41760.10974537037</v>
      </c>
      <c r="S2415" s="18">
        <f>(((I2415/60)/60)/24)+DATE(1970,1,1)</f>
        <v>41790.979166666664</v>
      </c>
      <c r="T2415" s="14">
        <f>MONTH(R2415)</f>
        <v>5</v>
      </c>
      <c r="U2415" s="14">
        <f>MONTH(S2415)</f>
        <v>5</v>
      </c>
      <c r="V2415">
        <f>YEAR(R2415)</f>
        <v>2014</v>
      </c>
      <c r="W2415">
        <f>YEAR(S2415)</f>
        <v>2014</v>
      </c>
      <c r="X2415" s="14">
        <f>_xlfn.DAYS(Table1[[#This Row],[Date Ended Conversion]],Table1[[#This Row],[Date Created Conversion]])</f>
        <v>30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8283</v>
      </c>
      <c r="O2416" t="s">
        <v>8284</v>
      </c>
      <c r="P2416" s="16">
        <f>ROUND(Table1[[#This Row],[pledged]]/Table1[[#This Row],[goal]]*100,0)</f>
        <v>3</v>
      </c>
      <c r="Q2416">
        <f>IFERROR(ROUND(E2416/L2416,2),0)</f>
        <v>35.380000000000003</v>
      </c>
      <c r="R2416" s="18">
        <f>(((J2416/60)/60)/24)+DATE(1970,1,1)</f>
        <v>42198.695138888885</v>
      </c>
      <c r="S2416" s="18">
        <f>(((I2416/60)/60)/24)+DATE(1970,1,1)</f>
        <v>42238.165972222225</v>
      </c>
      <c r="T2416" s="14">
        <f>MONTH(R2416)</f>
        <v>7</v>
      </c>
      <c r="U2416" s="14">
        <f>MONTH(S2416)</f>
        <v>8</v>
      </c>
      <c r="V2416">
        <f>YEAR(R2416)</f>
        <v>2015</v>
      </c>
      <c r="W2416">
        <f>YEAR(S2416)</f>
        <v>2015</v>
      </c>
      <c r="X2416" s="14">
        <f>_xlfn.DAYS(Table1[[#This Row],[Date Ended Conversion]],Table1[[#This Row],[Date Created Conversion]])</f>
        <v>40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8283</v>
      </c>
      <c r="O2417" t="s">
        <v>8284</v>
      </c>
      <c r="P2417" s="16">
        <f>ROUND(Table1[[#This Row],[pledged]]/Table1[[#This Row],[goal]]*100,0)</f>
        <v>1</v>
      </c>
      <c r="Q2417">
        <f>IFERROR(ROUND(E2417/L2417,2),0)</f>
        <v>55.83</v>
      </c>
      <c r="R2417" s="18">
        <f>(((J2417/60)/60)/24)+DATE(1970,1,1)</f>
        <v>42536.862800925926</v>
      </c>
      <c r="S2417" s="18">
        <f>(((I2417/60)/60)/24)+DATE(1970,1,1)</f>
        <v>42566.862800925926</v>
      </c>
      <c r="T2417" s="14">
        <f>MONTH(R2417)</f>
        <v>6</v>
      </c>
      <c r="U2417" s="14">
        <f>MONTH(S2417)</f>
        <v>7</v>
      </c>
      <c r="V2417">
        <f>YEAR(R2417)</f>
        <v>2016</v>
      </c>
      <c r="W2417">
        <f>YEAR(S2417)</f>
        <v>2016</v>
      </c>
      <c r="X2417" s="14">
        <f>_xlfn.DAYS(Table1[[#This Row],[Date Ended Conversion]],Table1[[#This Row],[Date Created Conversion]])</f>
        <v>30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8283</v>
      </c>
      <c r="O2418" t="s">
        <v>8284</v>
      </c>
      <c r="P2418" s="16">
        <f>ROUND(Table1[[#This Row],[pledged]]/Table1[[#This Row],[goal]]*100,0)</f>
        <v>0</v>
      </c>
      <c r="Q2418">
        <f>IFERROR(ROUND(E2418/L2418,2),0)</f>
        <v>5</v>
      </c>
      <c r="R2418" s="18">
        <f>(((J2418/60)/60)/24)+DATE(1970,1,1)</f>
        <v>42019.737766203703</v>
      </c>
      <c r="S2418" s="18">
        <f>(((I2418/60)/60)/24)+DATE(1970,1,1)</f>
        <v>42077.625</v>
      </c>
      <c r="T2418" s="14">
        <f>MONTH(R2418)</f>
        <v>1</v>
      </c>
      <c r="U2418" s="14">
        <f>MONTH(S2418)</f>
        <v>3</v>
      </c>
      <c r="V2418">
        <f>YEAR(R2418)</f>
        <v>2015</v>
      </c>
      <c r="W2418">
        <f>YEAR(S2418)</f>
        <v>2015</v>
      </c>
      <c r="X2418" s="14">
        <f>_xlfn.DAYS(Table1[[#This Row],[Date Ended Conversion]],Table1[[#This Row],[Date Created Conversion]])</f>
        <v>58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8283</v>
      </c>
      <c r="O2419" t="s">
        <v>8284</v>
      </c>
      <c r="P2419" s="16">
        <f>ROUND(Table1[[#This Row],[pledged]]/Table1[[#This Row],[goal]]*100,0)</f>
        <v>0</v>
      </c>
      <c r="Q2419">
        <f>IFERROR(ROUND(E2419/L2419,2),0)</f>
        <v>0</v>
      </c>
      <c r="R2419" s="18">
        <f>(((J2419/60)/60)/24)+DATE(1970,1,1)</f>
        <v>41831.884108796294</v>
      </c>
      <c r="S2419" s="18">
        <f>(((I2419/60)/60)/24)+DATE(1970,1,1)</f>
        <v>41861.884108796294</v>
      </c>
      <c r="T2419" s="14">
        <f>MONTH(R2419)</f>
        <v>7</v>
      </c>
      <c r="U2419" s="14">
        <f>MONTH(S2419)</f>
        <v>8</v>
      </c>
      <c r="V2419">
        <f>YEAR(R2419)</f>
        <v>2014</v>
      </c>
      <c r="W2419">
        <f>YEAR(S2419)</f>
        <v>2014</v>
      </c>
      <c r="X2419" s="14">
        <f>_xlfn.DAYS(Table1[[#This Row],[Date Ended Conversion]],Table1[[#This Row],[Date Created Conversion]])</f>
        <v>30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8283</v>
      </c>
      <c r="O2420" t="s">
        <v>8284</v>
      </c>
      <c r="P2420" s="16">
        <f>ROUND(Table1[[#This Row],[pledged]]/Table1[[#This Row],[goal]]*100,0)</f>
        <v>0</v>
      </c>
      <c r="Q2420">
        <f>IFERROR(ROUND(E2420/L2420,2),0)</f>
        <v>1</v>
      </c>
      <c r="R2420" s="18">
        <f>(((J2420/60)/60)/24)+DATE(1970,1,1)</f>
        <v>42027.856990740736</v>
      </c>
      <c r="S2420" s="18">
        <f>(((I2420/60)/60)/24)+DATE(1970,1,1)</f>
        <v>42087.815324074079</v>
      </c>
      <c r="T2420" s="14">
        <f>MONTH(R2420)</f>
        <v>1</v>
      </c>
      <c r="U2420" s="14">
        <f>MONTH(S2420)</f>
        <v>3</v>
      </c>
      <c r="V2420">
        <f>YEAR(R2420)</f>
        <v>2015</v>
      </c>
      <c r="W2420">
        <f>YEAR(S2420)</f>
        <v>2015</v>
      </c>
      <c r="X2420" s="14">
        <f>_xlfn.DAYS(Table1[[#This Row],[Date Ended Conversion]],Table1[[#This Row],[Date Created Conversion]])</f>
        <v>60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8283</v>
      </c>
      <c r="O2421" t="s">
        <v>8284</v>
      </c>
      <c r="P2421" s="16">
        <f>ROUND(Table1[[#This Row],[pledged]]/Table1[[#This Row],[goal]]*100,0)</f>
        <v>0</v>
      </c>
      <c r="Q2421">
        <f>IFERROR(ROUND(E2421/L2421,2),0)</f>
        <v>0</v>
      </c>
      <c r="R2421" s="18">
        <f>(((J2421/60)/60)/24)+DATE(1970,1,1)</f>
        <v>41993.738298611104</v>
      </c>
      <c r="S2421" s="18">
        <f>(((I2421/60)/60)/24)+DATE(1970,1,1)</f>
        <v>42053.738298611104</v>
      </c>
      <c r="T2421" s="14">
        <f>MONTH(R2421)</f>
        <v>12</v>
      </c>
      <c r="U2421" s="14">
        <f>MONTH(S2421)</f>
        <v>2</v>
      </c>
      <c r="V2421">
        <f>YEAR(R2421)</f>
        <v>2014</v>
      </c>
      <c r="W2421">
        <f>YEAR(S2421)</f>
        <v>2015</v>
      </c>
      <c r="X2421" s="14">
        <f>_xlfn.DAYS(Table1[[#This Row],[Date Ended Conversion]],Table1[[#This Row],[Date Created Conversion]])</f>
        <v>60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8283</v>
      </c>
      <c r="O2422" t="s">
        <v>8284</v>
      </c>
      <c r="P2422" s="16">
        <f>ROUND(Table1[[#This Row],[pledged]]/Table1[[#This Row],[goal]]*100,0)</f>
        <v>15</v>
      </c>
      <c r="Q2422">
        <f>IFERROR(ROUND(E2422/L2422,2),0)</f>
        <v>69.47</v>
      </c>
      <c r="R2422" s="18">
        <f>(((J2422/60)/60)/24)+DATE(1970,1,1)</f>
        <v>41893.028877314813</v>
      </c>
      <c r="S2422" s="18">
        <f>(((I2422/60)/60)/24)+DATE(1970,1,1)</f>
        <v>41953.070543981477</v>
      </c>
      <c r="T2422" s="14">
        <f>MONTH(R2422)</f>
        <v>9</v>
      </c>
      <c r="U2422" s="14">
        <f>MONTH(S2422)</f>
        <v>11</v>
      </c>
      <c r="V2422">
        <f>YEAR(R2422)</f>
        <v>2014</v>
      </c>
      <c r="W2422">
        <f>YEAR(S2422)</f>
        <v>2014</v>
      </c>
      <c r="X2422" s="14">
        <f>_xlfn.DAYS(Table1[[#This Row],[Date Ended Conversion]],Table1[[#This Row],[Date Created Conversion]])</f>
        <v>60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8283</v>
      </c>
      <c r="O2423" t="s">
        <v>8284</v>
      </c>
      <c r="P2423" s="16">
        <f>ROUND(Table1[[#This Row],[pledged]]/Table1[[#This Row],[goal]]*100,0)</f>
        <v>0</v>
      </c>
      <c r="Q2423">
        <f>IFERROR(ROUND(E2423/L2423,2),0)</f>
        <v>1</v>
      </c>
      <c r="R2423" s="18">
        <f>(((J2423/60)/60)/24)+DATE(1970,1,1)</f>
        <v>42026.687453703707</v>
      </c>
      <c r="S2423" s="18">
        <f>(((I2423/60)/60)/24)+DATE(1970,1,1)</f>
        <v>42056.687453703707</v>
      </c>
      <c r="T2423" s="14">
        <f>MONTH(R2423)</f>
        <v>1</v>
      </c>
      <c r="U2423" s="14">
        <f>MONTH(S2423)</f>
        <v>2</v>
      </c>
      <c r="V2423">
        <f>YEAR(R2423)</f>
        <v>2015</v>
      </c>
      <c r="W2423">
        <f>YEAR(S2423)</f>
        <v>2015</v>
      </c>
      <c r="X2423" s="14">
        <f>_xlfn.DAYS(Table1[[#This Row],[Date Ended Conversion]],Table1[[#This Row],[Date Created Conversion]])</f>
        <v>30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8283</v>
      </c>
      <c r="O2424" t="s">
        <v>8284</v>
      </c>
      <c r="P2424" s="16">
        <f>ROUND(Table1[[#This Row],[pledged]]/Table1[[#This Row],[goal]]*100,0)</f>
        <v>0</v>
      </c>
      <c r="Q2424">
        <f>IFERROR(ROUND(E2424/L2424,2),0)</f>
        <v>1</v>
      </c>
      <c r="R2424" s="18">
        <f>(((J2424/60)/60)/24)+DATE(1970,1,1)</f>
        <v>42044.724953703699</v>
      </c>
      <c r="S2424" s="18">
        <f>(((I2424/60)/60)/24)+DATE(1970,1,1)</f>
        <v>42074.683287037042</v>
      </c>
      <c r="T2424" s="14">
        <f>MONTH(R2424)</f>
        <v>2</v>
      </c>
      <c r="U2424" s="14">
        <f>MONTH(S2424)</f>
        <v>3</v>
      </c>
      <c r="V2424">
        <f>YEAR(R2424)</f>
        <v>2015</v>
      </c>
      <c r="W2424">
        <f>YEAR(S2424)</f>
        <v>2015</v>
      </c>
      <c r="X2424" s="14">
        <f>_xlfn.DAYS(Table1[[#This Row],[Date Ended Conversion]],Table1[[#This Row],[Date Created Conversion]])</f>
        <v>30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8283</v>
      </c>
      <c r="O2425" t="s">
        <v>8284</v>
      </c>
      <c r="P2425" s="16">
        <f>ROUND(Table1[[#This Row],[pledged]]/Table1[[#This Row],[goal]]*100,0)</f>
        <v>0</v>
      </c>
      <c r="Q2425">
        <f>IFERROR(ROUND(E2425/L2425,2),0)</f>
        <v>8</v>
      </c>
      <c r="R2425" s="18">
        <f>(((J2425/60)/60)/24)+DATE(1970,1,1)</f>
        <v>41974.704745370371</v>
      </c>
      <c r="S2425" s="18">
        <f>(((I2425/60)/60)/24)+DATE(1970,1,1)</f>
        <v>42004.704745370371</v>
      </c>
      <c r="T2425" s="14">
        <f>MONTH(R2425)</f>
        <v>12</v>
      </c>
      <c r="U2425" s="14">
        <f>MONTH(S2425)</f>
        <v>12</v>
      </c>
      <c r="V2425">
        <f>YEAR(R2425)</f>
        <v>2014</v>
      </c>
      <c r="W2425">
        <f>YEAR(S2425)</f>
        <v>2014</v>
      </c>
      <c r="X2425" s="14">
        <f>_xlfn.DAYS(Table1[[#This Row],[Date Ended Conversion]],Table1[[#This Row],[Date Created Conversion]])</f>
        <v>30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8283</v>
      </c>
      <c r="O2426" t="s">
        <v>8284</v>
      </c>
      <c r="P2426" s="16">
        <f>ROUND(Table1[[#This Row],[pledged]]/Table1[[#This Row],[goal]]*100,0)</f>
        <v>1</v>
      </c>
      <c r="Q2426">
        <f>IFERROR(ROUND(E2426/L2426,2),0)</f>
        <v>34.44</v>
      </c>
      <c r="R2426" s="18">
        <f>(((J2426/60)/60)/24)+DATE(1970,1,1)</f>
        <v>41909.892453703702</v>
      </c>
      <c r="S2426" s="18">
        <f>(((I2426/60)/60)/24)+DATE(1970,1,1)</f>
        <v>41939.892453703702</v>
      </c>
      <c r="T2426" s="14">
        <f>MONTH(R2426)</f>
        <v>9</v>
      </c>
      <c r="U2426" s="14">
        <f>MONTH(S2426)</f>
        <v>10</v>
      </c>
      <c r="V2426">
        <f>YEAR(R2426)</f>
        <v>2014</v>
      </c>
      <c r="W2426">
        <f>YEAR(S2426)</f>
        <v>2014</v>
      </c>
      <c r="X2426" s="14">
        <f>_xlfn.DAYS(Table1[[#This Row],[Date Ended Conversion]],Table1[[#This Row],[Date Created Conversion]])</f>
        <v>30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8283</v>
      </c>
      <c r="O2427" t="s">
        <v>8284</v>
      </c>
      <c r="P2427" s="16">
        <f>ROUND(Table1[[#This Row],[pledged]]/Table1[[#This Row],[goal]]*100,0)</f>
        <v>0</v>
      </c>
      <c r="Q2427">
        <f>IFERROR(ROUND(E2427/L2427,2),0)</f>
        <v>1</v>
      </c>
      <c r="R2427" s="18">
        <f>(((J2427/60)/60)/24)+DATE(1970,1,1)</f>
        <v>42502.913761574076</v>
      </c>
      <c r="S2427" s="18">
        <f>(((I2427/60)/60)/24)+DATE(1970,1,1)</f>
        <v>42517.919444444444</v>
      </c>
      <c r="T2427" s="14">
        <f>MONTH(R2427)</f>
        <v>5</v>
      </c>
      <c r="U2427" s="14">
        <f>MONTH(S2427)</f>
        <v>5</v>
      </c>
      <c r="V2427">
        <f>YEAR(R2427)</f>
        <v>2016</v>
      </c>
      <c r="W2427">
        <f>YEAR(S2427)</f>
        <v>2016</v>
      </c>
      <c r="X2427" s="14">
        <f>_xlfn.DAYS(Table1[[#This Row],[Date Ended Conversion]],Table1[[#This Row],[Date Created Conversion]])</f>
        <v>15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8283</v>
      </c>
      <c r="O2428" t="s">
        <v>8284</v>
      </c>
      <c r="P2428" s="16">
        <f>ROUND(Table1[[#This Row],[pledged]]/Table1[[#This Row],[goal]]*100,0)</f>
        <v>0</v>
      </c>
      <c r="Q2428">
        <f>IFERROR(ROUND(E2428/L2428,2),0)</f>
        <v>0</v>
      </c>
      <c r="R2428" s="18">
        <f>(((J2428/60)/60)/24)+DATE(1970,1,1)</f>
        <v>42164.170046296291</v>
      </c>
      <c r="S2428" s="18">
        <f>(((I2428/60)/60)/24)+DATE(1970,1,1)</f>
        <v>42224.170046296291</v>
      </c>
      <c r="T2428" s="14">
        <f>MONTH(R2428)</f>
        <v>6</v>
      </c>
      <c r="U2428" s="14">
        <f>MONTH(S2428)</f>
        <v>8</v>
      </c>
      <c r="V2428">
        <f>YEAR(R2428)</f>
        <v>2015</v>
      </c>
      <c r="W2428">
        <f>YEAR(S2428)</f>
        <v>2015</v>
      </c>
      <c r="X2428" s="14">
        <f>_xlfn.DAYS(Table1[[#This Row],[Date Ended Conversion]],Table1[[#This Row],[Date Created Conversion]])</f>
        <v>60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8283</v>
      </c>
      <c r="O2429" t="s">
        <v>8284</v>
      </c>
      <c r="P2429" s="16">
        <f>ROUND(Table1[[#This Row],[pledged]]/Table1[[#This Row],[goal]]*100,0)</f>
        <v>0</v>
      </c>
      <c r="Q2429">
        <f>IFERROR(ROUND(E2429/L2429,2),0)</f>
        <v>1</v>
      </c>
      <c r="R2429" s="18">
        <f>(((J2429/60)/60)/24)+DATE(1970,1,1)</f>
        <v>42412.318668981476</v>
      </c>
      <c r="S2429" s="18">
        <f>(((I2429/60)/60)/24)+DATE(1970,1,1)</f>
        <v>42452.277002314819</v>
      </c>
      <c r="T2429" s="14">
        <f>MONTH(R2429)</f>
        <v>2</v>
      </c>
      <c r="U2429" s="14">
        <f>MONTH(S2429)</f>
        <v>3</v>
      </c>
      <c r="V2429">
        <f>YEAR(R2429)</f>
        <v>2016</v>
      </c>
      <c r="W2429">
        <f>YEAR(S2429)</f>
        <v>2016</v>
      </c>
      <c r="X2429" s="14">
        <f>_xlfn.DAYS(Table1[[#This Row],[Date Ended Conversion]],Table1[[#This Row],[Date Created Conversion]])</f>
        <v>40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8283</v>
      </c>
      <c r="O2430" t="s">
        <v>8284</v>
      </c>
      <c r="P2430" s="16">
        <f>ROUND(Table1[[#This Row],[pledged]]/Table1[[#This Row],[goal]]*100,0)</f>
        <v>0</v>
      </c>
      <c r="Q2430">
        <f>IFERROR(ROUND(E2430/L2430,2),0)</f>
        <v>1</v>
      </c>
      <c r="R2430" s="18">
        <f>(((J2430/60)/60)/24)+DATE(1970,1,1)</f>
        <v>42045.784155092595</v>
      </c>
      <c r="S2430" s="18">
        <f>(((I2430/60)/60)/24)+DATE(1970,1,1)</f>
        <v>42075.742488425924</v>
      </c>
      <c r="T2430" s="14">
        <f>MONTH(R2430)</f>
        <v>2</v>
      </c>
      <c r="U2430" s="14">
        <f>MONTH(S2430)</f>
        <v>3</v>
      </c>
      <c r="V2430">
        <f>YEAR(R2430)</f>
        <v>2015</v>
      </c>
      <c r="W2430">
        <f>YEAR(S2430)</f>
        <v>2015</v>
      </c>
      <c r="X2430" s="14">
        <f>_xlfn.DAYS(Table1[[#This Row],[Date Ended Conversion]],Table1[[#This Row],[Date Created Conversion]])</f>
        <v>30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8283</v>
      </c>
      <c r="O2431" t="s">
        <v>8284</v>
      </c>
      <c r="P2431" s="16">
        <f>ROUND(Table1[[#This Row],[pledged]]/Table1[[#This Row],[goal]]*100,0)</f>
        <v>1</v>
      </c>
      <c r="Q2431">
        <f>IFERROR(ROUND(E2431/L2431,2),0)</f>
        <v>501.25</v>
      </c>
      <c r="R2431" s="18">
        <f>(((J2431/60)/60)/24)+DATE(1970,1,1)</f>
        <v>42734.879236111112</v>
      </c>
      <c r="S2431" s="18">
        <f>(((I2431/60)/60)/24)+DATE(1970,1,1)</f>
        <v>42771.697222222225</v>
      </c>
      <c r="T2431" s="14">
        <f>MONTH(R2431)</f>
        <v>12</v>
      </c>
      <c r="U2431" s="14">
        <f>MONTH(S2431)</f>
        <v>2</v>
      </c>
      <c r="V2431">
        <f>YEAR(R2431)</f>
        <v>2016</v>
      </c>
      <c r="W2431">
        <f>YEAR(S2431)</f>
        <v>2017</v>
      </c>
      <c r="X2431" s="14">
        <f>_xlfn.DAYS(Table1[[#This Row],[Date Ended Conversion]],Table1[[#This Row],[Date Created Conversion]])</f>
        <v>37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8283</v>
      </c>
      <c r="O2432" t="s">
        <v>8284</v>
      </c>
      <c r="P2432" s="16">
        <f>ROUND(Table1[[#This Row],[pledged]]/Table1[[#This Row],[goal]]*100,0)</f>
        <v>1</v>
      </c>
      <c r="Q2432">
        <f>IFERROR(ROUND(E2432/L2432,2),0)</f>
        <v>10.5</v>
      </c>
      <c r="R2432" s="18">
        <f>(((J2432/60)/60)/24)+DATE(1970,1,1)</f>
        <v>42382.130833333329</v>
      </c>
      <c r="S2432" s="18">
        <f>(((I2432/60)/60)/24)+DATE(1970,1,1)</f>
        <v>42412.130833333329</v>
      </c>
      <c r="T2432" s="14">
        <f>MONTH(R2432)</f>
        <v>1</v>
      </c>
      <c r="U2432" s="14">
        <f>MONTH(S2432)</f>
        <v>2</v>
      </c>
      <c r="V2432">
        <f>YEAR(R2432)</f>
        <v>2016</v>
      </c>
      <c r="W2432">
        <f>YEAR(S2432)</f>
        <v>2016</v>
      </c>
      <c r="X2432" s="14">
        <f>_xlfn.DAYS(Table1[[#This Row],[Date Ended Conversion]],Table1[[#This Row],[Date Created Conversion]])</f>
        <v>30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8283</v>
      </c>
      <c r="O2433" t="s">
        <v>8284</v>
      </c>
      <c r="P2433" s="16">
        <f>ROUND(Table1[[#This Row],[pledged]]/Table1[[#This Row],[goal]]*100,0)</f>
        <v>0</v>
      </c>
      <c r="Q2433">
        <f>IFERROR(ROUND(E2433/L2433,2),0)</f>
        <v>1</v>
      </c>
      <c r="R2433" s="18">
        <f>(((J2433/60)/60)/24)+DATE(1970,1,1)</f>
        <v>42489.099687499998</v>
      </c>
      <c r="S2433" s="18">
        <f>(((I2433/60)/60)/24)+DATE(1970,1,1)</f>
        <v>42549.099687499998</v>
      </c>
      <c r="T2433" s="14">
        <f>MONTH(R2433)</f>
        <v>4</v>
      </c>
      <c r="U2433" s="14">
        <f>MONTH(S2433)</f>
        <v>6</v>
      </c>
      <c r="V2433">
        <f>YEAR(R2433)</f>
        <v>2016</v>
      </c>
      <c r="W2433">
        <f>YEAR(S2433)</f>
        <v>2016</v>
      </c>
      <c r="X2433" s="14">
        <f>_xlfn.DAYS(Table1[[#This Row],[Date Ended Conversion]],Table1[[#This Row],[Date Created Conversion]])</f>
        <v>60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8283</v>
      </c>
      <c r="O2434" t="s">
        <v>8284</v>
      </c>
      <c r="P2434" s="16">
        <f>ROUND(Table1[[#This Row],[pledged]]/Table1[[#This Row],[goal]]*100,0)</f>
        <v>0</v>
      </c>
      <c r="Q2434">
        <f>IFERROR(ROUND(E2434/L2434,2),0)</f>
        <v>1</v>
      </c>
      <c r="R2434" s="18">
        <f>(((J2434/60)/60)/24)+DATE(1970,1,1)</f>
        <v>42041.218715277777</v>
      </c>
      <c r="S2434" s="18">
        <f>(((I2434/60)/60)/24)+DATE(1970,1,1)</f>
        <v>42071.218715277777</v>
      </c>
      <c r="T2434" s="14">
        <f>MONTH(R2434)</f>
        <v>2</v>
      </c>
      <c r="U2434" s="14">
        <f>MONTH(S2434)</f>
        <v>3</v>
      </c>
      <c r="V2434">
        <f>YEAR(R2434)</f>
        <v>2015</v>
      </c>
      <c r="W2434">
        <f>YEAR(S2434)</f>
        <v>2015</v>
      </c>
      <c r="X2434" s="14">
        <f>_xlfn.DAYS(Table1[[#This Row],[Date Ended Conversion]],Table1[[#This Row],[Date Created Conversion]])</f>
        <v>30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8283</v>
      </c>
      <c r="O2435" t="s">
        <v>8284</v>
      </c>
      <c r="P2435" s="16">
        <f>ROUND(Table1[[#This Row],[pledged]]/Table1[[#This Row],[goal]]*100,0)</f>
        <v>0</v>
      </c>
      <c r="Q2435">
        <f>IFERROR(ROUND(E2435/L2435,2),0)</f>
        <v>0</v>
      </c>
      <c r="R2435" s="18">
        <f>(((J2435/60)/60)/24)+DATE(1970,1,1)</f>
        <v>42397.89980324074</v>
      </c>
      <c r="S2435" s="18">
        <f>(((I2435/60)/60)/24)+DATE(1970,1,1)</f>
        <v>42427.89980324074</v>
      </c>
      <c r="T2435" s="14">
        <f>MONTH(R2435)</f>
        <v>1</v>
      </c>
      <c r="U2435" s="14">
        <f>MONTH(S2435)</f>
        <v>2</v>
      </c>
      <c r="V2435">
        <f>YEAR(R2435)</f>
        <v>2016</v>
      </c>
      <c r="W2435">
        <f>YEAR(S2435)</f>
        <v>2016</v>
      </c>
      <c r="X2435" s="14">
        <f>_xlfn.DAYS(Table1[[#This Row],[Date Ended Conversion]],Table1[[#This Row],[Date Created Conversion]])</f>
        <v>30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8283</v>
      </c>
      <c r="O2436" t="s">
        <v>8284</v>
      </c>
      <c r="P2436" s="16">
        <f>ROUND(Table1[[#This Row],[pledged]]/Table1[[#This Row],[goal]]*100,0)</f>
        <v>0</v>
      </c>
      <c r="Q2436">
        <f>IFERROR(ROUND(E2436/L2436,2),0)</f>
        <v>13</v>
      </c>
      <c r="R2436" s="18">
        <f>(((J2436/60)/60)/24)+DATE(1970,1,1)</f>
        <v>42180.18604166666</v>
      </c>
      <c r="S2436" s="18">
        <f>(((I2436/60)/60)/24)+DATE(1970,1,1)</f>
        <v>42220.18604166666</v>
      </c>
      <c r="T2436" s="14">
        <f>MONTH(R2436)</f>
        <v>6</v>
      </c>
      <c r="U2436" s="14">
        <f>MONTH(S2436)</f>
        <v>8</v>
      </c>
      <c r="V2436">
        <f>YEAR(R2436)</f>
        <v>2015</v>
      </c>
      <c r="W2436">
        <f>YEAR(S2436)</f>
        <v>2015</v>
      </c>
      <c r="X2436" s="14">
        <f>_xlfn.DAYS(Table1[[#This Row],[Date Ended Conversion]],Table1[[#This Row],[Date Created Conversion]])</f>
        <v>40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8283</v>
      </c>
      <c r="O2437" t="s">
        <v>8284</v>
      </c>
      <c r="P2437" s="16">
        <f>ROUND(Table1[[#This Row],[pledged]]/Table1[[#This Row],[goal]]*100,0)</f>
        <v>0</v>
      </c>
      <c r="Q2437">
        <f>IFERROR(ROUND(E2437/L2437,2),0)</f>
        <v>306</v>
      </c>
      <c r="R2437" s="18">
        <f>(((J2437/60)/60)/24)+DATE(1970,1,1)</f>
        <v>42252.277615740735</v>
      </c>
      <c r="S2437" s="18">
        <f>(((I2437/60)/60)/24)+DATE(1970,1,1)</f>
        <v>42282.277615740735</v>
      </c>
      <c r="T2437" s="14">
        <f>MONTH(R2437)</f>
        <v>9</v>
      </c>
      <c r="U2437" s="14">
        <f>MONTH(S2437)</f>
        <v>10</v>
      </c>
      <c r="V2437">
        <f>YEAR(R2437)</f>
        <v>2015</v>
      </c>
      <c r="W2437">
        <f>YEAR(S2437)</f>
        <v>2015</v>
      </c>
      <c r="X2437" s="14">
        <f>_xlfn.DAYS(Table1[[#This Row],[Date Ended Conversion]],Table1[[#This Row],[Date Created Conversion]])</f>
        <v>30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8283</v>
      </c>
      <c r="O2438" t="s">
        <v>8284</v>
      </c>
      <c r="P2438" s="16">
        <f>ROUND(Table1[[#This Row],[pledged]]/Table1[[#This Row],[goal]]*100,0)</f>
        <v>0</v>
      </c>
      <c r="Q2438">
        <f>IFERROR(ROUND(E2438/L2438,2),0)</f>
        <v>22.5</v>
      </c>
      <c r="R2438" s="18">
        <f>(((J2438/60)/60)/24)+DATE(1970,1,1)</f>
        <v>42338.615393518514</v>
      </c>
      <c r="S2438" s="18">
        <f>(((I2438/60)/60)/24)+DATE(1970,1,1)</f>
        <v>42398.615393518514</v>
      </c>
      <c r="T2438" s="14">
        <f>MONTH(R2438)</f>
        <v>11</v>
      </c>
      <c r="U2438" s="14">
        <f>MONTH(S2438)</f>
        <v>1</v>
      </c>
      <c r="V2438">
        <f>YEAR(R2438)</f>
        <v>2015</v>
      </c>
      <c r="W2438">
        <f>YEAR(S2438)</f>
        <v>2016</v>
      </c>
      <c r="X2438" s="14">
        <f>_xlfn.DAYS(Table1[[#This Row],[Date Ended Conversion]],Table1[[#This Row],[Date Created Conversion]])</f>
        <v>60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8283</v>
      </c>
      <c r="O2439" t="s">
        <v>8284</v>
      </c>
      <c r="P2439" s="16">
        <f>ROUND(Table1[[#This Row],[pledged]]/Table1[[#This Row],[goal]]*100,0)</f>
        <v>0</v>
      </c>
      <c r="Q2439">
        <f>IFERROR(ROUND(E2439/L2439,2),0)</f>
        <v>0</v>
      </c>
      <c r="R2439" s="18">
        <f>(((J2439/60)/60)/24)+DATE(1970,1,1)</f>
        <v>42031.965138888889</v>
      </c>
      <c r="S2439" s="18">
        <f>(((I2439/60)/60)/24)+DATE(1970,1,1)</f>
        <v>42080.75</v>
      </c>
      <c r="T2439" s="14">
        <f>MONTH(R2439)</f>
        <v>1</v>
      </c>
      <c r="U2439" s="14">
        <f>MONTH(S2439)</f>
        <v>3</v>
      </c>
      <c r="V2439">
        <f>YEAR(R2439)</f>
        <v>2015</v>
      </c>
      <c r="W2439">
        <f>YEAR(S2439)</f>
        <v>2015</v>
      </c>
      <c r="X2439" s="14">
        <f>_xlfn.DAYS(Table1[[#This Row],[Date Ended Conversion]],Table1[[#This Row],[Date Created Conversion]])</f>
        <v>49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8283</v>
      </c>
      <c r="O2440" t="s">
        <v>8284</v>
      </c>
      <c r="P2440" s="16">
        <f>ROUND(Table1[[#This Row],[pledged]]/Table1[[#This Row],[goal]]*100,0)</f>
        <v>0</v>
      </c>
      <c r="Q2440">
        <f>IFERROR(ROUND(E2440/L2440,2),0)</f>
        <v>50</v>
      </c>
      <c r="R2440" s="18">
        <f>(((J2440/60)/60)/24)+DATE(1970,1,1)</f>
        <v>42285.91506944444</v>
      </c>
      <c r="S2440" s="18">
        <f>(((I2440/60)/60)/24)+DATE(1970,1,1)</f>
        <v>42345.956736111111</v>
      </c>
      <c r="T2440" s="14">
        <f>MONTH(R2440)</f>
        <v>10</v>
      </c>
      <c r="U2440" s="14">
        <f>MONTH(S2440)</f>
        <v>12</v>
      </c>
      <c r="V2440">
        <f>YEAR(R2440)</f>
        <v>2015</v>
      </c>
      <c r="W2440">
        <f>YEAR(S2440)</f>
        <v>2015</v>
      </c>
      <c r="X2440" s="14">
        <f>_xlfn.DAYS(Table1[[#This Row],[Date Ended Conversion]],Table1[[#This Row],[Date Created Conversion]])</f>
        <v>60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8283</v>
      </c>
      <c r="O2441" t="s">
        <v>8284</v>
      </c>
      <c r="P2441" s="16">
        <f>ROUND(Table1[[#This Row],[pledged]]/Table1[[#This Row],[goal]]*100,0)</f>
        <v>0</v>
      </c>
      <c r="Q2441">
        <f>IFERROR(ROUND(E2441/L2441,2),0)</f>
        <v>0</v>
      </c>
      <c r="R2441" s="18">
        <f>(((J2441/60)/60)/24)+DATE(1970,1,1)</f>
        <v>42265.818622685183</v>
      </c>
      <c r="S2441" s="18">
        <f>(((I2441/60)/60)/24)+DATE(1970,1,1)</f>
        <v>42295.818622685183</v>
      </c>
      <c r="T2441" s="14">
        <f>MONTH(R2441)</f>
        <v>9</v>
      </c>
      <c r="U2441" s="14">
        <f>MONTH(S2441)</f>
        <v>10</v>
      </c>
      <c r="V2441">
        <f>YEAR(R2441)</f>
        <v>2015</v>
      </c>
      <c r="W2441">
        <f>YEAR(S2441)</f>
        <v>2015</v>
      </c>
      <c r="X2441" s="14">
        <f>_xlfn.DAYS(Table1[[#This Row],[Date Ended Conversion]],Table1[[#This Row],[Date Created Conversion]])</f>
        <v>30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8283</v>
      </c>
      <c r="O2442" t="s">
        <v>8284</v>
      </c>
      <c r="P2442" s="16">
        <f>ROUND(Table1[[#This Row],[pledged]]/Table1[[#This Row],[goal]]*100,0)</f>
        <v>0</v>
      </c>
      <c r="Q2442">
        <f>IFERROR(ROUND(E2442/L2442,2),0)</f>
        <v>5</v>
      </c>
      <c r="R2442" s="18">
        <f>(((J2442/60)/60)/24)+DATE(1970,1,1)</f>
        <v>42383.899456018517</v>
      </c>
      <c r="S2442" s="18">
        <f>(((I2442/60)/60)/24)+DATE(1970,1,1)</f>
        <v>42413.899456018517</v>
      </c>
      <c r="T2442" s="14">
        <f>MONTH(R2442)</f>
        <v>1</v>
      </c>
      <c r="U2442" s="14">
        <f>MONTH(S2442)</f>
        <v>2</v>
      </c>
      <c r="V2442">
        <f>YEAR(R2442)</f>
        <v>2016</v>
      </c>
      <c r="W2442">
        <f>YEAR(S2442)</f>
        <v>2016</v>
      </c>
      <c r="X2442" s="14">
        <f>_xlfn.DAYS(Table1[[#This Row],[Date Ended Conversion]],Table1[[#This Row],[Date Created Conversion]])</f>
        <v>30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8283</v>
      </c>
      <c r="O2443" t="s">
        <v>8303</v>
      </c>
      <c r="P2443" s="16">
        <f>ROUND(Table1[[#This Row],[pledged]]/Table1[[#This Row],[goal]]*100,0)</f>
        <v>108</v>
      </c>
      <c r="Q2443">
        <f>IFERROR(ROUND(E2443/L2443,2),0)</f>
        <v>74.23</v>
      </c>
      <c r="R2443" s="18">
        <f>(((J2443/60)/60)/24)+DATE(1970,1,1)</f>
        <v>42187.125625000001</v>
      </c>
      <c r="S2443" s="18">
        <f>(((I2443/60)/60)/24)+DATE(1970,1,1)</f>
        <v>42208.207638888889</v>
      </c>
      <c r="T2443" s="14">
        <f>MONTH(R2443)</f>
        <v>7</v>
      </c>
      <c r="U2443" s="14">
        <f>MONTH(S2443)</f>
        <v>7</v>
      </c>
      <c r="V2443">
        <f>YEAR(R2443)</f>
        <v>2015</v>
      </c>
      <c r="W2443">
        <f>YEAR(S2443)</f>
        <v>2015</v>
      </c>
      <c r="X2443" s="14">
        <f>_xlfn.DAYS(Table1[[#This Row],[Date Ended Conversion]],Table1[[#This Row],[Date Created Conversion]])</f>
        <v>21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8283</v>
      </c>
      <c r="O2444" t="s">
        <v>8303</v>
      </c>
      <c r="P2444" s="16">
        <f>ROUND(Table1[[#This Row],[pledged]]/Table1[[#This Row],[goal]]*100,0)</f>
        <v>126</v>
      </c>
      <c r="Q2444">
        <f>IFERROR(ROUND(E2444/L2444,2),0)</f>
        <v>81.25</v>
      </c>
      <c r="R2444" s="18">
        <f>(((J2444/60)/60)/24)+DATE(1970,1,1)</f>
        <v>42052.666990740734</v>
      </c>
      <c r="S2444" s="18">
        <f>(((I2444/60)/60)/24)+DATE(1970,1,1)</f>
        <v>42082.625324074077</v>
      </c>
      <c r="T2444" s="14">
        <f>MONTH(R2444)</f>
        <v>2</v>
      </c>
      <c r="U2444" s="14">
        <f>MONTH(S2444)</f>
        <v>3</v>
      </c>
      <c r="V2444">
        <f>YEAR(R2444)</f>
        <v>2015</v>
      </c>
      <c r="W2444">
        <f>YEAR(S2444)</f>
        <v>2015</v>
      </c>
      <c r="X2444" s="14">
        <f>_xlfn.DAYS(Table1[[#This Row],[Date Ended Conversion]],Table1[[#This Row],[Date Created Conversion]])</f>
        <v>30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8283</v>
      </c>
      <c r="O2445" t="s">
        <v>8303</v>
      </c>
      <c r="P2445" s="16">
        <f>ROUND(Table1[[#This Row],[pledged]]/Table1[[#This Row],[goal]]*100,0)</f>
        <v>203</v>
      </c>
      <c r="Q2445">
        <f>IFERROR(ROUND(E2445/L2445,2),0)</f>
        <v>130.22999999999999</v>
      </c>
      <c r="R2445" s="18">
        <f>(((J2445/60)/60)/24)+DATE(1970,1,1)</f>
        <v>41836.625254629631</v>
      </c>
      <c r="S2445" s="18">
        <f>(((I2445/60)/60)/24)+DATE(1970,1,1)</f>
        <v>41866.625254629631</v>
      </c>
      <c r="T2445" s="14">
        <f>MONTH(R2445)</f>
        <v>7</v>
      </c>
      <c r="U2445" s="14">
        <f>MONTH(S2445)</f>
        <v>8</v>
      </c>
      <c r="V2445">
        <f>YEAR(R2445)</f>
        <v>2014</v>
      </c>
      <c r="W2445">
        <f>YEAR(S2445)</f>
        <v>2014</v>
      </c>
      <c r="X2445" s="14">
        <f>_xlfn.DAYS(Table1[[#This Row],[Date Ended Conversion]],Table1[[#This Row],[Date Created Conversion]])</f>
        <v>30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8283</v>
      </c>
      <c r="O2446" t="s">
        <v>8303</v>
      </c>
      <c r="P2446" s="16">
        <f>ROUND(Table1[[#This Row],[pledged]]/Table1[[#This Row],[goal]]*100,0)</f>
        <v>109</v>
      </c>
      <c r="Q2446">
        <f>IFERROR(ROUND(E2446/L2446,2),0)</f>
        <v>53.41</v>
      </c>
      <c r="R2446" s="18">
        <f>(((J2446/60)/60)/24)+DATE(1970,1,1)</f>
        <v>42485.754525462966</v>
      </c>
      <c r="S2446" s="18">
        <f>(((I2446/60)/60)/24)+DATE(1970,1,1)</f>
        <v>42515.754525462966</v>
      </c>
      <c r="T2446" s="14">
        <f>MONTH(R2446)</f>
        <v>4</v>
      </c>
      <c r="U2446" s="14">
        <f>MONTH(S2446)</f>
        <v>5</v>
      </c>
      <c r="V2446">
        <f>YEAR(R2446)</f>
        <v>2016</v>
      </c>
      <c r="W2446">
        <f>YEAR(S2446)</f>
        <v>2016</v>
      </c>
      <c r="X2446" s="14">
        <f>_xlfn.DAYS(Table1[[#This Row],[Date Ended Conversion]],Table1[[#This Row],[Date Created Conversion]])</f>
        <v>30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8283</v>
      </c>
      <c r="O2447" t="s">
        <v>8303</v>
      </c>
      <c r="P2447" s="16">
        <f>ROUND(Table1[[#This Row],[pledged]]/Table1[[#This Row],[goal]]*100,0)</f>
        <v>173</v>
      </c>
      <c r="Q2447">
        <f>IFERROR(ROUND(E2447/L2447,2),0)</f>
        <v>75.13</v>
      </c>
      <c r="R2447" s="18">
        <f>(((J2447/60)/60)/24)+DATE(1970,1,1)</f>
        <v>42243.190057870372</v>
      </c>
      <c r="S2447" s="18">
        <f>(((I2447/60)/60)/24)+DATE(1970,1,1)</f>
        <v>42273.190057870372</v>
      </c>
      <c r="T2447" s="14">
        <f>MONTH(R2447)</f>
        <v>8</v>
      </c>
      <c r="U2447" s="14">
        <f>MONTH(S2447)</f>
        <v>9</v>
      </c>
      <c r="V2447">
        <f>YEAR(R2447)</f>
        <v>2015</v>
      </c>
      <c r="W2447">
        <f>YEAR(S2447)</f>
        <v>2015</v>
      </c>
      <c r="X2447" s="14">
        <f>_xlfn.DAYS(Table1[[#This Row],[Date Ended Conversion]],Table1[[#This Row],[Date Created Conversion]])</f>
        <v>30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8283</v>
      </c>
      <c r="O2448" t="s">
        <v>8303</v>
      </c>
      <c r="P2448" s="16">
        <f>ROUND(Table1[[#This Row],[pledged]]/Table1[[#This Row],[goal]]*100,0)</f>
        <v>168</v>
      </c>
      <c r="Q2448">
        <f>IFERROR(ROUND(E2448/L2448,2),0)</f>
        <v>75.67</v>
      </c>
      <c r="R2448" s="18">
        <f>(((J2448/60)/60)/24)+DATE(1970,1,1)</f>
        <v>42670.602673611109</v>
      </c>
      <c r="S2448" s="18">
        <f>(((I2448/60)/60)/24)+DATE(1970,1,1)</f>
        <v>42700.64434027778</v>
      </c>
      <c r="T2448" s="14">
        <f>MONTH(R2448)</f>
        <v>10</v>
      </c>
      <c r="U2448" s="14">
        <f>MONTH(S2448)</f>
        <v>11</v>
      </c>
      <c r="V2448">
        <f>YEAR(R2448)</f>
        <v>2016</v>
      </c>
      <c r="W2448">
        <f>YEAR(S2448)</f>
        <v>2016</v>
      </c>
      <c r="X2448" s="14">
        <f>_xlfn.DAYS(Table1[[#This Row],[Date Ended Conversion]],Table1[[#This Row],[Date Created Conversion]])</f>
        <v>30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8283</v>
      </c>
      <c r="O2449" t="s">
        <v>8303</v>
      </c>
      <c r="P2449" s="16">
        <f>ROUND(Table1[[#This Row],[pledged]]/Table1[[#This Row],[goal]]*100,0)</f>
        <v>427</v>
      </c>
      <c r="Q2449">
        <f>IFERROR(ROUND(E2449/L2449,2),0)</f>
        <v>31.69</v>
      </c>
      <c r="R2449" s="18">
        <f>(((J2449/60)/60)/24)+DATE(1970,1,1)</f>
        <v>42654.469826388886</v>
      </c>
      <c r="S2449" s="18">
        <f>(((I2449/60)/60)/24)+DATE(1970,1,1)</f>
        <v>42686.166666666672</v>
      </c>
      <c r="T2449" s="14">
        <f>MONTH(R2449)</f>
        <v>10</v>
      </c>
      <c r="U2449" s="14">
        <f>MONTH(S2449)</f>
        <v>11</v>
      </c>
      <c r="V2449">
        <f>YEAR(R2449)</f>
        <v>2016</v>
      </c>
      <c r="W2449">
        <f>YEAR(S2449)</f>
        <v>2016</v>
      </c>
      <c r="X2449" s="14">
        <f>_xlfn.DAYS(Table1[[#This Row],[Date Ended Conversion]],Table1[[#This Row],[Date Created Conversion]])</f>
        <v>32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8283</v>
      </c>
      <c r="O2450" t="s">
        <v>8303</v>
      </c>
      <c r="P2450" s="16">
        <f>ROUND(Table1[[#This Row],[pledged]]/Table1[[#This Row],[goal]]*100,0)</f>
        <v>108</v>
      </c>
      <c r="Q2450">
        <f>IFERROR(ROUND(E2450/L2450,2),0)</f>
        <v>47.78</v>
      </c>
      <c r="R2450" s="18">
        <f>(((J2450/60)/60)/24)+DATE(1970,1,1)</f>
        <v>42607.316122685181</v>
      </c>
      <c r="S2450" s="18">
        <f>(((I2450/60)/60)/24)+DATE(1970,1,1)</f>
        <v>42613.233333333337</v>
      </c>
      <c r="T2450" s="14">
        <f>MONTH(R2450)</f>
        <v>8</v>
      </c>
      <c r="U2450" s="14">
        <f>MONTH(S2450)</f>
        <v>8</v>
      </c>
      <c r="V2450">
        <f>YEAR(R2450)</f>
        <v>2016</v>
      </c>
      <c r="W2450">
        <f>YEAR(S2450)</f>
        <v>2016</v>
      </c>
      <c r="X2450" s="14">
        <f>_xlfn.DAYS(Table1[[#This Row],[Date Ended Conversion]],Table1[[#This Row],[Date Created Conversion]])</f>
        <v>6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8283</v>
      </c>
      <c r="O2451" t="s">
        <v>8303</v>
      </c>
      <c r="P2451" s="16">
        <f>ROUND(Table1[[#This Row],[pledged]]/Table1[[#This Row],[goal]]*100,0)</f>
        <v>108</v>
      </c>
      <c r="Q2451">
        <f>IFERROR(ROUND(E2451/L2451,2),0)</f>
        <v>90</v>
      </c>
      <c r="R2451" s="18">
        <f>(((J2451/60)/60)/24)+DATE(1970,1,1)</f>
        <v>41943.142534722225</v>
      </c>
      <c r="S2451" s="18">
        <f>(((I2451/60)/60)/24)+DATE(1970,1,1)</f>
        <v>41973.184201388889</v>
      </c>
      <c r="T2451" s="14">
        <f>MONTH(R2451)</f>
        <v>10</v>
      </c>
      <c r="U2451" s="14">
        <f>MONTH(S2451)</f>
        <v>11</v>
      </c>
      <c r="V2451">
        <f>YEAR(R2451)</f>
        <v>2014</v>
      </c>
      <c r="W2451">
        <f>YEAR(S2451)</f>
        <v>2014</v>
      </c>
      <c r="X2451" s="14">
        <f>_xlfn.DAYS(Table1[[#This Row],[Date Ended Conversion]],Table1[[#This Row],[Date Created Conversion]])</f>
        <v>30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8283</v>
      </c>
      <c r="O2452" t="s">
        <v>8303</v>
      </c>
      <c r="P2452" s="16">
        <f>ROUND(Table1[[#This Row],[pledged]]/Table1[[#This Row],[goal]]*100,0)</f>
        <v>102</v>
      </c>
      <c r="Q2452">
        <f>IFERROR(ROUND(E2452/L2452,2),0)</f>
        <v>149.31</v>
      </c>
      <c r="R2452" s="18">
        <f>(((J2452/60)/60)/24)+DATE(1970,1,1)</f>
        <v>41902.07240740741</v>
      </c>
      <c r="S2452" s="18">
        <f>(((I2452/60)/60)/24)+DATE(1970,1,1)</f>
        <v>41940.132638888892</v>
      </c>
      <c r="T2452" s="14">
        <f>MONTH(R2452)</f>
        <v>9</v>
      </c>
      <c r="U2452" s="14">
        <f>MONTH(S2452)</f>
        <v>10</v>
      </c>
      <c r="V2452">
        <f>YEAR(R2452)</f>
        <v>2014</v>
      </c>
      <c r="W2452">
        <f>YEAR(S2452)</f>
        <v>2014</v>
      </c>
      <c r="X2452" s="14">
        <f>_xlfn.DAYS(Table1[[#This Row],[Date Ended Conversion]],Table1[[#This Row],[Date Created Conversion]])</f>
        <v>38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8283</v>
      </c>
      <c r="O2453" t="s">
        <v>8303</v>
      </c>
      <c r="P2453" s="16">
        <f>ROUND(Table1[[#This Row],[pledged]]/Table1[[#This Row],[goal]]*100,0)</f>
        <v>115</v>
      </c>
      <c r="Q2453">
        <f>IFERROR(ROUND(E2453/L2453,2),0)</f>
        <v>62.07</v>
      </c>
      <c r="R2453" s="18">
        <f>(((J2453/60)/60)/24)+DATE(1970,1,1)</f>
        <v>42779.908449074079</v>
      </c>
      <c r="S2453" s="18">
        <f>(((I2453/60)/60)/24)+DATE(1970,1,1)</f>
        <v>42799.908449074079</v>
      </c>
      <c r="T2453" s="14">
        <f>MONTH(R2453)</f>
        <v>2</v>
      </c>
      <c r="U2453" s="14">
        <f>MONTH(S2453)</f>
        <v>3</v>
      </c>
      <c r="V2453">
        <f>YEAR(R2453)</f>
        <v>2017</v>
      </c>
      <c r="W2453">
        <f>YEAR(S2453)</f>
        <v>2017</v>
      </c>
      <c r="X2453" s="14">
        <f>_xlfn.DAYS(Table1[[#This Row],[Date Ended Conversion]],Table1[[#This Row],[Date Created Conversion]])</f>
        <v>20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8283</v>
      </c>
      <c r="O2454" t="s">
        <v>8303</v>
      </c>
      <c r="P2454" s="16">
        <f>ROUND(Table1[[#This Row],[pledged]]/Table1[[#This Row],[goal]]*100,0)</f>
        <v>134</v>
      </c>
      <c r="Q2454">
        <f>IFERROR(ROUND(E2454/L2454,2),0)</f>
        <v>53.4</v>
      </c>
      <c r="R2454" s="18">
        <f>(((J2454/60)/60)/24)+DATE(1970,1,1)</f>
        <v>42338.84375</v>
      </c>
      <c r="S2454" s="18">
        <f>(((I2454/60)/60)/24)+DATE(1970,1,1)</f>
        <v>42367.958333333328</v>
      </c>
      <c r="T2454" s="14">
        <f>MONTH(R2454)</f>
        <v>11</v>
      </c>
      <c r="U2454" s="14">
        <f>MONTH(S2454)</f>
        <v>12</v>
      </c>
      <c r="V2454">
        <f>YEAR(R2454)</f>
        <v>2015</v>
      </c>
      <c r="W2454">
        <f>YEAR(S2454)</f>
        <v>2015</v>
      </c>
      <c r="X2454" s="14">
        <f>_xlfn.DAYS(Table1[[#This Row],[Date Ended Conversion]],Table1[[#This Row],[Date Created Conversion]])</f>
        <v>29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8283</v>
      </c>
      <c r="O2455" t="s">
        <v>8303</v>
      </c>
      <c r="P2455" s="16">
        <f>ROUND(Table1[[#This Row],[pledged]]/Table1[[#This Row],[goal]]*100,0)</f>
        <v>155</v>
      </c>
      <c r="Q2455">
        <f>IFERROR(ROUND(E2455/L2455,2),0)</f>
        <v>69.27</v>
      </c>
      <c r="R2455" s="18">
        <f>(((J2455/60)/60)/24)+DATE(1970,1,1)</f>
        <v>42738.692233796297</v>
      </c>
      <c r="S2455" s="18">
        <f>(((I2455/60)/60)/24)+DATE(1970,1,1)</f>
        <v>42768.692233796297</v>
      </c>
      <c r="T2455" s="14">
        <f>MONTH(R2455)</f>
        <v>1</v>
      </c>
      <c r="U2455" s="14">
        <f>MONTH(S2455)</f>
        <v>2</v>
      </c>
      <c r="V2455">
        <f>YEAR(R2455)</f>
        <v>2017</v>
      </c>
      <c r="W2455">
        <f>YEAR(S2455)</f>
        <v>2017</v>
      </c>
      <c r="X2455" s="14">
        <f>_xlfn.DAYS(Table1[[#This Row],[Date Ended Conversion]],Table1[[#This Row],[Date Created Conversion]])</f>
        <v>30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8283</v>
      </c>
      <c r="O2456" t="s">
        <v>8303</v>
      </c>
      <c r="P2456" s="16">
        <f>ROUND(Table1[[#This Row],[pledged]]/Table1[[#This Row],[goal]]*100,0)</f>
        <v>101</v>
      </c>
      <c r="Q2456">
        <f>IFERROR(ROUND(E2456/L2456,2),0)</f>
        <v>271.51</v>
      </c>
      <c r="R2456" s="18">
        <f>(((J2456/60)/60)/24)+DATE(1970,1,1)</f>
        <v>42770.201481481476</v>
      </c>
      <c r="S2456" s="18">
        <f>(((I2456/60)/60)/24)+DATE(1970,1,1)</f>
        <v>42805.201481481476</v>
      </c>
      <c r="T2456" s="14">
        <f>MONTH(R2456)</f>
        <v>2</v>
      </c>
      <c r="U2456" s="14">
        <f>MONTH(S2456)</f>
        <v>3</v>
      </c>
      <c r="V2456">
        <f>YEAR(R2456)</f>
        <v>2017</v>
      </c>
      <c r="W2456">
        <f>YEAR(S2456)</f>
        <v>2017</v>
      </c>
      <c r="X2456" s="14">
        <f>_xlfn.DAYS(Table1[[#This Row],[Date Ended Conversion]],Table1[[#This Row],[Date Created Conversion]])</f>
        <v>35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8283</v>
      </c>
      <c r="O2457" t="s">
        <v>8303</v>
      </c>
      <c r="P2457" s="16">
        <f>ROUND(Table1[[#This Row],[pledged]]/Table1[[#This Row],[goal]]*100,0)</f>
        <v>182</v>
      </c>
      <c r="Q2457">
        <f>IFERROR(ROUND(E2457/L2457,2),0)</f>
        <v>34.130000000000003</v>
      </c>
      <c r="R2457" s="18">
        <f>(((J2457/60)/60)/24)+DATE(1970,1,1)</f>
        <v>42452.781828703708</v>
      </c>
      <c r="S2457" s="18">
        <f>(((I2457/60)/60)/24)+DATE(1970,1,1)</f>
        <v>42480.781828703708</v>
      </c>
      <c r="T2457" s="14">
        <f>MONTH(R2457)</f>
        <v>3</v>
      </c>
      <c r="U2457" s="14">
        <f>MONTH(S2457)</f>
        <v>4</v>
      </c>
      <c r="V2457">
        <f>YEAR(R2457)</f>
        <v>2016</v>
      </c>
      <c r="W2457">
        <f>YEAR(S2457)</f>
        <v>2016</v>
      </c>
      <c r="X2457" s="14">
        <f>_xlfn.DAYS(Table1[[#This Row],[Date Ended Conversion]],Table1[[#This Row],[Date Created Conversion]])</f>
        <v>28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8283</v>
      </c>
      <c r="O2458" t="s">
        <v>8303</v>
      </c>
      <c r="P2458" s="16">
        <f>ROUND(Table1[[#This Row],[pledged]]/Table1[[#This Row],[goal]]*100,0)</f>
        <v>181</v>
      </c>
      <c r="Q2458">
        <f>IFERROR(ROUND(E2458/L2458,2),0)</f>
        <v>40.49</v>
      </c>
      <c r="R2458" s="18">
        <f>(((J2458/60)/60)/24)+DATE(1970,1,1)</f>
        <v>42761.961099537039</v>
      </c>
      <c r="S2458" s="18">
        <f>(((I2458/60)/60)/24)+DATE(1970,1,1)</f>
        <v>42791.961099537039</v>
      </c>
      <c r="T2458" s="14">
        <f>MONTH(R2458)</f>
        <v>1</v>
      </c>
      <c r="U2458" s="14">
        <f>MONTH(S2458)</f>
        <v>2</v>
      </c>
      <c r="V2458">
        <f>YEAR(R2458)</f>
        <v>2017</v>
      </c>
      <c r="W2458">
        <f>YEAR(S2458)</f>
        <v>2017</v>
      </c>
      <c r="X2458" s="14">
        <f>_xlfn.DAYS(Table1[[#This Row],[Date Ended Conversion]],Table1[[#This Row],[Date Created Conversion]])</f>
        <v>30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8283</v>
      </c>
      <c r="O2459" t="s">
        <v>8303</v>
      </c>
      <c r="P2459" s="16">
        <f>ROUND(Table1[[#This Row],[pledged]]/Table1[[#This Row],[goal]]*100,0)</f>
        <v>102</v>
      </c>
      <c r="Q2459">
        <f>IFERROR(ROUND(E2459/L2459,2),0)</f>
        <v>189.76</v>
      </c>
      <c r="R2459" s="18">
        <f>(((J2459/60)/60)/24)+DATE(1970,1,1)</f>
        <v>42423.602500000001</v>
      </c>
      <c r="S2459" s="18">
        <f>(((I2459/60)/60)/24)+DATE(1970,1,1)</f>
        <v>42453.560833333337</v>
      </c>
      <c r="T2459" s="14">
        <f>MONTH(R2459)</f>
        <v>2</v>
      </c>
      <c r="U2459" s="14">
        <f>MONTH(S2459)</f>
        <v>3</v>
      </c>
      <c r="V2459">
        <f>YEAR(R2459)</f>
        <v>2016</v>
      </c>
      <c r="W2459">
        <f>YEAR(S2459)</f>
        <v>2016</v>
      </c>
      <c r="X2459" s="14">
        <f>_xlfn.DAYS(Table1[[#This Row],[Date Ended Conversion]],Table1[[#This Row],[Date Created Conversion]])</f>
        <v>30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8283</v>
      </c>
      <c r="O2460" t="s">
        <v>8303</v>
      </c>
      <c r="P2460" s="16">
        <f>ROUND(Table1[[#This Row],[pledged]]/Table1[[#This Row],[goal]]*100,0)</f>
        <v>110</v>
      </c>
      <c r="Q2460">
        <f>IFERROR(ROUND(E2460/L2460,2),0)</f>
        <v>68.86</v>
      </c>
      <c r="R2460" s="18">
        <f>(((J2460/60)/60)/24)+DATE(1970,1,1)</f>
        <v>42495.871736111112</v>
      </c>
      <c r="S2460" s="18">
        <f>(((I2460/60)/60)/24)+DATE(1970,1,1)</f>
        <v>42530.791666666672</v>
      </c>
      <c r="T2460" s="14">
        <f>MONTH(R2460)</f>
        <v>5</v>
      </c>
      <c r="U2460" s="14">
        <f>MONTH(S2460)</f>
        <v>6</v>
      </c>
      <c r="V2460">
        <f>YEAR(R2460)</f>
        <v>2016</v>
      </c>
      <c r="W2460">
        <f>YEAR(S2460)</f>
        <v>2016</v>
      </c>
      <c r="X2460" s="14">
        <f>_xlfn.DAYS(Table1[[#This Row],[Date Ended Conversion]],Table1[[#This Row],[Date Created Conversion]])</f>
        <v>35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8283</v>
      </c>
      <c r="O2461" t="s">
        <v>8303</v>
      </c>
      <c r="P2461" s="16">
        <f>ROUND(Table1[[#This Row],[pledged]]/Table1[[#This Row],[goal]]*100,0)</f>
        <v>102</v>
      </c>
      <c r="Q2461">
        <f>IFERROR(ROUND(E2461/L2461,2),0)</f>
        <v>108.78</v>
      </c>
      <c r="R2461" s="18">
        <f>(((J2461/60)/60)/24)+DATE(1970,1,1)</f>
        <v>42407.637557870374</v>
      </c>
      <c r="S2461" s="18">
        <f>(((I2461/60)/60)/24)+DATE(1970,1,1)</f>
        <v>42452.595891203702</v>
      </c>
      <c r="T2461" s="14">
        <f>MONTH(R2461)</f>
        <v>2</v>
      </c>
      <c r="U2461" s="14">
        <f>MONTH(S2461)</f>
        <v>3</v>
      </c>
      <c r="V2461">
        <f>YEAR(R2461)</f>
        <v>2016</v>
      </c>
      <c r="W2461">
        <f>YEAR(S2461)</f>
        <v>2016</v>
      </c>
      <c r="X2461" s="14">
        <f>_xlfn.DAYS(Table1[[#This Row],[Date Ended Conversion]],Table1[[#This Row],[Date Created Conversion]])</f>
        <v>45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8283</v>
      </c>
      <c r="O2462" t="s">
        <v>8303</v>
      </c>
      <c r="P2462" s="16">
        <f>ROUND(Table1[[#This Row],[pledged]]/Table1[[#This Row],[goal]]*100,0)</f>
        <v>101</v>
      </c>
      <c r="Q2462">
        <f>IFERROR(ROUND(E2462/L2462,2),0)</f>
        <v>125.99</v>
      </c>
      <c r="R2462" s="18">
        <f>(((J2462/60)/60)/24)+DATE(1970,1,1)</f>
        <v>42704.187118055561</v>
      </c>
      <c r="S2462" s="18">
        <f>(((I2462/60)/60)/24)+DATE(1970,1,1)</f>
        <v>42738.178472222222</v>
      </c>
      <c r="T2462" s="14">
        <f>MONTH(R2462)</f>
        <v>11</v>
      </c>
      <c r="U2462" s="14">
        <f>MONTH(S2462)</f>
        <v>1</v>
      </c>
      <c r="V2462">
        <f>YEAR(R2462)</f>
        <v>2016</v>
      </c>
      <c r="W2462">
        <f>YEAR(S2462)</f>
        <v>2017</v>
      </c>
      <c r="X2462" s="14">
        <f>_xlfn.DAYS(Table1[[#This Row],[Date Ended Conversion]],Table1[[#This Row],[Date Created Conversion]])</f>
        <v>34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8275</v>
      </c>
      <c r="O2463" t="s">
        <v>8277</v>
      </c>
      <c r="P2463" s="16">
        <f>ROUND(Table1[[#This Row],[pledged]]/Table1[[#This Row],[goal]]*100,0)</f>
        <v>104</v>
      </c>
      <c r="Q2463">
        <f>IFERROR(ROUND(E2463/L2463,2),0)</f>
        <v>90.52</v>
      </c>
      <c r="R2463" s="18">
        <f>(((J2463/60)/60)/24)+DATE(1970,1,1)</f>
        <v>40784.012696759259</v>
      </c>
      <c r="S2463" s="18">
        <f>(((I2463/60)/60)/24)+DATE(1970,1,1)</f>
        <v>40817.125</v>
      </c>
      <c r="T2463" s="14">
        <f>MONTH(R2463)</f>
        <v>8</v>
      </c>
      <c r="U2463" s="14">
        <f>MONTH(S2463)</f>
        <v>10</v>
      </c>
      <c r="V2463">
        <f>YEAR(R2463)</f>
        <v>2011</v>
      </c>
      <c r="W2463">
        <f>YEAR(S2463)</f>
        <v>2011</v>
      </c>
      <c r="X2463" s="14">
        <f>_xlfn.DAYS(Table1[[#This Row],[Date Ended Conversion]],Table1[[#This Row],[Date Created Conversion]])</f>
        <v>33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8275</v>
      </c>
      <c r="O2464" t="s">
        <v>8277</v>
      </c>
      <c r="P2464" s="16">
        <f>ROUND(Table1[[#This Row],[pledged]]/Table1[[#This Row],[goal]]*100,0)</f>
        <v>111</v>
      </c>
      <c r="Q2464">
        <f>IFERROR(ROUND(E2464/L2464,2),0)</f>
        <v>28.88</v>
      </c>
      <c r="R2464" s="18">
        <f>(((J2464/60)/60)/24)+DATE(1970,1,1)</f>
        <v>41089.186296296299</v>
      </c>
      <c r="S2464" s="18">
        <f>(((I2464/60)/60)/24)+DATE(1970,1,1)</f>
        <v>41109.186296296299</v>
      </c>
      <c r="T2464" s="14">
        <f>MONTH(R2464)</f>
        <v>6</v>
      </c>
      <c r="U2464" s="14">
        <f>MONTH(S2464)</f>
        <v>7</v>
      </c>
      <c r="V2464">
        <f>YEAR(R2464)</f>
        <v>2012</v>
      </c>
      <c r="W2464">
        <f>YEAR(S2464)</f>
        <v>2012</v>
      </c>
      <c r="X2464" s="14">
        <f>_xlfn.DAYS(Table1[[#This Row],[Date Ended Conversion]],Table1[[#This Row],[Date Created Conversion]])</f>
        <v>20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8275</v>
      </c>
      <c r="O2465" t="s">
        <v>8277</v>
      </c>
      <c r="P2465" s="16">
        <f>ROUND(Table1[[#This Row],[pledged]]/Table1[[#This Row],[goal]]*100,0)</f>
        <v>116</v>
      </c>
      <c r="Q2465">
        <f>IFERROR(ROUND(E2465/L2465,2),0)</f>
        <v>31</v>
      </c>
      <c r="R2465" s="18">
        <f>(((J2465/60)/60)/24)+DATE(1970,1,1)</f>
        <v>41341.111400462964</v>
      </c>
      <c r="S2465" s="18">
        <f>(((I2465/60)/60)/24)+DATE(1970,1,1)</f>
        <v>41380.791666666664</v>
      </c>
      <c r="T2465" s="14">
        <f>MONTH(R2465)</f>
        <v>3</v>
      </c>
      <c r="U2465" s="14">
        <f>MONTH(S2465)</f>
        <v>4</v>
      </c>
      <c r="V2465">
        <f>YEAR(R2465)</f>
        <v>2013</v>
      </c>
      <c r="W2465">
        <f>YEAR(S2465)</f>
        <v>2013</v>
      </c>
      <c r="X2465" s="14">
        <f>_xlfn.DAYS(Table1[[#This Row],[Date Ended Conversion]],Table1[[#This Row],[Date Created Conversion]])</f>
        <v>39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8275</v>
      </c>
      <c r="O2466" t="s">
        <v>8277</v>
      </c>
      <c r="P2466" s="16">
        <f>ROUND(Table1[[#This Row],[pledged]]/Table1[[#This Row],[goal]]*100,0)</f>
        <v>111</v>
      </c>
      <c r="Q2466">
        <f>IFERROR(ROUND(E2466/L2466,2),0)</f>
        <v>51.67</v>
      </c>
      <c r="R2466" s="18">
        <f>(((J2466/60)/60)/24)+DATE(1970,1,1)</f>
        <v>42248.90042824074</v>
      </c>
      <c r="S2466" s="18">
        <f>(((I2466/60)/60)/24)+DATE(1970,1,1)</f>
        <v>42277.811805555553</v>
      </c>
      <c r="T2466" s="14">
        <f>MONTH(R2466)</f>
        <v>9</v>
      </c>
      <c r="U2466" s="14">
        <f>MONTH(S2466)</f>
        <v>9</v>
      </c>
      <c r="V2466">
        <f>YEAR(R2466)</f>
        <v>2015</v>
      </c>
      <c r="W2466">
        <f>YEAR(S2466)</f>
        <v>2015</v>
      </c>
      <c r="X2466" s="14">
        <f>_xlfn.DAYS(Table1[[#This Row],[Date Ended Conversion]],Table1[[#This Row],[Date Created Conversion]])</f>
        <v>29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8275</v>
      </c>
      <c r="O2467" t="s">
        <v>8277</v>
      </c>
      <c r="P2467" s="16">
        <f>ROUND(Table1[[#This Row],[pledged]]/Table1[[#This Row],[goal]]*100,0)</f>
        <v>180</v>
      </c>
      <c r="Q2467">
        <f>IFERROR(ROUND(E2467/L2467,2),0)</f>
        <v>26.27</v>
      </c>
      <c r="R2467" s="18">
        <f>(((J2467/60)/60)/24)+DATE(1970,1,1)</f>
        <v>41145.719305555554</v>
      </c>
      <c r="S2467" s="18">
        <f>(((I2467/60)/60)/24)+DATE(1970,1,1)</f>
        <v>41175.719305555554</v>
      </c>
      <c r="T2467" s="14">
        <f>MONTH(R2467)</f>
        <v>8</v>
      </c>
      <c r="U2467" s="14">
        <f>MONTH(S2467)</f>
        <v>9</v>
      </c>
      <c r="V2467">
        <f>YEAR(R2467)</f>
        <v>2012</v>
      </c>
      <c r="W2467">
        <f>YEAR(S2467)</f>
        <v>2012</v>
      </c>
      <c r="X2467" s="14">
        <f>_xlfn.DAYS(Table1[[#This Row],[Date Ended Conversion]],Table1[[#This Row],[Date Created Conversion]])</f>
        <v>30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8275</v>
      </c>
      <c r="O2468" t="s">
        <v>8277</v>
      </c>
      <c r="P2468" s="16">
        <f>ROUND(Table1[[#This Row],[pledged]]/Table1[[#This Row],[goal]]*100,0)</f>
        <v>100</v>
      </c>
      <c r="Q2468">
        <f>IFERROR(ROUND(E2468/L2468,2),0)</f>
        <v>48.08</v>
      </c>
      <c r="R2468" s="18">
        <f>(((J2468/60)/60)/24)+DATE(1970,1,1)</f>
        <v>41373.102465277778</v>
      </c>
      <c r="S2468" s="18">
        <f>(((I2468/60)/60)/24)+DATE(1970,1,1)</f>
        <v>41403.102465277778</v>
      </c>
      <c r="T2468" s="14">
        <f>MONTH(R2468)</f>
        <v>4</v>
      </c>
      <c r="U2468" s="14">
        <f>MONTH(S2468)</f>
        <v>5</v>
      </c>
      <c r="V2468">
        <f>YEAR(R2468)</f>
        <v>2013</v>
      </c>
      <c r="W2468">
        <f>YEAR(S2468)</f>
        <v>2013</v>
      </c>
      <c r="X2468" s="14">
        <f>_xlfn.DAYS(Table1[[#This Row],[Date Ended Conversion]],Table1[[#This Row],[Date Created Conversion]])</f>
        <v>30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8275</v>
      </c>
      <c r="O2469" t="s">
        <v>8277</v>
      </c>
      <c r="P2469" s="16">
        <f>ROUND(Table1[[#This Row],[pledged]]/Table1[[#This Row],[goal]]*100,0)</f>
        <v>119</v>
      </c>
      <c r="Q2469">
        <f>IFERROR(ROUND(E2469/L2469,2),0)</f>
        <v>27.56</v>
      </c>
      <c r="R2469" s="18">
        <f>(((J2469/60)/60)/24)+DATE(1970,1,1)</f>
        <v>41025.874201388891</v>
      </c>
      <c r="S2469" s="18">
        <f>(((I2469/60)/60)/24)+DATE(1970,1,1)</f>
        <v>41039.708333333336</v>
      </c>
      <c r="T2469" s="14">
        <f>MONTH(R2469)</f>
        <v>4</v>
      </c>
      <c r="U2469" s="14">
        <f>MONTH(S2469)</f>
        <v>5</v>
      </c>
      <c r="V2469">
        <f>YEAR(R2469)</f>
        <v>2012</v>
      </c>
      <c r="W2469">
        <f>YEAR(S2469)</f>
        <v>2012</v>
      </c>
      <c r="X2469" s="14">
        <f>_xlfn.DAYS(Table1[[#This Row],[Date Ended Conversion]],Table1[[#This Row],[Date Created Conversion]])</f>
        <v>14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8275</v>
      </c>
      <c r="O2470" t="s">
        <v>8277</v>
      </c>
      <c r="P2470" s="16">
        <f>ROUND(Table1[[#This Row],[pledged]]/Table1[[#This Row],[goal]]*100,0)</f>
        <v>107</v>
      </c>
      <c r="Q2470">
        <f>IFERROR(ROUND(E2470/L2470,2),0)</f>
        <v>36.97</v>
      </c>
      <c r="R2470" s="18">
        <f>(((J2470/60)/60)/24)+DATE(1970,1,1)</f>
        <v>41174.154178240737</v>
      </c>
      <c r="S2470" s="18">
        <f>(((I2470/60)/60)/24)+DATE(1970,1,1)</f>
        <v>41210.208333333336</v>
      </c>
      <c r="T2470" s="14">
        <f>MONTH(R2470)</f>
        <v>9</v>
      </c>
      <c r="U2470" s="14">
        <f>MONTH(S2470)</f>
        <v>10</v>
      </c>
      <c r="V2470">
        <f>YEAR(R2470)</f>
        <v>2012</v>
      </c>
      <c r="W2470">
        <f>YEAR(S2470)</f>
        <v>2012</v>
      </c>
      <c r="X2470" s="14">
        <f>_xlfn.DAYS(Table1[[#This Row],[Date Ended Conversion]],Table1[[#This Row],[Date Created Conversion]])</f>
        <v>36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8275</v>
      </c>
      <c r="O2471" t="s">
        <v>8277</v>
      </c>
      <c r="P2471" s="16">
        <f>ROUND(Table1[[#This Row],[pledged]]/Table1[[#This Row],[goal]]*100,0)</f>
        <v>114</v>
      </c>
      <c r="Q2471">
        <f>IFERROR(ROUND(E2471/L2471,2),0)</f>
        <v>29.02</v>
      </c>
      <c r="R2471" s="18">
        <f>(((J2471/60)/60)/24)+DATE(1970,1,1)</f>
        <v>40557.429733796293</v>
      </c>
      <c r="S2471" s="18">
        <f>(((I2471/60)/60)/24)+DATE(1970,1,1)</f>
        <v>40582.429733796293</v>
      </c>
      <c r="T2471" s="14">
        <f>MONTH(R2471)</f>
        <v>1</v>
      </c>
      <c r="U2471" s="14">
        <f>MONTH(S2471)</f>
        <v>2</v>
      </c>
      <c r="V2471">
        <f>YEAR(R2471)</f>
        <v>2011</v>
      </c>
      <c r="W2471">
        <f>YEAR(S2471)</f>
        <v>2011</v>
      </c>
      <c r="X2471" s="14">
        <f>_xlfn.DAYS(Table1[[#This Row],[Date Ended Conversion]],Table1[[#This Row],[Date Created Conversion]])</f>
        <v>25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8275</v>
      </c>
      <c r="O2472" t="s">
        <v>8277</v>
      </c>
      <c r="P2472" s="16">
        <f>ROUND(Table1[[#This Row],[pledged]]/Table1[[#This Row],[goal]]*100,0)</f>
        <v>103</v>
      </c>
      <c r="Q2472">
        <f>IFERROR(ROUND(E2472/L2472,2),0)</f>
        <v>28.66</v>
      </c>
      <c r="R2472" s="18">
        <f>(((J2472/60)/60)/24)+DATE(1970,1,1)</f>
        <v>41023.07471064815</v>
      </c>
      <c r="S2472" s="18">
        <f>(((I2472/60)/60)/24)+DATE(1970,1,1)</f>
        <v>41053.07471064815</v>
      </c>
      <c r="T2472" s="14">
        <f>MONTH(R2472)</f>
        <v>4</v>
      </c>
      <c r="U2472" s="14">
        <f>MONTH(S2472)</f>
        <v>5</v>
      </c>
      <c r="V2472">
        <f>YEAR(R2472)</f>
        <v>2012</v>
      </c>
      <c r="W2472">
        <f>YEAR(S2472)</f>
        <v>2012</v>
      </c>
      <c r="X2472" s="14">
        <f>_xlfn.DAYS(Table1[[#This Row],[Date Ended Conversion]],Table1[[#This Row],[Date Created Conversion]])</f>
        <v>30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8275</v>
      </c>
      <c r="O2473" t="s">
        <v>8277</v>
      </c>
      <c r="P2473" s="16">
        <f>ROUND(Table1[[#This Row],[pledged]]/Table1[[#This Row],[goal]]*100,0)</f>
        <v>128</v>
      </c>
      <c r="Q2473">
        <f>IFERROR(ROUND(E2473/L2473,2),0)</f>
        <v>37.65</v>
      </c>
      <c r="R2473" s="18">
        <f>(((J2473/60)/60)/24)+DATE(1970,1,1)</f>
        <v>40893.992962962962</v>
      </c>
      <c r="S2473" s="18">
        <f>(((I2473/60)/60)/24)+DATE(1970,1,1)</f>
        <v>40933.992962962962</v>
      </c>
      <c r="T2473" s="14">
        <f>MONTH(R2473)</f>
        <v>12</v>
      </c>
      <c r="U2473" s="14">
        <f>MONTH(S2473)</f>
        <v>1</v>
      </c>
      <c r="V2473">
        <f>YEAR(R2473)</f>
        <v>2011</v>
      </c>
      <c r="W2473">
        <f>YEAR(S2473)</f>
        <v>2012</v>
      </c>
      <c r="X2473" s="14">
        <f>_xlfn.DAYS(Table1[[#This Row],[Date Ended Conversion]],Table1[[#This Row],[Date Created Conversion]])</f>
        <v>40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8275</v>
      </c>
      <c r="O2474" t="s">
        <v>8277</v>
      </c>
      <c r="P2474" s="16">
        <f>ROUND(Table1[[#This Row],[pledged]]/Table1[[#This Row],[goal]]*100,0)</f>
        <v>136</v>
      </c>
      <c r="Q2474">
        <f>IFERROR(ROUND(E2474/L2474,2),0)</f>
        <v>97.9</v>
      </c>
      <c r="R2474" s="18">
        <f>(((J2474/60)/60)/24)+DATE(1970,1,1)</f>
        <v>40354.11550925926</v>
      </c>
      <c r="S2474" s="18">
        <f>(((I2474/60)/60)/24)+DATE(1970,1,1)</f>
        <v>40425.043749999997</v>
      </c>
      <c r="T2474" s="14">
        <f>MONTH(R2474)</f>
        <v>6</v>
      </c>
      <c r="U2474" s="14">
        <f>MONTH(S2474)</f>
        <v>9</v>
      </c>
      <c r="V2474">
        <f>YEAR(R2474)</f>
        <v>2010</v>
      </c>
      <c r="W2474">
        <f>YEAR(S2474)</f>
        <v>2010</v>
      </c>
      <c r="X2474" s="14">
        <f>_xlfn.DAYS(Table1[[#This Row],[Date Ended Conversion]],Table1[[#This Row],[Date Created Conversion]])</f>
        <v>71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8275</v>
      </c>
      <c r="O2475" t="s">
        <v>8277</v>
      </c>
      <c r="P2475" s="16">
        <f>ROUND(Table1[[#This Row],[pledged]]/Table1[[#This Row],[goal]]*100,0)</f>
        <v>100</v>
      </c>
      <c r="Q2475">
        <f>IFERROR(ROUND(E2475/L2475,2),0)</f>
        <v>42.55</v>
      </c>
      <c r="R2475" s="18">
        <f>(((J2475/60)/60)/24)+DATE(1970,1,1)</f>
        <v>41193.748483796298</v>
      </c>
      <c r="S2475" s="18">
        <f>(((I2475/60)/60)/24)+DATE(1970,1,1)</f>
        <v>41223.790150462963</v>
      </c>
      <c r="T2475" s="14">
        <f>MONTH(R2475)</f>
        <v>10</v>
      </c>
      <c r="U2475" s="14">
        <f>MONTH(S2475)</f>
        <v>11</v>
      </c>
      <c r="V2475">
        <f>YEAR(R2475)</f>
        <v>2012</v>
      </c>
      <c r="W2475">
        <f>YEAR(S2475)</f>
        <v>2012</v>
      </c>
      <c r="X2475" s="14">
        <f>_xlfn.DAYS(Table1[[#This Row],[Date Ended Conversion]],Table1[[#This Row],[Date Created Conversion]])</f>
        <v>30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8275</v>
      </c>
      <c r="O2476" t="s">
        <v>8277</v>
      </c>
      <c r="P2476" s="16">
        <f>ROUND(Table1[[#This Row],[pledged]]/Table1[[#This Row],[goal]]*100,0)</f>
        <v>100</v>
      </c>
      <c r="Q2476">
        <f>IFERROR(ROUND(E2476/L2476,2),0)</f>
        <v>131.58000000000001</v>
      </c>
      <c r="R2476" s="18">
        <f>(((J2476/60)/60)/24)+DATE(1970,1,1)</f>
        <v>40417.011296296296</v>
      </c>
      <c r="S2476" s="18">
        <f>(((I2476/60)/60)/24)+DATE(1970,1,1)</f>
        <v>40462.011296296296</v>
      </c>
      <c r="T2476" s="14">
        <f>MONTH(R2476)</f>
        <v>8</v>
      </c>
      <c r="U2476" s="14">
        <f>MONTH(S2476)</f>
        <v>10</v>
      </c>
      <c r="V2476">
        <f>YEAR(R2476)</f>
        <v>2010</v>
      </c>
      <c r="W2476">
        <f>YEAR(S2476)</f>
        <v>2010</v>
      </c>
      <c r="X2476" s="14">
        <f>_xlfn.DAYS(Table1[[#This Row],[Date Ended Conversion]],Table1[[#This Row],[Date Created Conversion]])</f>
        <v>45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8275</v>
      </c>
      <c r="O2477" t="s">
        <v>8277</v>
      </c>
      <c r="P2477" s="16">
        <f>ROUND(Table1[[#This Row],[pledged]]/Table1[[#This Row],[goal]]*100,0)</f>
        <v>105</v>
      </c>
      <c r="Q2477">
        <f>IFERROR(ROUND(E2477/L2477,2),0)</f>
        <v>32.32</v>
      </c>
      <c r="R2477" s="18">
        <f>(((J2477/60)/60)/24)+DATE(1970,1,1)</f>
        <v>40310.287673611114</v>
      </c>
      <c r="S2477" s="18">
        <f>(((I2477/60)/60)/24)+DATE(1970,1,1)</f>
        <v>40369.916666666664</v>
      </c>
      <c r="T2477" s="14">
        <f>MONTH(R2477)</f>
        <v>5</v>
      </c>
      <c r="U2477" s="14">
        <f>MONTH(S2477)</f>
        <v>7</v>
      </c>
      <c r="V2477">
        <f>YEAR(R2477)</f>
        <v>2010</v>
      </c>
      <c r="W2477">
        <f>YEAR(S2477)</f>
        <v>2010</v>
      </c>
      <c r="X2477" s="14">
        <f>_xlfn.DAYS(Table1[[#This Row],[Date Ended Conversion]],Table1[[#This Row],[Date Created Conversion]])</f>
        <v>59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8275</v>
      </c>
      <c r="O2478" t="s">
        <v>8277</v>
      </c>
      <c r="P2478" s="16">
        <f>ROUND(Table1[[#This Row],[pledged]]/Table1[[#This Row],[goal]]*100,0)</f>
        <v>105</v>
      </c>
      <c r="Q2478">
        <f>IFERROR(ROUND(E2478/L2478,2),0)</f>
        <v>61.1</v>
      </c>
      <c r="R2478" s="18">
        <f>(((J2478/60)/60)/24)+DATE(1970,1,1)</f>
        <v>41913.328356481477</v>
      </c>
      <c r="S2478" s="18">
        <f>(((I2478/60)/60)/24)+DATE(1970,1,1)</f>
        <v>41946.370023148149</v>
      </c>
      <c r="T2478" s="14">
        <f>MONTH(R2478)</f>
        <v>10</v>
      </c>
      <c r="U2478" s="14">
        <f>MONTH(S2478)</f>
        <v>11</v>
      </c>
      <c r="V2478">
        <f>YEAR(R2478)</f>
        <v>2014</v>
      </c>
      <c r="W2478">
        <f>YEAR(S2478)</f>
        <v>2014</v>
      </c>
      <c r="X2478" s="14">
        <f>_xlfn.DAYS(Table1[[#This Row],[Date Ended Conversion]],Table1[[#This Row],[Date Created Conversion]])</f>
        <v>33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8275</v>
      </c>
      <c r="O2479" t="s">
        <v>8277</v>
      </c>
      <c r="P2479" s="16">
        <f>ROUND(Table1[[#This Row],[pledged]]/Table1[[#This Row],[goal]]*100,0)</f>
        <v>171</v>
      </c>
      <c r="Q2479">
        <f>IFERROR(ROUND(E2479/L2479,2),0)</f>
        <v>31.34</v>
      </c>
      <c r="R2479" s="18">
        <f>(((J2479/60)/60)/24)+DATE(1970,1,1)</f>
        <v>41088.691493055558</v>
      </c>
      <c r="S2479" s="18">
        <f>(((I2479/60)/60)/24)+DATE(1970,1,1)</f>
        <v>41133.691493055558</v>
      </c>
      <c r="T2479" s="14">
        <f>MONTH(R2479)</f>
        <v>6</v>
      </c>
      <c r="U2479" s="14">
        <f>MONTH(S2479)</f>
        <v>8</v>
      </c>
      <c r="V2479">
        <f>YEAR(R2479)</f>
        <v>2012</v>
      </c>
      <c r="W2479">
        <f>YEAR(S2479)</f>
        <v>2012</v>
      </c>
      <c r="X2479" s="14">
        <f>_xlfn.DAYS(Table1[[#This Row],[Date Ended Conversion]],Table1[[#This Row],[Date Created Conversion]])</f>
        <v>45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8275</v>
      </c>
      <c r="O2480" t="s">
        <v>8277</v>
      </c>
      <c r="P2480" s="16">
        <f>ROUND(Table1[[#This Row],[pledged]]/Table1[[#This Row],[goal]]*100,0)</f>
        <v>128</v>
      </c>
      <c r="Q2480">
        <f>IFERROR(ROUND(E2480/L2480,2),0)</f>
        <v>129.11000000000001</v>
      </c>
      <c r="R2480" s="18">
        <f>(((J2480/60)/60)/24)+DATE(1970,1,1)</f>
        <v>41257.950381944444</v>
      </c>
      <c r="S2480" s="18">
        <f>(((I2480/60)/60)/24)+DATE(1970,1,1)</f>
        <v>41287.950381944444</v>
      </c>
      <c r="T2480" s="14">
        <f>MONTH(R2480)</f>
        <v>12</v>
      </c>
      <c r="U2480" s="14">
        <f>MONTH(S2480)</f>
        <v>1</v>
      </c>
      <c r="V2480">
        <f>YEAR(R2480)</f>
        <v>2012</v>
      </c>
      <c r="W2480">
        <f>YEAR(S2480)</f>
        <v>2013</v>
      </c>
      <c r="X2480" s="14">
        <f>_xlfn.DAYS(Table1[[#This Row],[Date Ended Conversion]],Table1[[#This Row],[Date Created Conversion]])</f>
        <v>30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8275</v>
      </c>
      <c r="O2481" t="s">
        <v>8277</v>
      </c>
      <c r="P2481" s="16">
        <f>ROUND(Table1[[#This Row],[pledged]]/Table1[[#This Row],[goal]]*100,0)</f>
        <v>133</v>
      </c>
      <c r="Q2481">
        <f>IFERROR(ROUND(E2481/L2481,2),0)</f>
        <v>25.02</v>
      </c>
      <c r="R2481" s="18">
        <f>(((J2481/60)/60)/24)+DATE(1970,1,1)</f>
        <v>41107.726782407408</v>
      </c>
      <c r="S2481" s="18">
        <f>(((I2481/60)/60)/24)+DATE(1970,1,1)</f>
        <v>41118.083333333336</v>
      </c>
      <c r="T2481" s="14">
        <f>MONTH(R2481)</f>
        <v>7</v>
      </c>
      <c r="U2481" s="14">
        <f>MONTH(S2481)</f>
        <v>7</v>
      </c>
      <c r="V2481">
        <f>YEAR(R2481)</f>
        <v>2012</v>
      </c>
      <c r="W2481">
        <f>YEAR(S2481)</f>
        <v>2012</v>
      </c>
      <c r="X2481" s="14">
        <f>_xlfn.DAYS(Table1[[#This Row],[Date Ended Conversion]],Table1[[#This Row],[Date Created Conversion]])</f>
        <v>11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8275</v>
      </c>
      <c r="O2482" t="s">
        <v>8277</v>
      </c>
      <c r="P2482" s="16">
        <f>ROUND(Table1[[#This Row],[pledged]]/Table1[[#This Row],[goal]]*100,0)</f>
        <v>100</v>
      </c>
      <c r="Q2482">
        <f>IFERROR(ROUND(E2482/L2482,2),0)</f>
        <v>250</v>
      </c>
      <c r="R2482" s="18">
        <f>(((J2482/60)/60)/24)+DATE(1970,1,1)</f>
        <v>42227.936157407406</v>
      </c>
      <c r="S2482" s="18">
        <f>(((I2482/60)/60)/24)+DATE(1970,1,1)</f>
        <v>42287.936157407406</v>
      </c>
      <c r="T2482" s="14">
        <f>MONTH(R2482)</f>
        <v>8</v>
      </c>
      <c r="U2482" s="14">
        <f>MONTH(S2482)</f>
        <v>10</v>
      </c>
      <c r="V2482">
        <f>YEAR(R2482)</f>
        <v>2015</v>
      </c>
      <c r="W2482">
        <f>YEAR(S2482)</f>
        <v>2015</v>
      </c>
      <c r="X2482" s="14">
        <f>_xlfn.DAYS(Table1[[#This Row],[Date Ended Conversion]],Table1[[#This Row],[Date Created Conversion]])</f>
        <v>60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8275</v>
      </c>
      <c r="O2483" t="s">
        <v>8277</v>
      </c>
      <c r="P2483" s="16">
        <f>ROUND(Table1[[#This Row],[pledged]]/Table1[[#This Row],[goal]]*100,0)</f>
        <v>113</v>
      </c>
      <c r="Q2483">
        <f>IFERROR(ROUND(E2483/L2483,2),0)</f>
        <v>47.54</v>
      </c>
      <c r="R2483" s="18">
        <f>(((J2483/60)/60)/24)+DATE(1970,1,1)</f>
        <v>40999.645925925928</v>
      </c>
      <c r="S2483" s="18">
        <f>(((I2483/60)/60)/24)+DATE(1970,1,1)</f>
        <v>41029.645925925928</v>
      </c>
      <c r="T2483" s="14">
        <f>MONTH(R2483)</f>
        <v>3</v>
      </c>
      <c r="U2483" s="14">
        <f>MONTH(S2483)</f>
        <v>4</v>
      </c>
      <c r="V2483">
        <f>YEAR(R2483)</f>
        <v>2012</v>
      </c>
      <c r="W2483">
        <f>YEAR(S2483)</f>
        <v>2012</v>
      </c>
      <c r="X2483" s="14">
        <f>_xlfn.DAYS(Table1[[#This Row],[Date Ended Conversion]],Table1[[#This Row],[Date Created Conversion]])</f>
        <v>30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8275</v>
      </c>
      <c r="O2484" t="s">
        <v>8277</v>
      </c>
      <c r="P2484" s="16">
        <f>ROUND(Table1[[#This Row],[pledged]]/Table1[[#This Row],[goal]]*100,0)</f>
        <v>100</v>
      </c>
      <c r="Q2484">
        <f>IFERROR(ROUND(E2484/L2484,2),0)</f>
        <v>40.04</v>
      </c>
      <c r="R2484" s="18">
        <f>(((J2484/60)/60)/24)+DATE(1970,1,1)</f>
        <v>40711.782210648147</v>
      </c>
      <c r="S2484" s="18">
        <f>(((I2484/60)/60)/24)+DATE(1970,1,1)</f>
        <v>40756.782210648147</v>
      </c>
      <c r="T2484" s="14">
        <f>MONTH(R2484)</f>
        <v>6</v>
      </c>
      <c r="U2484" s="14">
        <f>MONTH(S2484)</f>
        <v>8</v>
      </c>
      <c r="V2484">
        <f>YEAR(R2484)</f>
        <v>2011</v>
      </c>
      <c r="W2484">
        <f>YEAR(S2484)</f>
        <v>2011</v>
      </c>
      <c r="X2484" s="14">
        <f>_xlfn.DAYS(Table1[[#This Row],[Date Ended Conversion]],Table1[[#This Row],[Date Created Conversion]])</f>
        <v>45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8275</v>
      </c>
      <c r="O2485" t="s">
        <v>8277</v>
      </c>
      <c r="P2485" s="16">
        <f>ROUND(Table1[[#This Row],[pledged]]/Table1[[#This Row],[goal]]*100,0)</f>
        <v>114</v>
      </c>
      <c r="Q2485">
        <f>IFERROR(ROUND(E2485/L2485,2),0)</f>
        <v>65.84</v>
      </c>
      <c r="R2485" s="18">
        <f>(((J2485/60)/60)/24)+DATE(1970,1,1)</f>
        <v>40970.750034722223</v>
      </c>
      <c r="S2485" s="18">
        <f>(((I2485/60)/60)/24)+DATE(1970,1,1)</f>
        <v>41030.708368055559</v>
      </c>
      <c r="T2485" s="14">
        <f>MONTH(R2485)</f>
        <v>3</v>
      </c>
      <c r="U2485" s="14">
        <f>MONTH(S2485)</f>
        <v>5</v>
      </c>
      <c r="V2485">
        <f>YEAR(R2485)</f>
        <v>2012</v>
      </c>
      <c r="W2485">
        <f>YEAR(S2485)</f>
        <v>2012</v>
      </c>
      <c r="X2485" s="14">
        <f>_xlfn.DAYS(Table1[[#This Row],[Date Ended Conversion]],Table1[[#This Row],[Date Created Conversion]])</f>
        <v>60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8275</v>
      </c>
      <c r="O2486" t="s">
        <v>8277</v>
      </c>
      <c r="P2486" s="16">
        <f>ROUND(Table1[[#This Row],[pledged]]/Table1[[#This Row],[goal]]*100,0)</f>
        <v>119</v>
      </c>
      <c r="Q2486">
        <f>IFERROR(ROUND(E2486/L2486,2),0)</f>
        <v>46.4</v>
      </c>
      <c r="R2486" s="18">
        <f>(((J2486/60)/60)/24)+DATE(1970,1,1)</f>
        <v>40771.916701388887</v>
      </c>
      <c r="S2486" s="18">
        <f>(((I2486/60)/60)/24)+DATE(1970,1,1)</f>
        <v>40801.916701388887</v>
      </c>
      <c r="T2486" s="14">
        <f>MONTH(R2486)</f>
        <v>8</v>
      </c>
      <c r="U2486" s="14">
        <f>MONTH(S2486)</f>
        <v>9</v>
      </c>
      <c r="V2486">
        <f>YEAR(R2486)</f>
        <v>2011</v>
      </c>
      <c r="W2486">
        <f>YEAR(S2486)</f>
        <v>2011</v>
      </c>
      <c r="X2486" s="14">
        <f>_xlfn.DAYS(Table1[[#This Row],[Date Ended Conversion]],Table1[[#This Row],[Date Created Conversion]])</f>
        <v>30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8275</v>
      </c>
      <c r="O2487" t="s">
        <v>8277</v>
      </c>
      <c r="P2487" s="16">
        <f>ROUND(Table1[[#This Row],[pledged]]/Table1[[#This Row],[goal]]*100,0)</f>
        <v>103</v>
      </c>
      <c r="Q2487">
        <f>IFERROR(ROUND(E2487/L2487,2),0)</f>
        <v>50.37</v>
      </c>
      <c r="R2487" s="18">
        <f>(((J2487/60)/60)/24)+DATE(1970,1,1)</f>
        <v>40793.998599537037</v>
      </c>
      <c r="S2487" s="18">
        <f>(((I2487/60)/60)/24)+DATE(1970,1,1)</f>
        <v>40828.998599537037</v>
      </c>
      <c r="T2487" s="14">
        <f>MONTH(R2487)</f>
        <v>9</v>
      </c>
      <c r="U2487" s="14">
        <f>MONTH(S2487)</f>
        <v>10</v>
      </c>
      <c r="V2487">
        <f>YEAR(R2487)</f>
        <v>2011</v>
      </c>
      <c r="W2487">
        <f>YEAR(S2487)</f>
        <v>2011</v>
      </c>
      <c r="X2487" s="14">
        <f>_xlfn.DAYS(Table1[[#This Row],[Date Ended Conversion]],Table1[[#This Row],[Date Created Conversion]])</f>
        <v>35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8275</v>
      </c>
      <c r="O2488" t="s">
        <v>8277</v>
      </c>
      <c r="P2488" s="16">
        <f>ROUND(Table1[[#This Row],[pledged]]/Table1[[#This Row],[goal]]*100,0)</f>
        <v>266</v>
      </c>
      <c r="Q2488">
        <f>IFERROR(ROUND(E2488/L2488,2),0)</f>
        <v>26.57</v>
      </c>
      <c r="R2488" s="18">
        <f>(((J2488/60)/60)/24)+DATE(1970,1,1)</f>
        <v>40991.708055555559</v>
      </c>
      <c r="S2488" s="18">
        <f>(((I2488/60)/60)/24)+DATE(1970,1,1)</f>
        <v>41021.708055555559</v>
      </c>
      <c r="T2488" s="14">
        <f>MONTH(R2488)</f>
        <v>3</v>
      </c>
      <c r="U2488" s="14">
        <f>MONTH(S2488)</f>
        <v>4</v>
      </c>
      <c r="V2488">
        <f>YEAR(R2488)</f>
        <v>2012</v>
      </c>
      <c r="W2488">
        <f>YEAR(S2488)</f>
        <v>2012</v>
      </c>
      <c r="X2488" s="14">
        <f>_xlfn.DAYS(Table1[[#This Row],[Date Ended Conversion]],Table1[[#This Row],[Date Created Conversion]])</f>
        <v>30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8275</v>
      </c>
      <c r="O2489" t="s">
        <v>8277</v>
      </c>
      <c r="P2489" s="16">
        <f>ROUND(Table1[[#This Row],[pledged]]/Table1[[#This Row],[goal]]*100,0)</f>
        <v>100</v>
      </c>
      <c r="Q2489">
        <f>IFERROR(ROUND(E2489/L2489,2),0)</f>
        <v>39.49</v>
      </c>
      <c r="R2489" s="18">
        <f>(((J2489/60)/60)/24)+DATE(1970,1,1)</f>
        <v>41026.083298611113</v>
      </c>
      <c r="S2489" s="18">
        <f>(((I2489/60)/60)/24)+DATE(1970,1,1)</f>
        <v>41056.083298611113</v>
      </c>
      <c r="T2489" s="14">
        <f>MONTH(R2489)</f>
        <v>4</v>
      </c>
      <c r="U2489" s="14">
        <f>MONTH(S2489)</f>
        <v>5</v>
      </c>
      <c r="V2489">
        <f>YEAR(R2489)</f>
        <v>2012</v>
      </c>
      <c r="W2489">
        <f>YEAR(S2489)</f>
        <v>2012</v>
      </c>
      <c r="X2489" s="14">
        <f>_xlfn.DAYS(Table1[[#This Row],[Date Ended Conversion]],Table1[[#This Row],[Date Created Conversion]])</f>
        <v>30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8275</v>
      </c>
      <c r="O2490" t="s">
        <v>8277</v>
      </c>
      <c r="P2490" s="16">
        <f>ROUND(Table1[[#This Row],[pledged]]/Table1[[#This Row],[goal]]*100,0)</f>
        <v>107</v>
      </c>
      <c r="Q2490">
        <f>IFERROR(ROUND(E2490/L2490,2),0)</f>
        <v>49.25</v>
      </c>
      <c r="R2490" s="18">
        <f>(((J2490/60)/60)/24)+DATE(1970,1,1)</f>
        <v>40833.633194444446</v>
      </c>
      <c r="S2490" s="18">
        <f>(((I2490/60)/60)/24)+DATE(1970,1,1)</f>
        <v>40863.674861111111</v>
      </c>
      <c r="T2490" s="14">
        <f>MONTH(R2490)</f>
        <v>10</v>
      </c>
      <c r="U2490" s="14">
        <f>MONTH(S2490)</f>
        <v>11</v>
      </c>
      <c r="V2490">
        <f>YEAR(R2490)</f>
        <v>2011</v>
      </c>
      <c r="W2490">
        <f>YEAR(S2490)</f>
        <v>2011</v>
      </c>
      <c r="X2490" s="14">
        <f>_xlfn.DAYS(Table1[[#This Row],[Date Ended Conversion]],Table1[[#This Row],[Date Created Conversion]])</f>
        <v>30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8275</v>
      </c>
      <c r="O2491" t="s">
        <v>8277</v>
      </c>
      <c r="P2491" s="16">
        <f>ROUND(Table1[[#This Row],[pledged]]/Table1[[#This Row],[goal]]*100,0)</f>
        <v>134</v>
      </c>
      <c r="Q2491">
        <f>IFERROR(ROUND(E2491/L2491,2),0)</f>
        <v>62.38</v>
      </c>
      <c r="R2491" s="18">
        <f>(((J2491/60)/60)/24)+DATE(1970,1,1)</f>
        <v>41373.690266203703</v>
      </c>
      <c r="S2491" s="18">
        <f>(((I2491/60)/60)/24)+DATE(1970,1,1)</f>
        <v>41403.690266203703</v>
      </c>
      <c r="T2491" s="14">
        <f>MONTH(R2491)</f>
        <v>4</v>
      </c>
      <c r="U2491" s="14">
        <f>MONTH(S2491)</f>
        <v>5</v>
      </c>
      <c r="V2491">
        <f>YEAR(R2491)</f>
        <v>2013</v>
      </c>
      <c r="W2491">
        <f>YEAR(S2491)</f>
        <v>2013</v>
      </c>
      <c r="X2491" s="14">
        <f>_xlfn.DAYS(Table1[[#This Row],[Date Ended Conversion]],Table1[[#This Row],[Date Created Conversion]])</f>
        <v>30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8275</v>
      </c>
      <c r="O2492" t="s">
        <v>8277</v>
      </c>
      <c r="P2492" s="16">
        <f>ROUND(Table1[[#This Row],[pledged]]/Table1[[#This Row],[goal]]*100,0)</f>
        <v>121</v>
      </c>
      <c r="Q2492">
        <f>IFERROR(ROUND(E2492/L2492,2),0)</f>
        <v>37.94</v>
      </c>
      <c r="R2492" s="18">
        <f>(((J2492/60)/60)/24)+DATE(1970,1,1)</f>
        <v>41023.227731481478</v>
      </c>
      <c r="S2492" s="18">
        <f>(((I2492/60)/60)/24)+DATE(1970,1,1)</f>
        <v>41083.227731481478</v>
      </c>
      <c r="T2492" s="14">
        <f>MONTH(R2492)</f>
        <v>4</v>
      </c>
      <c r="U2492" s="14">
        <f>MONTH(S2492)</f>
        <v>6</v>
      </c>
      <c r="V2492">
        <f>YEAR(R2492)</f>
        <v>2012</v>
      </c>
      <c r="W2492">
        <f>YEAR(S2492)</f>
        <v>2012</v>
      </c>
      <c r="X2492" s="14">
        <f>_xlfn.DAYS(Table1[[#This Row],[Date Ended Conversion]],Table1[[#This Row],[Date Created Conversion]])</f>
        <v>60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8275</v>
      </c>
      <c r="O2493" t="s">
        <v>8277</v>
      </c>
      <c r="P2493" s="16">
        <f>ROUND(Table1[[#This Row],[pledged]]/Table1[[#This Row],[goal]]*100,0)</f>
        <v>103</v>
      </c>
      <c r="Q2493">
        <f>IFERROR(ROUND(E2493/L2493,2),0)</f>
        <v>51.6</v>
      </c>
      <c r="R2493" s="18">
        <f>(((J2493/60)/60)/24)+DATE(1970,1,1)</f>
        <v>40542.839282407411</v>
      </c>
      <c r="S2493" s="18">
        <f>(((I2493/60)/60)/24)+DATE(1970,1,1)</f>
        <v>40559.07708333333</v>
      </c>
      <c r="T2493" s="14">
        <f>MONTH(R2493)</f>
        <v>12</v>
      </c>
      <c r="U2493" s="14">
        <f>MONTH(S2493)</f>
        <v>1</v>
      </c>
      <c r="V2493">
        <f>YEAR(R2493)</f>
        <v>2010</v>
      </c>
      <c r="W2493">
        <f>YEAR(S2493)</f>
        <v>2011</v>
      </c>
      <c r="X2493" s="14">
        <f>_xlfn.DAYS(Table1[[#This Row],[Date Ended Conversion]],Table1[[#This Row],[Date Created Conversion]])</f>
        <v>17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8275</v>
      </c>
      <c r="O2494" t="s">
        <v>8277</v>
      </c>
      <c r="P2494" s="16">
        <f>ROUND(Table1[[#This Row],[pledged]]/Table1[[#This Row],[goal]]*100,0)</f>
        <v>125</v>
      </c>
      <c r="Q2494">
        <f>IFERROR(ROUND(E2494/L2494,2),0)</f>
        <v>27.78</v>
      </c>
      <c r="R2494" s="18">
        <f>(((J2494/60)/60)/24)+DATE(1970,1,1)</f>
        <v>41024.985972222225</v>
      </c>
      <c r="S2494" s="18">
        <f>(((I2494/60)/60)/24)+DATE(1970,1,1)</f>
        <v>41076.415972222225</v>
      </c>
      <c r="T2494" s="14">
        <f>MONTH(R2494)</f>
        <v>4</v>
      </c>
      <c r="U2494" s="14">
        <f>MONTH(S2494)</f>
        <v>6</v>
      </c>
      <c r="V2494">
        <f>YEAR(R2494)</f>
        <v>2012</v>
      </c>
      <c r="W2494">
        <f>YEAR(S2494)</f>
        <v>2012</v>
      </c>
      <c r="X2494" s="14">
        <f>_xlfn.DAYS(Table1[[#This Row],[Date Ended Conversion]],Table1[[#This Row],[Date Created Conversion]])</f>
        <v>52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8275</v>
      </c>
      <c r="O2495" t="s">
        <v>8277</v>
      </c>
      <c r="P2495" s="16">
        <f>ROUND(Table1[[#This Row],[pledged]]/Table1[[#This Row],[goal]]*100,0)</f>
        <v>129</v>
      </c>
      <c r="Q2495">
        <f>IFERROR(ROUND(E2495/L2495,2),0)</f>
        <v>99.38</v>
      </c>
      <c r="R2495" s="18">
        <f>(((J2495/60)/60)/24)+DATE(1970,1,1)</f>
        <v>41348.168287037035</v>
      </c>
      <c r="S2495" s="18">
        <f>(((I2495/60)/60)/24)+DATE(1970,1,1)</f>
        <v>41393.168287037035</v>
      </c>
      <c r="T2495" s="14">
        <f>MONTH(R2495)</f>
        <v>3</v>
      </c>
      <c r="U2495" s="14">
        <f>MONTH(S2495)</f>
        <v>4</v>
      </c>
      <c r="V2495">
        <f>YEAR(R2495)</f>
        <v>2013</v>
      </c>
      <c r="W2495">
        <f>YEAR(S2495)</f>
        <v>2013</v>
      </c>
      <c r="X2495" s="14">
        <f>_xlfn.DAYS(Table1[[#This Row],[Date Ended Conversion]],Table1[[#This Row],[Date Created Conversion]])</f>
        <v>45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8275</v>
      </c>
      <c r="O2496" t="s">
        <v>8277</v>
      </c>
      <c r="P2496" s="16">
        <f>ROUND(Table1[[#This Row],[pledged]]/Table1[[#This Row],[goal]]*100,0)</f>
        <v>101</v>
      </c>
      <c r="Q2496">
        <f>IFERROR(ROUND(E2496/L2496,2),0)</f>
        <v>38.85</v>
      </c>
      <c r="R2496" s="18">
        <f>(((J2496/60)/60)/24)+DATE(1970,1,1)</f>
        <v>41022.645185185182</v>
      </c>
      <c r="S2496" s="18">
        <f>(((I2496/60)/60)/24)+DATE(1970,1,1)</f>
        <v>41052.645185185182</v>
      </c>
      <c r="T2496" s="14">
        <f>MONTH(R2496)</f>
        <v>4</v>
      </c>
      <c r="U2496" s="14">
        <f>MONTH(S2496)</f>
        <v>5</v>
      </c>
      <c r="V2496">
        <f>YEAR(R2496)</f>
        <v>2012</v>
      </c>
      <c r="W2496">
        <f>YEAR(S2496)</f>
        <v>2012</v>
      </c>
      <c r="X2496" s="14">
        <f>_xlfn.DAYS(Table1[[#This Row],[Date Ended Conversion]],Table1[[#This Row],[Date Created Conversion]])</f>
        <v>30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8275</v>
      </c>
      <c r="O2497" t="s">
        <v>8277</v>
      </c>
      <c r="P2497" s="16">
        <f>ROUND(Table1[[#This Row],[pledged]]/Table1[[#This Row],[goal]]*100,0)</f>
        <v>128</v>
      </c>
      <c r="Q2497">
        <f>IFERROR(ROUND(E2497/L2497,2),0)</f>
        <v>45.55</v>
      </c>
      <c r="R2497" s="18">
        <f>(((J2497/60)/60)/24)+DATE(1970,1,1)</f>
        <v>41036.946469907409</v>
      </c>
      <c r="S2497" s="18">
        <f>(((I2497/60)/60)/24)+DATE(1970,1,1)</f>
        <v>41066.946469907409</v>
      </c>
      <c r="T2497" s="14">
        <f>MONTH(R2497)</f>
        <v>5</v>
      </c>
      <c r="U2497" s="14">
        <f>MONTH(S2497)</f>
        <v>6</v>
      </c>
      <c r="V2497">
        <f>YEAR(R2497)</f>
        <v>2012</v>
      </c>
      <c r="W2497">
        <f>YEAR(S2497)</f>
        <v>2012</v>
      </c>
      <c r="X2497" s="14">
        <f>_xlfn.DAYS(Table1[[#This Row],[Date Ended Conversion]],Table1[[#This Row],[Date Created Conversion]])</f>
        <v>30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8275</v>
      </c>
      <c r="O2498" t="s">
        <v>8277</v>
      </c>
      <c r="P2498" s="16">
        <f>ROUND(Table1[[#This Row],[pledged]]/Table1[[#This Row],[goal]]*100,0)</f>
        <v>100</v>
      </c>
      <c r="Q2498">
        <f>IFERROR(ROUND(E2498/L2498,2),0)</f>
        <v>600</v>
      </c>
      <c r="R2498" s="18">
        <f>(((J2498/60)/60)/24)+DATE(1970,1,1)</f>
        <v>41327.996435185189</v>
      </c>
      <c r="S2498" s="18">
        <f>(((I2498/60)/60)/24)+DATE(1970,1,1)</f>
        <v>41362.954768518517</v>
      </c>
      <c r="T2498" s="14">
        <f>MONTH(R2498)</f>
        <v>2</v>
      </c>
      <c r="U2498" s="14">
        <f>MONTH(S2498)</f>
        <v>3</v>
      </c>
      <c r="V2498">
        <f>YEAR(R2498)</f>
        <v>2013</v>
      </c>
      <c r="W2498">
        <f>YEAR(S2498)</f>
        <v>2013</v>
      </c>
      <c r="X2498" s="14">
        <f>_xlfn.DAYS(Table1[[#This Row],[Date Ended Conversion]],Table1[[#This Row],[Date Created Conversion]])</f>
        <v>35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8275</v>
      </c>
      <c r="O2499" t="s">
        <v>8277</v>
      </c>
      <c r="P2499" s="16">
        <f>ROUND(Table1[[#This Row],[pledged]]/Table1[[#This Row],[goal]]*100,0)</f>
        <v>113</v>
      </c>
      <c r="Q2499">
        <f>IFERROR(ROUND(E2499/L2499,2),0)</f>
        <v>80.55</v>
      </c>
      <c r="R2499" s="18">
        <f>(((J2499/60)/60)/24)+DATE(1970,1,1)</f>
        <v>40730.878912037035</v>
      </c>
      <c r="S2499" s="18">
        <f>(((I2499/60)/60)/24)+DATE(1970,1,1)</f>
        <v>40760.878912037035</v>
      </c>
      <c r="T2499" s="14">
        <f>MONTH(R2499)</f>
        <v>7</v>
      </c>
      <c r="U2499" s="14">
        <f>MONTH(S2499)</f>
        <v>8</v>
      </c>
      <c r="V2499">
        <f>YEAR(R2499)</f>
        <v>2011</v>
      </c>
      <c r="W2499">
        <f>YEAR(S2499)</f>
        <v>2011</v>
      </c>
      <c r="X2499" s="14">
        <f>_xlfn.DAYS(Table1[[#This Row],[Date Ended Conversion]],Table1[[#This Row],[Date Created Conversion]])</f>
        <v>30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8275</v>
      </c>
      <c r="O2500" t="s">
        <v>8277</v>
      </c>
      <c r="P2500" s="16">
        <f>ROUND(Table1[[#This Row],[pledged]]/Table1[[#This Row],[goal]]*100,0)</f>
        <v>106</v>
      </c>
      <c r="Q2500">
        <f>IFERROR(ROUND(E2500/L2500,2),0)</f>
        <v>52.8</v>
      </c>
      <c r="R2500" s="18">
        <f>(((J2500/60)/60)/24)+DATE(1970,1,1)</f>
        <v>42017.967442129629</v>
      </c>
      <c r="S2500" s="18">
        <f>(((I2500/60)/60)/24)+DATE(1970,1,1)</f>
        <v>42031.967442129629</v>
      </c>
      <c r="T2500" s="14">
        <f>MONTH(R2500)</f>
        <v>1</v>
      </c>
      <c r="U2500" s="14">
        <f>MONTH(S2500)</f>
        <v>1</v>
      </c>
      <c r="V2500">
        <f>YEAR(R2500)</f>
        <v>2015</v>
      </c>
      <c r="W2500">
        <f>YEAR(S2500)</f>
        <v>2015</v>
      </c>
      <c r="X2500" s="14">
        <f>_xlfn.DAYS(Table1[[#This Row],[Date Ended Conversion]],Table1[[#This Row],[Date Created Conversion]])</f>
        <v>14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8275</v>
      </c>
      <c r="O2501" t="s">
        <v>8277</v>
      </c>
      <c r="P2501" s="16">
        <f>ROUND(Table1[[#This Row],[pledged]]/Table1[[#This Row],[goal]]*100,0)</f>
        <v>203</v>
      </c>
      <c r="Q2501">
        <f>IFERROR(ROUND(E2501/L2501,2),0)</f>
        <v>47.68</v>
      </c>
      <c r="R2501" s="18">
        <f>(((J2501/60)/60)/24)+DATE(1970,1,1)</f>
        <v>41226.648576388885</v>
      </c>
      <c r="S2501" s="18">
        <f>(((I2501/60)/60)/24)+DATE(1970,1,1)</f>
        <v>41274.75</v>
      </c>
      <c r="T2501" s="14">
        <f>MONTH(R2501)</f>
        <v>11</v>
      </c>
      <c r="U2501" s="14">
        <f>MONTH(S2501)</f>
        <v>12</v>
      </c>
      <c r="V2501">
        <f>YEAR(R2501)</f>
        <v>2012</v>
      </c>
      <c r="W2501">
        <f>YEAR(S2501)</f>
        <v>2012</v>
      </c>
      <c r="X2501" s="14">
        <f>_xlfn.DAYS(Table1[[#This Row],[Date Ended Conversion]],Table1[[#This Row],[Date Created Conversion]])</f>
        <v>48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8275</v>
      </c>
      <c r="O2502" t="s">
        <v>8277</v>
      </c>
      <c r="P2502" s="16">
        <f>ROUND(Table1[[#This Row],[pledged]]/Table1[[#This Row],[goal]]*100,0)</f>
        <v>113</v>
      </c>
      <c r="Q2502">
        <f>IFERROR(ROUND(E2502/L2502,2),0)</f>
        <v>23.45</v>
      </c>
      <c r="R2502" s="18">
        <f>(((J2502/60)/60)/24)+DATE(1970,1,1)</f>
        <v>41053.772858796299</v>
      </c>
      <c r="S2502" s="18">
        <f>(((I2502/60)/60)/24)+DATE(1970,1,1)</f>
        <v>41083.772858796299</v>
      </c>
      <c r="T2502" s="14">
        <f>MONTH(R2502)</f>
        <v>5</v>
      </c>
      <c r="U2502" s="14">
        <f>MONTH(S2502)</f>
        <v>6</v>
      </c>
      <c r="V2502">
        <f>YEAR(R2502)</f>
        <v>2012</v>
      </c>
      <c r="W2502">
        <f>YEAR(S2502)</f>
        <v>2012</v>
      </c>
      <c r="X2502" s="14">
        <f>_xlfn.DAYS(Table1[[#This Row],[Date Ended Conversion]],Table1[[#This Row],[Date Created Conversion]])</f>
        <v>30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8283</v>
      </c>
      <c r="O2503" t="s">
        <v>8294</v>
      </c>
      <c r="P2503" s="16">
        <f>ROUND(Table1[[#This Row],[pledged]]/Table1[[#This Row],[goal]]*100,0)</f>
        <v>3</v>
      </c>
      <c r="Q2503">
        <f>IFERROR(ROUND(E2503/L2503,2),0)</f>
        <v>40.14</v>
      </c>
      <c r="R2503" s="18">
        <f>(((J2503/60)/60)/24)+DATE(1970,1,1)</f>
        <v>42244.776666666665</v>
      </c>
      <c r="S2503" s="18">
        <f>(((I2503/60)/60)/24)+DATE(1970,1,1)</f>
        <v>42274.776666666665</v>
      </c>
      <c r="T2503" s="14">
        <f>MONTH(R2503)</f>
        <v>8</v>
      </c>
      <c r="U2503" s="14">
        <f>MONTH(S2503)</f>
        <v>9</v>
      </c>
      <c r="V2503">
        <f>YEAR(R2503)</f>
        <v>2015</v>
      </c>
      <c r="W2503">
        <f>YEAR(S2503)</f>
        <v>2015</v>
      </c>
      <c r="X2503" s="14">
        <f>_xlfn.DAYS(Table1[[#This Row],[Date Ended Conversion]],Table1[[#This Row],[Date Created Conversion]])</f>
        <v>30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8283</v>
      </c>
      <c r="O2504" t="s">
        <v>8294</v>
      </c>
      <c r="P2504" s="16">
        <f>ROUND(Table1[[#This Row],[pledged]]/Table1[[#This Row],[goal]]*100,0)</f>
        <v>0</v>
      </c>
      <c r="Q2504">
        <f>IFERROR(ROUND(E2504/L2504,2),0)</f>
        <v>17.2</v>
      </c>
      <c r="R2504" s="18">
        <f>(((J2504/60)/60)/24)+DATE(1970,1,1)</f>
        <v>41858.825439814813</v>
      </c>
      <c r="S2504" s="18">
        <f>(((I2504/60)/60)/24)+DATE(1970,1,1)</f>
        <v>41903.825439814813</v>
      </c>
      <c r="T2504" s="14">
        <f>MONTH(R2504)</f>
        <v>8</v>
      </c>
      <c r="U2504" s="14">
        <f>MONTH(S2504)</f>
        <v>9</v>
      </c>
      <c r="V2504">
        <f>YEAR(R2504)</f>
        <v>2014</v>
      </c>
      <c r="W2504">
        <f>YEAR(S2504)</f>
        <v>2014</v>
      </c>
      <c r="X2504" s="14">
        <f>_xlfn.DAYS(Table1[[#This Row],[Date Ended Conversion]],Table1[[#This Row],[Date Created Conversion]])</f>
        <v>45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8283</v>
      </c>
      <c r="O2505" t="s">
        <v>8294</v>
      </c>
      <c r="P2505" s="16">
        <f>ROUND(Table1[[#This Row],[pledged]]/Table1[[#This Row],[goal]]*100,0)</f>
        <v>0</v>
      </c>
      <c r="Q2505">
        <f>IFERROR(ROUND(E2505/L2505,2),0)</f>
        <v>0</v>
      </c>
      <c r="R2505" s="18">
        <f>(((J2505/60)/60)/24)+DATE(1970,1,1)</f>
        <v>42498.899398148147</v>
      </c>
      <c r="S2505" s="18">
        <f>(((I2505/60)/60)/24)+DATE(1970,1,1)</f>
        <v>42528.879166666666</v>
      </c>
      <c r="T2505" s="14">
        <f>MONTH(R2505)</f>
        <v>5</v>
      </c>
      <c r="U2505" s="14">
        <f>MONTH(S2505)</f>
        <v>6</v>
      </c>
      <c r="V2505">
        <f>YEAR(R2505)</f>
        <v>2016</v>
      </c>
      <c r="W2505">
        <f>YEAR(S2505)</f>
        <v>2016</v>
      </c>
      <c r="X2505" s="14">
        <f>_xlfn.DAYS(Table1[[#This Row],[Date Ended Conversion]],Table1[[#This Row],[Date Created Conversion]])</f>
        <v>30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8283</v>
      </c>
      <c r="O2506" t="s">
        <v>8294</v>
      </c>
      <c r="P2506" s="16">
        <f>ROUND(Table1[[#This Row],[pledged]]/Table1[[#This Row],[goal]]*100,0)</f>
        <v>0</v>
      </c>
      <c r="Q2506">
        <f>IFERROR(ROUND(E2506/L2506,2),0)</f>
        <v>0</v>
      </c>
      <c r="R2506" s="18">
        <f>(((J2506/60)/60)/24)+DATE(1970,1,1)</f>
        <v>41928.015439814815</v>
      </c>
      <c r="S2506" s="18">
        <f>(((I2506/60)/60)/24)+DATE(1970,1,1)</f>
        <v>41958.057106481487</v>
      </c>
      <c r="T2506" s="14">
        <f>MONTH(R2506)</f>
        <v>10</v>
      </c>
      <c r="U2506" s="14">
        <f>MONTH(S2506)</f>
        <v>11</v>
      </c>
      <c r="V2506">
        <f>YEAR(R2506)</f>
        <v>2014</v>
      </c>
      <c r="W2506">
        <f>YEAR(S2506)</f>
        <v>2014</v>
      </c>
      <c r="X2506" s="14">
        <f>_xlfn.DAYS(Table1[[#This Row],[Date Ended Conversion]],Table1[[#This Row],[Date Created Conversion]])</f>
        <v>30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8283</v>
      </c>
      <c r="O2507" t="s">
        <v>8294</v>
      </c>
      <c r="P2507" s="16">
        <f>ROUND(Table1[[#This Row],[pledged]]/Table1[[#This Row],[goal]]*100,0)</f>
        <v>0</v>
      </c>
      <c r="Q2507">
        <f>IFERROR(ROUND(E2507/L2507,2),0)</f>
        <v>0</v>
      </c>
      <c r="R2507" s="18">
        <f>(((J2507/60)/60)/24)+DATE(1970,1,1)</f>
        <v>42047.05574074074</v>
      </c>
      <c r="S2507" s="18">
        <f>(((I2507/60)/60)/24)+DATE(1970,1,1)</f>
        <v>42077.014074074075</v>
      </c>
      <c r="T2507" s="14">
        <f>MONTH(R2507)</f>
        <v>2</v>
      </c>
      <c r="U2507" s="14">
        <f>MONTH(S2507)</f>
        <v>3</v>
      </c>
      <c r="V2507">
        <f>YEAR(R2507)</f>
        <v>2015</v>
      </c>
      <c r="W2507">
        <f>YEAR(S2507)</f>
        <v>2015</v>
      </c>
      <c r="X2507" s="14">
        <f>_xlfn.DAYS(Table1[[#This Row],[Date Ended Conversion]],Table1[[#This Row],[Date Created Conversion]])</f>
        <v>30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8283</v>
      </c>
      <c r="O2508" t="s">
        <v>8294</v>
      </c>
      <c r="P2508" s="16">
        <f>ROUND(Table1[[#This Row],[pledged]]/Table1[[#This Row],[goal]]*100,0)</f>
        <v>1</v>
      </c>
      <c r="Q2508">
        <f>IFERROR(ROUND(E2508/L2508,2),0)</f>
        <v>15</v>
      </c>
      <c r="R2508" s="18">
        <f>(((J2508/60)/60)/24)+DATE(1970,1,1)</f>
        <v>42258.297094907408</v>
      </c>
      <c r="S2508" s="18">
        <f>(((I2508/60)/60)/24)+DATE(1970,1,1)</f>
        <v>42280.875</v>
      </c>
      <c r="T2508" s="14">
        <f>MONTH(R2508)</f>
        <v>9</v>
      </c>
      <c r="U2508" s="14">
        <f>MONTH(S2508)</f>
        <v>10</v>
      </c>
      <c r="V2508">
        <f>YEAR(R2508)</f>
        <v>2015</v>
      </c>
      <c r="W2508">
        <f>YEAR(S2508)</f>
        <v>2015</v>
      </c>
      <c r="X2508" s="14">
        <f>_xlfn.DAYS(Table1[[#This Row],[Date Ended Conversion]],Table1[[#This Row],[Date Created Conversion]])</f>
        <v>22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8283</v>
      </c>
      <c r="O2509" t="s">
        <v>8294</v>
      </c>
      <c r="P2509" s="16">
        <f>ROUND(Table1[[#This Row],[pledged]]/Table1[[#This Row],[goal]]*100,0)</f>
        <v>0</v>
      </c>
      <c r="Q2509">
        <f>IFERROR(ROUND(E2509/L2509,2),0)</f>
        <v>0</v>
      </c>
      <c r="R2509" s="18">
        <f>(((J2509/60)/60)/24)+DATE(1970,1,1)</f>
        <v>42105.072962962964</v>
      </c>
      <c r="S2509" s="18">
        <f>(((I2509/60)/60)/24)+DATE(1970,1,1)</f>
        <v>42135.072962962964</v>
      </c>
      <c r="T2509" s="14">
        <f>MONTH(R2509)</f>
        <v>4</v>
      </c>
      <c r="U2509" s="14">
        <f>MONTH(S2509)</f>
        <v>5</v>
      </c>
      <c r="V2509">
        <f>YEAR(R2509)</f>
        <v>2015</v>
      </c>
      <c r="W2509">
        <f>YEAR(S2509)</f>
        <v>2015</v>
      </c>
      <c r="X2509" s="14">
        <f>_xlfn.DAYS(Table1[[#This Row],[Date Ended Conversion]],Table1[[#This Row],[Date Created Conversion]])</f>
        <v>30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8283</v>
      </c>
      <c r="O2510" t="s">
        <v>8294</v>
      </c>
      <c r="P2510" s="16">
        <f>ROUND(Table1[[#This Row],[pledged]]/Table1[[#This Row],[goal]]*100,0)</f>
        <v>0</v>
      </c>
      <c r="Q2510">
        <f>IFERROR(ROUND(E2510/L2510,2),0)</f>
        <v>0</v>
      </c>
      <c r="R2510" s="18">
        <f>(((J2510/60)/60)/24)+DATE(1970,1,1)</f>
        <v>41835.951782407406</v>
      </c>
      <c r="S2510" s="18">
        <f>(((I2510/60)/60)/24)+DATE(1970,1,1)</f>
        <v>41865.951782407406</v>
      </c>
      <c r="T2510" s="14">
        <f>MONTH(R2510)</f>
        <v>7</v>
      </c>
      <c r="U2510" s="14">
        <f>MONTH(S2510)</f>
        <v>8</v>
      </c>
      <c r="V2510">
        <f>YEAR(R2510)</f>
        <v>2014</v>
      </c>
      <c r="W2510">
        <f>YEAR(S2510)</f>
        <v>2014</v>
      </c>
      <c r="X2510" s="14">
        <f>_xlfn.DAYS(Table1[[#This Row],[Date Ended Conversion]],Table1[[#This Row],[Date Created Conversion]])</f>
        <v>30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8283</v>
      </c>
      <c r="O2511" t="s">
        <v>8294</v>
      </c>
      <c r="P2511" s="16">
        <f>ROUND(Table1[[#This Row],[pledged]]/Table1[[#This Row],[goal]]*100,0)</f>
        <v>1</v>
      </c>
      <c r="Q2511">
        <f>IFERROR(ROUND(E2511/L2511,2),0)</f>
        <v>35.71</v>
      </c>
      <c r="R2511" s="18">
        <f>(((J2511/60)/60)/24)+DATE(1970,1,1)</f>
        <v>42058.809594907405</v>
      </c>
      <c r="S2511" s="18">
        <f>(((I2511/60)/60)/24)+DATE(1970,1,1)</f>
        <v>42114.767928240741</v>
      </c>
      <c r="T2511" s="14">
        <f>MONTH(R2511)</f>
        <v>2</v>
      </c>
      <c r="U2511" s="14">
        <f>MONTH(S2511)</f>
        <v>4</v>
      </c>
      <c r="V2511">
        <f>YEAR(R2511)</f>
        <v>2015</v>
      </c>
      <c r="W2511">
        <f>YEAR(S2511)</f>
        <v>2015</v>
      </c>
      <c r="X2511" s="14">
        <f>_xlfn.DAYS(Table1[[#This Row],[Date Ended Conversion]],Table1[[#This Row],[Date Created Conversion]])</f>
        <v>56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8283</v>
      </c>
      <c r="O2512" t="s">
        <v>8294</v>
      </c>
      <c r="P2512" s="16">
        <f>ROUND(Table1[[#This Row],[pledged]]/Table1[[#This Row],[goal]]*100,0)</f>
        <v>0</v>
      </c>
      <c r="Q2512">
        <f>IFERROR(ROUND(E2512/L2512,2),0)</f>
        <v>37.5</v>
      </c>
      <c r="R2512" s="18">
        <f>(((J2512/60)/60)/24)+DATE(1970,1,1)</f>
        <v>42078.997361111105</v>
      </c>
      <c r="S2512" s="18">
        <f>(((I2512/60)/60)/24)+DATE(1970,1,1)</f>
        <v>42138.997361111105</v>
      </c>
      <c r="T2512" s="14">
        <f>MONTH(R2512)</f>
        <v>3</v>
      </c>
      <c r="U2512" s="14">
        <f>MONTH(S2512)</f>
        <v>5</v>
      </c>
      <c r="V2512">
        <f>YEAR(R2512)</f>
        <v>2015</v>
      </c>
      <c r="W2512">
        <f>YEAR(S2512)</f>
        <v>2015</v>
      </c>
      <c r="X2512" s="14">
        <f>_xlfn.DAYS(Table1[[#This Row],[Date Ended Conversion]],Table1[[#This Row],[Date Created Conversion]])</f>
        <v>60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8283</v>
      </c>
      <c r="O2513" t="s">
        <v>8294</v>
      </c>
      <c r="P2513" s="16">
        <f>ROUND(Table1[[#This Row],[pledged]]/Table1[[#This Row],[goal]]*100,0)</f>
        <v>0</v>
      </c>
      <c r="Q2513">
        <f>IFERROR(ROUND(E2513/L2513,2),0)</f>
        <v>0</v>
      </c>
      <c r="R2513" s="18">
        <f>(((J2513/60)/60)/24)+DATE(1970,1,1)</f>
        <v>42371.446909722217</v>
      </c>
      <c r="S2513" s="18">
        <f>(((I2513/60)/60)/24)+DATE(1970,1,1)</f>
        <v>42401.446909722217</v>
      </c>
      <c r="T2513" s="14">
        <f>MONTH(R2513)</f>
        <v>1</v>
      </c>
      <c r="U2513" s="14">
        <f>MONTH(S2513)</f>
        <v>2</v>
      </c>
      <c r="V2513">
        <f>YEAR(R2513)</f>
        <v>2016</v>
      </c>
      <c r="W2513">
        <f>YEAR(S2513)</f>
        <v>2016</v>
      </c>
      <c r="X2513" s="14">
        <f>_xlfn.DAYS(Table1[[#This Row],[Date Ended Conversion]],Table1[[#This Row],[Date Created Conversion]])</f>
        <v>30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8283</v>
      </c>
      <c r="O2514" t="s">
        <v>8294</v>
      </c>
      <c r="P2514" s="16">
        <f>ROUND(Table1[[#This Row],[pledged]]/Table1[[#This Row],[goal]]*100,0)</f>
        <v>0</v>
      </c>
      <c r="Q2514">
        <f>IFERROR(ROUND(E2514/L2514,2),0)</f>
        <v>0</v>
      </c>
      <c r="R2514" s="18">
        <f>(((J2514/60)/60)/24)+DATE(1970,1,1)</f>
        <v>41971.876863425925</v>
      </c>
      <c r="S2514" s="18">
        <f>(((I2514/60)/60)/24)+DATE(1970,1,1)</f>
        <v>41986.876863425925</v>
      </c>
      <c r="T2514" s="14">
        <f>MONTH(R2514)</f>
        <v>11</v>
      </c>
      <c r="U2514" s="14">
        <f>MONTH(S2514)</f>
        <v>12</v>
      </c>
      <c r="V2514">
        <f>YEAR(R2514)</f>
        <v>2014</v>
      </c>
      <c r="W2514">
        <f>YEAR(S2514)</f>
        <v>2014</v>
      </c>
      <c r="X2514" s="14">
        <f>_xlfn.DAYS(Table1[[#This Row],[Date Ended Conversion]],Table1[[#This Row],[Date Created Conversion]])</f>
        <v>15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8283</v>
      </c>
      <c r="O2515" t="s">
        <v>8294</v>
      </c>
      <c r="P2515" s="16">
        <f>ROUND(Table1[[#This Row],[pledged]]/Table1[[#This Row],[goal]]*100,0)</f>
        <v>0</v>
      </c>
      <c r="Q2515">
        <f>IFERROR(ROUND(E2515/L2515,2),0)</f>
        <v>0</v>
      </c>
      <c r="R2515" s="18">
        <f>(((J2515/60)/60)/24)+DATE(1970,1,1)</f>
        <v>42732.00681712963</v>
      </c>
      <c r="S2515" s="18">
        <f>(((I2515/60)/60)/24)+DATE(1970,1,1)</f>
        <v>42792.00681712963</v>
      </c>
      <c r="T2515" s="14">
        <f>MONTH(R2515)</f>
        <v>12</v>
      </c>
      <c r="U2515" s="14">
        <f>MONTH(S2515)</f>
        <v>2</v>
      </c>
      <c r="V2515">
        <f>YEAR(R2515)</f>
        <v>2016</v>
      </c>
      <c r="W2515">
        <f>YEAR(S2515)</f>
        <v>2017</v>
      </c>
      <c r="X2515" s="14">
        <f>_xlfn.DAYS(Table1[[#This Row],[Date Ended Conversion]],Table1[[#This Row],[Date Created Conversion]])</f>
        <v>60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8283</v>
      </c>
      <c r="O2516" t="s">
        <v>8294</v>
      </c>
      <c r="P2516" s="16">
        <f>ROUND(Table1[[#This Row],[pledged]]/Table1[[#This Row],[goal]]*100,0)</f>
        <v>2</v>
      </c>
      <c r="Q2516">
        <f>IFERROR(ROUND(E2516/L2516,2),0)</f>
        <v>52.5</v>
      </c>
      <c r="R2516" s="18">
        <f>(((J2516/60)/60)/24)+DATE(1970,1,1)</f>
        <v>41854.389780092592</v>
      </c>
      <c r="S2516" s="18">
        <f>(((I2516/60)/60)/24)+DATE(1970,1,1)</f>
        <v>41871.389780092592</v>
      </c>
      <c r="T2516" s="14">
        <f>MONTH(R2516)</f>
        <v>8</v>
      </c>
      <c r="U2516" s="14">
        <f>MONTH(S2516)</f>
        <v>8</v>
      </c>
      <c r="V2516">
        <f>YEAR(R2516)</f>
        <v>2014</v>
      </c>
      <c r="W2516">
        <f>YEAR(S2516)</f>
        <v>2014</v>
      </c>
      <c r="X2516" s="14">
        <f>_xlfn.DAYS(Table1[[#This Row],[Date Ended Conversion]],Table1[[#This Row],[Date Created Conversion]])</f>
        <v>17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8283</v>
      </c>
      <c r="O2517" t="s">
        <v>8294</v>
      </c>
      <c r="P2517" s="16">
        <f>ROUND(Table1[[#This Row],[pledged]]/Table1[[#This Row],[goal]]*100,0)</f>
        <v>19</v>
      </c>
      <c r="Q2517">
        <f>IFERROR(ROUND(E2517/L2517,2),0)</f>
        <v>77.5</v>
      </c>
      <c r="R2517" s="18">
        <f>(((J2517/60)/60)/24)+DATE(1970,1,1)</f>
        <v>42027.839733796296</v>
      </c>
      <c r="S2517" s="18">
        <f>(((I2517/60)/60)/24)+DATE(1970,1,1)</f>
        <v>42057.839733796296</v>
      </c>
      <c r="T2517" s="14">
        <f>MONTH(R2517)</f>
        <v>1</v>
      </c>
      <c r="U2517" s="14">
        <f>MONTH(S2517)</f>
        <v>2</v>
      </c>
      <c r="V2517">
        <f>YEAR(R2517)</f>
        <v>2015</v>
      </c>
      <c r="W2517">
        <f>YEAR(S2517)</f>
        <v>2015</v>
      </c>
      <c r="X2517" s="14">
        <f>_xlfn.DAYS(Table1[[#This Row],[Date Ended Conversion]],Table1[[#This Row],[Date Created Conversion]])</f>
        <v>30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8283</v>
      </c>
      <c r="O2518" t="s">
        <v>8294</v>
      </c>
      <c r="P2518" s="16">
        <f>ROUND(Table1[[#This Row],[pledged]]/Table1[[#This Row],[goal]]*100,0)</f>
        <v>0</v>
      </c>
      <c r="Q2518">
        <f>IFERROR(ROUND(E2518/L2518,2),0)</f>
        <v>0</v>
      </c>
      <c r="R2518" s="18">
        <f>(((J2518/60)/60)/24)+DATE(1970,1,1)</f>
        <v>41942.653379629628</v>
      </c>
      <c r="S2518" s="18">
        <f>(((I2518/60)/60)/24)+DATE(1970,1,1)</f>
        <v>41972.6950462963</v>
      </c>
      <c r="T2518" s="14">
        <f>MONTH(R2518)</f>
        <v>10</v>
      </c>
      <c r="U2518" s="14">
        <f>MONTH(S2518)</f>
        <v>11</v>
      </c>
      <c r="V2518">
        <f>YEAR(R2518)</f>
        <v>2014</v>
      </c>
      <c r="W2518">
        <f>YEAR(S2518)</f>
        <v>2014</v>
      </c>
      <c r="X2518" s="14">
        <f>_xlfn.DAYS(Table1[[#This Row],[Date Ended Conversion]],Table1[[#This Row],[Date Created Conversion]])</f>
        <v>30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8283</v>
      </c>
      <c r="O2519" t="s">
        <v>8294</v>
      </c>
      <c r="P2519" s="16">
        <f>ROUND(Table1[[#This Row],[pledged]]/Table1[[#This Row],[goal]]*100,0)</f>
        <v>10</v>
      </c>
      <c r="Q2519">
        <f>IFERROR(ROUND(E2519/L2519,2),0)</f>
        <v>53.55</v>
      </c>
      <c r="R2519" s="18">
        <f>(((J2519/60)/60)/24)+DATE(1970,1,1)</f>
        <v>42052.802430555559</v>
      </c>
      <c r="S2519" s="18">
        <f>(((I2519/60)/60)/24)+DATE(1970,1,1)</f>
        <v>42082.760763888888</v>
      </c>
      <c r="T2519" s="14">
        <f>MONTH(R2519)</f>
        <v>2</v>
      </c>
      <c r="U2519" s="14">
        <f>MONTH(S2519)</f>
        <v>3</v>
      </c>
      <c r="V2519">
        <f>YEAR(R2519)</f>
        <v>2015</v>
      </c>
      <c r="W2519">
        <f>YEAR(S2519)</f>
        <v>2015</v>
      </c>
      <c r="X2519" s="14">
        <f>_xlfn.DAYS(Table1[[#This Row],[Date Ended Conversion]],Table1[[#This Row],[Date Created Conversion]])</f>
        <v>30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8283</v>
      </c>
      <c r="O2520" t="s">
        <v>8294</v>
      </c>
      <c r="P2520" s="16">
        <f>ROUND(Table1[[#This Row],[pledged]]/Table1[[#This Row],[goal]]*100,0)</f>
        <v>0</v>
      </c>
      <c r="Q2520">
        <f>IFERROR(ROUND(E2520/L2520,2),0)</f>
        <v>0</v>
      </c>
      <c r="R2520" s="18">
        <f>(((J2520/60)/60)/24)+DATE(1970,1,1)</f>
        <v>41926.680879629632</v>
      </c>
      <c r="S2520" s="18">
        <f>(((I2520/60)/60)/24)+DATE(1970,1,1)</f>
        <v>41956.722546296296</v>
      </c>
      <c r="T2520" s="14">
        <f>MONTH(R2520)</f>
        <v>10</v>
      </c>
      <c r="U2520" s="14">
        <f>MONTH(S2520)</f>
        <v>11</v>
      </c>
      <c r="V2520">
        <f>YEAR(R2520)</f>
        <v>2014</v>
      </c>
      <c r="W2520">
        <f>YEAR(S2520)</f>
        <v>2014</v>
      </c>
      <c r="X2520" s="14">
        <f>_xlfn.DAYS(Table1[[#This Row],[Date Ended Conversion]],Table1[[#This Row],[Date Created Conversion]])</f>
        <v>30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8283</v>
      </c>
      <c r="O2521" t="s">
        <v>8294</v>
      </c>
      <c r="P2521" s="16">
        <f>ROUND(Table1[[#This Row],[pledged]]/Table1[[#This Row],[goal]]*100,0)</f>
        <v>0</v>
      </c>
      <c r="Q2521">
        <f>IFERROR(ROUND(E2521/L2521,2),0)</f>
        <v>16.25</v>
      </c>
      <c r="R2521" s="18">
        <f>(((J2521/60)/60)/24)+DATE(1970,1,1)</f>
        <v>41809.155138888891</v>
      </c>
      <c r="S2521" s="18">
        <f>(((I2521/60)/60)/24)+DATE(1970,1,1)</f>
        <v>41839.155138888891</v>
      </c>
      <c r="T2521" s="14">
        <f>MONTH(R2521)</f>
        <v>6</v>
      </c>
      <c r="U2521" s="14">
        <f>MONTH(S2521)</f>
        <v>7</v>
      </c>
      <c r="V2521">
        <f>YEAR(R2521)</f>
        <v>2014</v>
      </c>
      <c r="W2521">
        <f>YEAR(S2521)</f>
        <v>2014</v>
      </c>
      <c r="X2521" s="14">
        <f>_xlfn.DAYS(Table1[[#This Row],[Date Ended Conversion]],Table1[[#This Row],[Date Created Conversion]])</f>
        <v>30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8283</v>
      </c>
      <c r="O2522" t="s">
        <v>8294</v>
      </c>
      <c r="P2522" s="16">
        <f>ROUND(Table1[[#This Row],[pledged]]/Table1[[#This Row],[goal]]*100,0)</f>
        <v>0</v>
      </c>
      <c r="Q2522">
        <f>IFERROR(ROUND(E2522/L2522,2),0)</f>
        <v>0</v>
      </c>
      <c r="R2522" s="18">
        <f>(((J2522/60)/60)/24)+DATE(1970,1,1)</f>
        <v>42612.600520833337</v>
      </c>
      <c r="S2522" s="18">
        <f>(((I2522/60)/60)/24)+DATE(1970,1,1)</f>
        <v>42658.806249999994</v>
      </c>
      <c r="T2522" s="14">
        <f>MONTH(R2522)</f>
        <v>8</v>
      </c>
      <c r="U2522" s="14">
        <f>MONTH(S2522)</f>
        <v>10</v>
      </c>
      <c r="V2522">
        <f>YEAR(R2522)</f>
        <v>2016</v>
      </c>
      <c r="W2522">
        <f>YEAR(S2522)</f>
        <v>2016</v>
      </c>
      <c r="X2522" s="14">
        <f>_xlfn.DAYS(Table1[[#This Row],[Date Ended Conversion]],Table1[[#This Row],[Date Created Conversion]])</f>
        <v>46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8275</v>
      </c>
      <c r="O2523" t="s">
        <v>8312</v>
      </c>
      <c r="P2523" s="16">
        <f>ROUND(Table1[[#This Row],[pledged]]/Table1[[#This Row],[goal]]*100,0)</f>
        <v>109</v>
      </c>
      <c r="Q2523">
        <f>IFERROR(ROUND(E2523/L2523,2),0)</f>
        <v>103.68</v>
      </c>
      <c r="R2523" s="18">
        <f>(((J2523/60)/60)/24)+DATE(1970,1,1)</f>
        <v>42269.967835648145</v>
      </c>
      <c r="S2523" s="18">
        <f>(((I2523/60)/60)/24)+DATE(1970,1,1)</f>
        <v>42290.967835648145</v>
      </c>
      <c r="T2523" s="14">
        <f>MONTH(R2523)</f>
        <v>9</v>
      </c>
      <c r="U2523" s="14">
        <f>MONTH(S2523)</f>
        <v>10</v>
      </c>
      <c r="V2523">
        <f>YEAR(R2523)</f>
        <v>2015</v>
      </c>
      <c r="W2523">
        <f>YEAR(S2523)</f>
        <v>2015</v>
      </c>
      <c r="X2523" s="14">
        <f>_xlfn.DAYS(Table1[[#This Row],[Date Ended Conversion]],Table1[[#This Row],[Date Created Conversion]])</f>
        <v>21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8275</v>
      </c>
      <c r="O2524" t="s">
        <v>8312</v>
      </c>
      <c r="P2524" s="16">
        <f>ROUND(Table1[[#This Row],[pledged]]/Table1[[#This Row],[goal]]*100,0)</f>
        <v>100</v>
      </c>
      <c r="Q2524">
        <f>IFERROR(ROUND(E2524/L2524,2),0)</f>
        <v>185.19</v>
      </c>
      <c r="R2524" s="18">
        <f>(((J2524/60)/60)/24)+DATE(1970,1,1)</f>
        <v>42460.573611111111</v>
      </c>
      <c r="S2524" s="18">
        <f>(((I2524/60)/60)/24)+DATE(1970,1,1)</f>
        <v>42482.619444444441</v>
      </c>
      <c r="T2524" s="14">
        <f>MONTH(R2524)</f>
        <v>3</v>
      </c>
      <c r="U2524" s="14">
        <f>MONTH(S2524)</f>
        <v>4</v>
      </c>
      <c r="V2524">
        <f>YEAR(R2524)</f>
        <v>2016</v>
      </c>
      <c r="W2524">
        <f>YEAR(S2524)</f>
        <v>2016</v>
      </c>
      <c r="X2524" s="14">
        <f>_xlfn.DAYS(Table1[[#This Row],[Date Ended Conversion]],Table1[[#This Row],[Date Created Conversion]])</f>
        <v>22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8275</v>
      </c>
      <c r="O2525" t="s">
        <v>8312</v>
      </c>
      <c r="P2525" s="16">
        <f>ROUND(Table1[[#This Row],[pledged]]/Table1[[#This Row],[goal]]*100,0)</f>
        <v>156</v>
      </c>
      <c r="Q2525">
        <f>IFERROR(ROUND(E2525/L2525,2),0)</f>
        <v>54.15</v>
      </c>
      <c r="R2525" s="18">
        <f>(((J2525/60)/60)/24)+DATE(1970,1,1)</f>
        <v>41930.975601851853</v>
      </c>
      <c r="S2525" s="18">
        <f>(((I2525/60)/60)/24)+DATE(1970,1,1)</f>
        <v>41961.017268518524</v>
      </c>
      <c r="T2525" s="14">
        <f>MONTH(R2525)</f>
        <v>10</v>
      </c>
      <c r="U2525" s="14">
        <f>MONTH(S2525)</f>
        <v>11</v>
      </c>
      <c r="V2525">
        <f>YEAR(R2525)</f>
        <v>2014</v>
      </c>
      <c r="W2525">
        <f>YEAR(S2525)</f>
        <v>2014</v>
      </c>
      <c r="X2525" s="14">
        <f>_xlfn.DAYS(Table1[[#This Row],[Date Ended Conversion]],Table1[[#This Row],[Date Created Conversion]])</f>
        <v>31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8275</v>
      </c>
      <c r="O2526" t="s">
        <v>8312</v>
      </c>
      <c r="P2526" s="16">
        <f>ROUND(Table1[[#This Row],[pledged]]/Table1[[#This Row],[goal]]*100,0)</f>
        <v>102</v>
      </c>
      <c r="Q2526">
        <f>IFERROR(ROUND(E2526/L2526,2),0)</f>
        <v>177.21</v>
      </c>
      <c r="R2526" s="18">
        <f>(((J2526/60)/60)/24)+DATE(1970,1,1)</f>
        <v>41961.807372685187</v>
      </c>
      <c r="S2526" s="18">
        <f>(((I2526/60)/60)/24)+DATE(1970,1,1)</f>
        <v>41994.1875</v>
      </c>
      <c r="T2526" s="14">
        <f>MONTH(R2526)</f>
        <v>11</v>
      </c>
      <c r="U2526" s="14">
        <f>MONTH(S2526)</f>
        <v>12</v>
      </c>
      <c r="V2526">
        <f>YEAR(R2526)</f>
        <v>2014</v>
      </c>
      <c r="W2526">
        <f>YEAR(S2526)</f>
        <v>2014</v>
      </c>
      <c r="X2526" s="14">
        <f>_xlfn.DAYS(Table1[[#This Row],[Date Ended Conversion]],Table1[[#This Row],[Date Created Conversion]])</f>
        <v>33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8275</v>
      </c>
      <c r="O2527" t="s">
        <v>8312</v>
      </c>
      <c r="P2527" s="16">
        <f>ROUND(Table1[[#This Row],[pledged]]/Table1[[#This Row],[goal]]*100,0)</f>
        <v>100</v>
      </c>
      <c r="Q2527">
        <f>IFERROR(ROUND(E2527/L2527,2),0)</f>
        <v>100.33</v>
      </c>
      <c r="R2527" s="18">
        <f>(((J2527/60)/60)/24)+DATE(1970,1,1)</f>
        <v>41058.844571759262</v>
      </c>
      <c r="S2527" s="18">
        <f>(((I2527/60)/60)/24)+DATE(1970,1,1)</f>
        <v>41088.844571759262</v>
      </c>
      <c r="T2527" s="14">
        <f>MONTH(R2527)</f>
        <v>5</v>
      </c>
      <c r="U2527" s="14">
        <f>MONTH(S2527)</f>
        <v>6</v>
      </c>
      <c r="V2527">
        <f>YEAR(R2527)</f>
        <v>2012</v>
      </c>
      <c r="W2527">
        <f>YEAR(S2527)</f>
        <v>2012</v>
      </c>
      <c r="X2527" s="14">
        <f>_xlfn.DAYS(Table1[[#This Row],[Date Ended Conversion]],Table1[[#This Row],[Date Created Conversion]])</f>
        <v>30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8275</v>
      </c>
      <c r="O2528" t="s">
        <v>8312</v>
      </c>
      <c r="P2528" s="16">
        <f>ROUND(Table1[[#This Row],[pledged]]/Table1[[#This Row],[goal]]*100,0)</f>
        <v>113</v>
      </c>
      <c r="Q2528">
        <f>IFERROR(ROUND(E2528/L2528,2),0)</f>
        <v>136.91</v>
      </c>
      <c r="R2528" s="18">
        <f>(((J2528/60)/60)/24)+DATE(1970,1,1)</f>
        <v>41953.091134259259</v>
      </c>
      <c r="S2528" s="18">
        <f>(((I2528/60)/60)/24)+DATE(1970,1,1)</f>
        <v>41981.207638888889</v>
      </c>
      <c r="T2528" s="14">
        <f>MONTH(R2528)</f>
        <v>11</v>
      </c>
      <c r="U2528" s="14">
        <f>MONTH(S2528)</f>
        <v>12</v>
      </c>
      <c r="V2528">
        <f>YEAR(R2528)</f>
        <v>2014</v>
      </c>
      <c r="W2528">
        <f>YEAR(S2528)</f>
        <v>2014</v>
      </c>
      <c r="X2528" s="14">
        <f>_xlfn.DAYS(Table1[[#This Row],[Date Ended Conversion]],Table1[[#This Row],[Date Created Conversion]])</f>
        <v>28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8275</v>
      </c>
      <c r="O2529" t="s">
        <v>8312</v>
      </c>
      <c r="P2529" s="16">
        <f>ROUND(Table1[[#This Row],[pledged]]/Table1[[#This Row],[goal]]*100,0)</f>
        <v>102</v>
      </c>
      <c r="Q2529">
        <f>IFERROR(ROUND(E2529/L2529,2),0)</f>
        <v>57.54</v>
      </c>
      <c r="R2529" s="18">
        <f>(((J2529/60)/60)/24)+DATE(1970,1,1)</f>
        <v>41546.75105324074</v>
      </c>
      <c r="S2529" s="18">
        <f>(((I2529/60)/60)/24)+DATE(1970,1,1)</f>
        <v>41565.165972222225</v>
      </c>
      <c r="T2529" s="14">
        <f>MONTH(R2529)</f>
        <v>9</v>
      </c>
      <c r="U2529" s="14">
        <f>MONTH(S2529)</f>
        <v>10</v>
      </c>
      <c r="V2529">
        <f>YEAR(R2529)</f>
        <v>2013</v>
      </c>
      <c r="W2529">
        <f>YEAR(S2529)</f>
        <v>2013</v>
      </c>
      <c r="X2529" s="14">
        <f>_xlfn.DAYS(Table1[[#This Row],[Date Ended Conversion]],Table1[[#This Row],[Date Created Conversion]])</f>
        <v>19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8275</v>
      </c>
      <c r="O2530" t="s">
        <v>8312</v>
      </c>
      <c r="P2530" s="16">
        <f>ROUND(Table1[[#This Row],[pledged]]/Table1[[#This Row],[goal]]*100,0)</f>
        <v>107</v>
      </c>
      <c r="Q2530">
        <f>IFERROR(ROUND(E2530/L2530,2),0)</f>
        <v>52.96</v>
      </c>
      <c r="R2530" s="18">
        <f>(((J2530/60)/60)/24)+DATE(1970,1,1)</f>
        <v>42217.834525462968</v>
      </c>
      <c r="S2530" s="18">
        <f>(((I2530/60)/60)/24)+DATE(1970,1,1)</f>
        <v>42236.458333333328</v>
      </c>
      <c r="T2530" s="14">
        <f>MONTH(R2530)</f>
        <v>8</v>
      </c>
      <c r="U2530" s="14">
        <f>MONTH(S2530)</f>
        <v>8</v>
      </c>
      <c r="V2530">
        <f>YEAR(R2530)</f>
        <v>2015</v>
      </c>
      <c r="W2530">
        <f>YEAR(S2530)</f>
        <v>2015</v>
      </c>
      <c r="X2530" s="14">
        <f>_xlfn.DAYS(Table1[[#This Row],[Date Ended Conversion]],Table1[[#This Row],[Date Created Conversion]])</f>
        <v>19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8275</v>
      </c>
      <c r="O2531" t="s">
        <v>8312</v>
      </c>
      <c r="P2531" s="16">
        <f>ROUND(Table1[[#This Row],[pledged]]/Table1[[#This Row],[goal]]*100,0)</f>
        <v>104</v>
      </c>
      <c r="Q2531">
        <f>IFERROR(ROUND(E2531/L2531,2),0)</f>
        <v>82.33</v>
      </c>
      <c r="R2531" s="18">
        <f>(((J2531/60)/60)/24)+DATE(1970,1,1)</f>
        <v>40948.080729166664</v>
      </c>
      <c r="S2531" s="18">
        <f>(((I2531/60)/60)/24)+DATE(1970,1,1)</f>
        <v>40993.0390625</v>
      </c>
      <c r="T2531" s="14">
        <f>MONTH(R2531)</f>
        <v>2</v>
      </c>
      <c r="U2531" s="14">
        <f>MONTH(S2531)</f>
        <v>3</v>
      </c>
      <c r="V2531">
        <f>YEAR(R2531)</f>
        <v>2012</v>
      </c>
      <c r="W2531">
        <f>YEAR(S2531)</f>
        <v>2012</v>
      </c>
      <c r="X2531" s="14">
        <f>_xlfn.DAYS(Table1[[#This Row],[Date Ended Conversion]],Table1[[#This Row],[Date Created Conversion]])</f>
        <v>45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8275</v>
      </c>
      <c r="O2532" t="s">
        <v>8312</v>
      </c>
      <c r="P2532" s="16">
        <f>ROUND(Table1[[#This Row],[pledged]]/Table1[[#This Row],[goal]]*100,0)</f>
        <v>100</v>
      </c>
      <c r="Q2532">
        <f>IFERROR(ROUND(E2532/L2532,2),0)</f>
        <v>135.41999999999999</v>
      </c>
      <c r="R2532" s="18">
        <f>(((J2532/60)/60)/24)+DATE(1970,1,1)</f>
        <v>42081.864641203705</v>
      </c>
      <c r="S2532" s="18">
        <f>(((I2532/60)/60)/24)+DATE(1970,1,1)</f>
        <v>42114.201388888891</v>
      </c>
      <c r="T2532" s="14">
        <f>MONTH(R2532)</f>
        <v>3</v>
      </c>
      <c r="U2532" s="14">
        <f>MONTH(S2532)</f>
        <v>4</v>
      </c>
      <c r="V2532">
        <f>YEAR(R2532)</f>
        <v>2015</v>
      </c>
      <c r="W2532">
        <f>YEAR(S2532)</f>
        <v>2015</v>
      </c>
      <c r="X2532" s="14">
        <f>_xlfn.DAYS(Table1[[#This Row],[Date Ended Conversion]],Table1[[#This Row],[Date Created Conversion]])</f>
        <v>33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8275</v>
      </c>
      <c r="O2533" t="s">
        <v>8312</v>
      </c>
      <c r="P2533" s="16">
        <f>ROUND(Table1[[#This Row],[pledged]]/Table1[[#This Row],[goal]]*100,0)</f>
        <v>100</v>
      </c>
      <c r="Q2533">
        <f>IFERROR(ROUND(E2533/L2533,2),0)</f>
        <v>74.069999999999993</v>
      </c>
      <c r="R2533" s="18">
        <f>(((J2533/60)/60)/24)+DATE(1970,1,1)</f>
        <v>42208.680023148147</v>
      </c>
      <c r="S2533" s="18">
        <f>(((I2533/60)/60)/24)+DATE(1970,1,1)</f>
        <v>42231.165972222225</v>
      </c>
      <c r="T2533" s="14">
        <f>MONTH(R2533)</f>
        <v>7</v>
      </c>
      <c r="U2533" s="14">
        <f>MONTH(S2533)</f>
        <v>8</v>
      </c>
      <c r="V2533">
        <f>YEAR(R2533)</f>
        <v>2015</v>
      </c>
      <c r="W2533">
        <f>YEAR(S2533)</f>
        <v>2015</v>
      </c>
      <c r="X2533" s="14">
        <f>_xlfn.DAYS(Table1[[#This Row],[Date Ended Conversion]],Table1[[#This Row],[Date Created Conversion]])</f>
        <v>23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8275</v>
      </c>
      <c r="O2534" t="s">
        <v>8312</v>
      </c>
      <c r="P2534" s="16">
        <f>ROUND(Table1[[#This Row],[pledged]]/Table1[[#This Row],[goal]]*100,0)</f>
        <v>126</v>
      </c>
      <c r="Q2534">
        <f>IFERROR(ROUND(E2534/L2534,2),0)</f>
        <v>84.08</v>
      </c>
      <c r="R2534" s="18">
        <f>(((J2534/60)/60)/24)+DATE(1970,1,1)</f>
        <v>41107.849143518521</v>
      </c>
      <c r="S2534" s="18">
        <f>(((I2534/60)/60)/24)+DATE(1970,1,1)</f>
        <v>41137.849143518521</v>
      </c>
      <c r="T2534" s="14">
        <f>MONTH(R2534)</f>
        <v>7</v>
      </c>
      <c r="U2534" s="14">
        <f>MONTH(S2534)</f>
        <v>8</v>
      </c>
      <c r="V2534">
        <f>YEAR(R2534)</f>
        <v>2012</v>
      </c>
      <c r="W2534">
        <f>YEAR(S2534)</f>
        <v>2012</v>
      </c>
      <c r="X2534" s="14">
        <f>_xlfn.DAYS(Table1[[#This Row],[Date Ended Conversion]],Table1[[#This Row],[Date Created Conversion]])</f>
        <v>30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8275</v>
      </c>
      <c r="O2535" t="s">
        <v>8312</v>
      </c>
      <c r="P2535" s="16">
        <f>ROUND(Table1[[#This Row],[pledged]]/Table1[[#This Row],[goal]]*100,0)</f>
        <v>111</v>
      </c>
      <c r="Q2535">
        <f>IFERROR(ROUND(E2535/L2535,2),0)</f>
        <v>61.03</v>
      </c>
      <c r="R2535" s="18">
        <f>(((J2535/60)/60)/24)+DATE(1970,1,1)</f>
        <v>41304.751284722224</v>
      </c>
      <c r="S2535" s="18">
        <f>(((I2535/60)/60)/24)+DATE(1970,1,1)</f>
        <v>41334.750787037039</v>
      </c>
      <c r="T2535" s="14">
        <f>MONTH(R2535)</f>
        <v>1</v>
      </c>
      <c r="U2535" s="14">
        <f>MONTH(S2535)</f>
        <v>3</v>
      </c>
      <c r="V2535">
        <f>YEAR(R2535)</f>
        <v>2013</v>
      </c>
      <c r="W2535">
        <f>YEAR(S2535)</f>
        <v>2013</v>
      </c>
      <c r="X2535" s="14">
        <f>_xlfn.DAYS(Table1[[#This Row],[Date Ended Conversion]],Table1[[#This Row],[Date Created Conversion]])</f>
        <v>30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8275</v>
      </c>
      <c r="O2536" t="s">
        <v>8312</v>
      </c>
      <c r="P2536" s="16">
        <f>ROUND(Table1[[#This Row],[pledged]]/Table1[[#This Row],[goal]]*100,0)</f>
        <v>105</v>
      </c>
      <c r="Q2536">
        <f>IFERROR(ROUND(E2536/L2536,2),0)</f>
        <v>150</v>
      </c>
      <c r="R2536" s="18">
        <f>(((J2536/60)/60)/24)+DATE(1970,1,1)</f>
        <v>40127.700370370374</v>
      </c>
      <c r="S2536" s="18">
        <f>(((I2536/60)/60)/24)+DATE(1970,1,1)</f>
        <v>40179.25</v>
      </c>
      <c r="T2536" s="14">
        <f>MONTH(R2536)</f>
        <v>11</v>
      </c>
      <c r="U2536" s="14">
        <f>MONTH(S2536)</f>
        <v>1</v>
      </c>
      <c r="V2536">
        <f>YEAR(R2536)</f>
        <v>2009</v>
      </c>
      <c r="W2536">
        <f>YEAR(S2536)</f>
        <v>2010</v>
      </c>
      <c r="X2536" s="14">
        <f>_xlfn.DAYS(Table1[[#This Row],[Date Ended Conversion]],Table1[[#This Row],[Date Created Conversion]])</f>
        <v>52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8275</v>
      </c>
      <c r="O2537" t="s">
        <v>8312</v>
      </c>
      <c r="P2537" s="16">
        <f>ROUND(Table1[[#This Row],[pledged]]/Table1[[#This Row],[goal]]*100,0)</f>
        <v>104</v>
      </c>
      <c r="Q2537">
        <f>IFERROR(ROUND(E2537/L2537,2),0)</f>
        <v>266.08999999999997</v>
      </c>
      <c r="R2537" s="18">
        <f>(((J2537/60)/60)/24)+DATE(1970,1,1)</f>
        <v>41943.791030092594</v>
      </c>
      <c r="S2537" s="18">
        <f>(((I2537/60)/60)/24)+DATE(1970,1,1)</f>
        <v>41974.832696759258</v>
      </c>
      <c r="T2537" s="14">
        <f>MONTH(R2537)</f>
        <v>10</v>
      </c>
      <c r="U2537" s="14">
        <f>MONTH(S2537)</f>
        <v>12</v>
      </c>
      <c r="V2537">
        <f>YEAR(R2537)</f>
        <v>2014</v>
      </c>
      <c r="W2537">
        <f>YEAR(S2537)</f>
        <v>2014</v>
      </c>
      <c r="X2537" s="14">
        <f>_xlfn.DAYS(Table1[[#This Row],[Date Ended Conversion]],Table1[[#This Row],[Date Created Conversion]])</f>
        <v>31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8275</v>
      </c>
      <c r="O2538" t="s">
        <v>8312</v>
      </c>
      <c r="P2538" s="16">
        <f>ROUND(Table1[[#This Row],[pledged]]/Table1[[#This Row],[goal]]*100,0)</f>
        <v>116</v>
      </c>
      <c r="Q2538">
        <f>IFERROR(ROUND(E2538/L2538,2),0)</f>
        <v>7.25</v>
      </c>
      <c r="R2538" s="18">
        <f>(((J2538/60)/60)/24)+DATE(1970,1,1)</f>
        <v>41464.106087962966</v>
      </c>
      <c r="S2538" s="18">
        <f>(((I2538/60)/60)/24)+DATE(1970,1,1)</f>
        <v>41485.106087962966</v>
      </c>
      <c r="T2538" s="14">
        <f>MONTH(R2538)</f>
        <v>7</v>
      </c>
      <c r="U2538" s="14">
        <f>MONTH(S2538)</f>
        <v>7</v>
      </c>
      <c r="V2538">
        <f>YEAR(R2538)</f>
        <v>2013</v>
      </c>
      <c r="W2538">
        <f>YEAR(S2538)</f>
        <v>2013</v>
      </c>
      <c r="X2538" s="14">
        <f>_xlfn.DAYS(Table1[[#This Row],[Date Ended Conversion]],Table1[[#This Row],[Date Created Conversion]])</f>
        <v>21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8275</v>
      </c>
      <c r="O2539" t="s">
        <v>8312</v>
      </c>
      <c r="P2539" s="16">
        <f>ROUND(Table1[[#This Row],[pledged]]/Table1[[#This Row],[goal]]*100,0)</f>
        <v>110</v>
      </c>
      <c r="Q2539">
        <f>IFERROR(ROUND(E2539/L2539,2),0)</f>
        <v>100</v>
      </c>
      <c r="R2539" s="18">
        <f>(((J2539/60)/60)/24)+DATE(1970,1,1)</f>
        <v>40696.648784722223</v>
      </c>
      <c r="S2539" s="18">
        <f>(((I2539/60)/60)/24)+DATE(1970,1,1)</f>
        <v>40756.648784722223</v>
      </c>
      <c r="T2539" s="14">
        <f>MONTH(R2539)</f>
        <v>6</v>
      </c>
      <c r="U2539" s="14">
        <f>MONTH(S2539)</f>
        <v>8</v>
      </c>
      <c r="V2539">
        <f>YEAR(R2539)</f>
        <v>2011</v>
      </c>
      <c r="W2539">
        <f>YEAR(S2539)</f>
        <v>2011</v>
      </c>
      <c r="X2539" s="14">
        <f>_xlfn.DAYS(Table1[[#This Row],[Date Ended Conversion]],Table1[[#This Row],[Date Created Conversion]])</f>
        <v>60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8275</v>
      </c>
      <c r="O2540" t="s">
        <v>8312</v>
      </c>
      <c r="P2540" s="16">
        <f>ROUND(Table1[[#This Row],[pledged]]/Table1[[#This Row],[goal]]*100,0)</f>
        <v>113</v>
      </c>
      <c r="Q2540">
        <f>IFERROR(ROUND(E2540/L2540,2),0)</f>
        <v>109.96</v>
      </c>
      <c r="R2540" s="18">
        <f>(((J2540/60)/60)/24)+DATE(1970,1,1)</f>
        <v>41298.509965277779</v>
      </c>
      <c r="S2540" s="18">
        <f>(((I2540/60)/60)/24)+DATE(1970,1,1)</f>
        <v>41329.207638888889</v>
      </c>
      <c r="T2540" s="14">
        <f>MONTH(R2540)</f>
        <v>1</v>
      </c>
      <c r="U2540" s="14">
        <f>MONTH(S2540)</f>
        <v>2</v>
      </c>
      <c r="V2540">
        <f>YEAR(R2540)</f>
        <v>2013</v>
      </c>
      <c r="W2540">
        <f>YEAR(S2540)</f>
        <v>2013</v>
      </c>
      <c r="X2540" s="14">
        <f>_xlfn.DAYS(Table1[[#This Row],[Date Ended Conversion]],Table1[[#This Row],[Date Created Conversion]])</f>
        <v>31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8275</v>
      </c>
      <c r="O2541" t="s">
        <v>8312</v>
      </c>
      <c r="P2541" s="16">
        <f>ROUND(Table1[[#This Row],[pledged]]/Table1[[#This Row],[goal]]*100,0)</f>
        <v>100</v>
      </c>
      <c r="Q2541">
        <f>IFERROR(ROUND(E2541/L2541,2),0)</f>
        <v>169.92</v>
      </c>
      <c r="R2541" s="18">
        <f>(((J2541/60)/60)/24)+DATE(1970,1,1)</f>
        <v>41977.902222222227</v>
      </c>
      <c r="S2541" s="18">
        <f>(((I2541/60)/60)/24)+DATE(1970,1,1)</f>
        <v>42037.902222222227</v>
      </c>
      <c r="T2541" s="14">
        <f>MONTH(R2541)</f>
        <v>12</v>
      </c>
      <c r="U2541" s="14">
        <f>MONTH(S2541)</f>
        <v>2</v>
      </c>
      <c r="V2541">
        <f>YEAR(R2541)</f>
        <v>2014</v>
      </c>
      <c r="W2541">
        <f>YEAR(S2541)</f>
        <v>2015</v>
      </c>
      <c r="X2541" s="14">
        <f>_xlfn.DAYS(Table1[[#This Row],[Date Ended Conversion]],Table1[[#This Row],[Date Created Conversion]])</f>
        <v>60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8275</v>
      </c>
      <c r="O2542" t="s">
        <v>8312</v>
      </c>
      <c r="P2542" s="16">
        <f>ROUND(Table1[[#This Row],[pledged]]/Table1[[#This Row],[goal]]*100,0)</f>
        <v>103</v>
      </c>
      <c r="Q2542">
        <f>IFERROR(ROUND(E2542/L2542,2),0)</f>
        <v>95.74</v>
      </c>
      <c r="R2542" s="18">
        <f>(((J2542/60)/60)/24)+DATE(1970,1,1)</f>
        <v>40785.675011574072</v>
      </c>
      <c r="S2542" s="18">
        <f>(((I2542/60)/60)/24)+DATE(1970,1,1)</f>
        <v>40845.675011574072</v>
      </c>
      <c r="T2542" s="14">
        <f>MONTH(R2542)</f>
        <v>8</v>
      </c>
      <c r="U2542" s="14">
        <f>MONTH(S2542)</f>
        <v>10</v>
      </c>
      <c r="V2542">
        <f>YEAR(R2542)</f>
        <v>2011</v>
      </c>
      <c r="W2542">
        <f>YEAR(S2542)</f>
        <v>2011</v>
      </c>
      <c r="X2542" s="14">
        <f>_xlfn.DAYS(Table1[[#This Row],[Date Ended Conversion]],Table1[[#This Row],[Date Created Conversion]])</f>
        <v>60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8275</v>
      </c>
      <c r="O2543" t="s">
        <v>8312</v>
      </c>
      <c r="P2543" s="16">
        <f>ROUND(Table1[[#This Row],[pledged]]/Table1[[#This Row],[goal]]*100,0)</f>
        <v>107</v>
      </c>
      <c r="Q2543">
        <f>IFERROR(ROUND(E2543/L2543,2),0)</f>
        <v>59.46</v>
      </c>
      <c r="R2543" s="18">
        <f>(((J2543/60)/60)/24)+DATE(1970,1,1)</f>
        <v>41483.449282407404</v>
      </c>
      <c r="S2543" s="18">
        <f>(((I2543/60)/60)/24)+DATE(1970,1,1)</f>
        <v>41543.449282407404</v>
      </c>
      <c r="T2543" s="14">
        <f>MONTH(R2543)</f>
        <v>7</v>
      </c>
      <c r="U2543" s="14">
        <f>MONTH(S2543)</f>
        <v>9</v>
      </c>
      <c r="V2543">
        <f>YEAR(R2543)</f>
        <v>2013</v>
      </c>
      <c r="W2543">
        <f>YEAR(S2543)</f>
        <v>2013</v>
      </c>
      <c r="X2543" s="14">
        <f>_xlfn.DAYS(Table1[[#This Row],[Date Ended Conversion]],Table1[[#This Row],[Date Created Conversion]])</f>
        <v>60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8275</v>
      </c>
      <c r="O2544" t="s">
        <v>8312</v>
      </c>
      <c r="P2544" s="16">
        <f>ROUND(Table1[[#This Row],[pledged]]/Table1[[#This Row],[goal]]*100,0)</f>
        <v>104</v>
      </c>
      <c r="Q2544">
        <f>IFERROR(ROUND(E2544/L2544,2),0)</f>
        <v>55.77</v>
      </c>
      <c r="R2544" s="18">
        <f>(((J2544/60)/60)/24)+DATE(1970,1,1)</f>
        <v>41509.426585648151</v>
      </c>
      <c r="S2544" s="18">
        <f>(((I2544/60)/60)/24)+DATE(1970,1,1)</f>
        <v>41548.165972222225</v>
      </c>
      <c r="T2544" s="14">
        <f>MONTH(R2544)</f>
        <v>8</v>
      </c>
      <c r="U2544" s="14">
        <f>MONTH(S2544)</f>
        <v>10</v>
      </c>
      <c r="V2544">
        <f>YEAR(R2544)</f>
        <v>2013</v>
      </c>
      <c r="W2544">
        <f>YEAR(S2544)</f>
        <v>2013</v>
      </c>
      <c r="X2544" s="14">
        <f>_xlfn.DAYS(Table1[[#This Row],[Date Ended Conversion]],Table1[[#This Row],[Date Created Conversion]])</f>
        <v>39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8275</v>
      </c>
      <c r="O2545" t="s">
        <v>8312</v>
      </c>
      <c r="P2545" s="16">
        <f>ROUND(Table1[[#This Row],[pledged]]/Table1[[#This Row],[goal]]*100,0)</f>
        <v>156</v>
      </c>
      <c r="Q2545">
        <f>IFERROR(ROUND(E2545/L2545,2),0)</f>
        <v>30.08</v>
      </c>
      <c r="R2545" s="18">
        <f>(((J2545/60)/60)/24)+DATE(1970,1,1)</f>
        <v>40514.107615740737</v>
      </c>
      <c r="S2545" s="18">
        <f>(((I2545/60)/60)/24)+DATE(1970,1,1)</f>
        <v>40545.125</v>
      </c>
      <c r="T2545" s="14">
        <f>MONTH(R2545)</f>
        <v>12</v>
      </c>
      <c r="U2545" s="14">
        <f>MONTH(S2545)</f>
        <v>1</v>
      </c>
      <c r="V2545">
        <f>YEAR(R2545)</f>
        <v>2010</v>
      </c>
      <c r="W2545">
        <f>YEAR(S2545)</f>
        <v>2011</v>
      </c>
      <c r="X2545" s="14">
        <f>_xlfn.DAYS(Table1[[#This Row],[Date Ended Conversion]],Table1[[#This Row],[Date Created Conversion]])</f>
        <v>31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8275</v>
      </c>
      <c r="O2546" t="s">
        <v>8312</v>
      </c>
      <c r="P2546" s="16">
        <f>ROUND(Table1[[#This Row],[pledged]]/Table1[[#This Row],[goal]]*100,0)</f>
        <v>101</v>
      </c>
      <c r="Q2546">
        <f>IFERROR(ROUND(E2546/L2546,2),0)</f>
        <v>88.44</v>
      </c>
      <c r="R2546" s="18">
        <f>(((J2546/60)/60)/24)+DATE(1970,1,1)</f>
        <v>41068.520474537036</v>
      </c>
      <c r="S2546" s="18">
        <f>(((I2546/60)/60)/24)+DATE(1970,1,1)</f>
        <v>41098.520474537036</v>
      </c>
      <c r="T2546" s="14">
        <f>MONTH(R2546)</f>
        <v>6</v>
      </c>
      <c r="U2546" s="14">
        <f>MONTH(S2546)</f>
        <v>7</v>
      </c>
      <c r="V2546">
        <f>YEAR(R2546)</f>
        <v>2012</v>
      </c>
      <c r="W2546">
        <f>YEAR(S2546)</f>
        <v>2012</v>
      </c>
      <c r="X2546" s="14">
        <f>_xlfn.DAYS(Table1[[#This Row],[Date Ended Conversion]],Table1[[#This Row],[Date Created Conversion]])</f>
        <v>30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8275</v>
      </c>
      <c r="O2547" t="s">
        <v>8312</v>
      </c>
      <c r="P2547" s="16">
        <f>ROUND(Table1[[#This Row],[pledged]]/Table1[[#This Row],[goal]]*100,0)</f>
        <v>195</v>
      </c>
      <c r="Q2547">
        <f>IFERROR(ROUND(E2547/L2547,2),0)</f>
        <v>64.03</v>
      </c>
      <c r="R2547" s="18">
        <f>(((J2547/60)/60)/24)+DATE(1970,1,1)</f>
        <v>42027.13817129629</v>
      </c>
      <c r="S2547" s="18">
        <f>(((I2547/60)/60)/24)+DATE(1970,1,1)</f>
        <v>42062.020833333328</v>
      </c>
      <c r="T2547" s="14">
        <f>MONTH(R2547)</f>
        <v>1</v>
      </c>
      <c r="U2547" s="14">
        <f>MONTH(S2547)</f>
        <v>2</v>
      </c>
      <c r="V2547">
        <f>YEAR(R2547)</f>
        <v>2015</v>
      </c>
      <c r="W2547">
        <f>YEAR(S2547)</f>
        <v>2015</v>
      </c>
      <c r="X2547" s="14">
        <f>_xlfn.DAYS(Table1[[#This Row],[Date Ended Conversion]],Table1[[#This Row],[Date Created Conversion]])</f>
        <v>35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8275</v>
      </c>
      <c r="O2548" t="s">
        <v>8312</v>
      </c>
      <c r="P2548" s="16">
        <f>ROUND(Table1[[#This Row],[pledged]]/Table1[[#This Row],[goal]]*100,0)</f>
        <v>112</v>
      </c>
      <c r="Q2548">
        <f>IFERROR(ROUND(E2548/L2548,2),0)</f>
        <v>60.15</v>
      </c>
      <c r="R2548" s="18">
        <f>(((J2548/60)/60)/24)+DATE(1970,1,1)</f>
        <v>41524.858553240738</v>
      </c>
      <c r="S2548" s="18">
        <f>(((I2548/60)/60)/24)+DATE(1970,1,1)</f>
        <v>41552.208333333336</v>
      </c>
      <c r="T2548" s="14">
        <f>MONTH(R2548)</f>
        <v>9</v>
      </c>
      <c r="U2548" s="14">
        <f>MONTH(S2548)</f>
        <v>10</v>
      </c>
      <c r="V2548">
        <f>YEAR(R2548)</f>
        <v>2013</v>
      </c>
      <c r="W2548">
        <f>YEAR(S2548)</f>
        <v>2013</v>
      </c>
      <c r="X2548" s="14">
        <f>_xlfn.DAYS(Table1[[#This Row],[Date Ended Conversion]],Table1[[#This Row],[Date Created Conversion]])</f>
        <v>28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8275</v>
      </c>
      <c r="O2549" t="s">
        <v>8312</v>
      </c>
      <c r="P2549" s="16">
        <f>ROUND(Table1[[#This Row],[pledged]]/Table1[[#This Row],[goal]]*100,0)</f>
        <v>120</v>
      </c>
      <c r="Q2549">
        <f>IFERROR(ROUND(E2549/L2549,2),0)</f>
        <v>49.19</v>
      </c>
      <c r="R2549" s="18">
        <f>(((J2549/60)/60)/24)+DATE(1970,1,1)</f>
        <v>40973.773182870369</v>
      </c>
      <c r="S2549" s="18">
        <f>(((I2549/60)/60)/24)+DATE(1970,1,1)</f>
        <v>41003.731516203705</v>
      </c>
      <c r="T2549" s="14">
        <f>MONTH(R2549)</f>
        <v>3</v>
      </c>
      <c r="U2549" s="14">
        <f>MONTH(S2549)</f>
        <v>4</v>
      </c>
      <c r="V2549">
        <f>YEAR(R2549)</f>
        <v>2012</v>
      </c>
      <c r="W2549">
        <f>YEAR(S2549)</f>
        <v>2012</v>
      </c>
      <c r="X2549" s="14">
        <f>_xlfn.DAYS(Table1[[#This Row],[Date Ended Conversion]],Table1[[#This Row],[Date Created Conversion]])</f>
        <v>30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8275</v>
      </c>
      <c r="O2550" t="s">
        <v>8312</v>
      </c>
      <c r="P2550" s="16">
        <f>ROUND(Table1[[#This Row],[pledged]]/Table1[[#This Row],[goal]]*100,0)</f>
        <v>102</v>
      </c>
      <c r="Q2550">
        <f>IFERROR(ROUND(E2550/L2550,2),0)</f>
        <v>165.16</v>
      </c>
      <c r="R2550" s="18">
        <f>(((J2550/60)/60)/24)+DATE(1970,1,1)</f>
        <v>42618.625428240746</v>
      </c>
      <c r="S2550" s="18">
        <f>(((I2550/60)/60)/24)+DATE(1970,1,1)</f>
        <v>42643.185416666667</v>
      </c>
      <c r="T2550" s="14">
        <f>MONTH(R2550)</f>
        <v>9</v>
      </c>
      <c r="U2550" s="14">
        <f>MONTH(S2550)</f>
        <v>9</v>
      </c>
      <c r="V2550">
        <f>YEAR(R2550)</f>
        <v>2016</v>
      </c>
      <c r="W2550">
        <f>YEAR(S2550)</f>
        <v>2016</v>
      </c>
      <c r="X2550" s="14">
        <f>_xlfn.DAYS(Table1[[#This Row],[Date Ended Conversion]],Table1[[#This Row],[Date Created Conversion]])</f>
        <v>25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8275</v>
      </c>
      <c r="O2551" t="s">
        <v>8312</v>
      </c>
      <c r="P2551" s="16">
        <f>ROUND(Table1[[#This Row],[pledged]]/Table1[[#This Row],[goal]]*100,0)</f>
        <v>103</v>
      </c>
      <c r="Q2551">
        <f>IFERROR(ROUND(E2551/L2551,2),0)</f>
        <v>43.62</v>
      </c>
      <c r="R2551" s="18">
        <f>(((J2551/60)/60)/24)+DATE(1970,1,1)</f>
        <v>41390.757754629631</v>
      </c>
      <c r="S2551" s="18">
        <f>(((I2551/60)/60)/24)+DATE(1970,1,1)</f>
        <v>41425.708333333336</v>
      </c>
      <c r="T2551" s="14">
        <f>MONTH(R2551)</f>
        <v>4</v>
      </c>
      <c r="U2551" s="14">
        <f>MONTH(S2551)</f>
        <v>5</v>
      </c>
      <c r="V2551">
        <f>YEAR(R2551)</f>
        <v>2013</v>
      </c>
      <c r="W2551">
        <f>YEAR(S2551)</f>
        <v>2013</v>
      </c>
      <c r="X2551" s="14">
        <f>_xlfn.DAYS(Table1[[#This Row],[Date Ended Conversion]],Table1[[#This Row],[Date Created Conversion]])</f>
        <v>35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8275</v>
      </c>
      <c r="O2552" t="s">
        <v>8312</v>
      </c>
      <c r="P2552" s="16">
        <f>ROUND(Table1[[#This Row],[pledged]]/Table1[[#This Row],[goal]]*100,0)</f>
        <v>101</v>
      </c>
      <c r="Q2552">
        <f>IFERROR(ROUND(E2552/L2552,2),0)</f>
        <v>43.7</v>
      </c>
      <c r="R2552" s="18">
        <f>(((J2552/60)/60)/24)+DATE(1970,1,1)</f>
        <v>42228.634328703702</v>
      </c>
      <c r="S2552" s="18">
        <f>(((I2552/60)/60)/24)+DATE(1970,1,1)</f>
        <v>42285.165972222225</v>
      </c>
      <c r="T2552" s="14">
        <f>MONTH(R2552)</f>
        <v>8</v>
      </c>
      <c r="U2552" s="14">
        <f>MONTH(S2552)</f>
        <v>10</v>
      </c>
      <c r="V2552">
        <f>YEAR(R2552)</f>
        <v>2015</v>
      </c>
      <c r="W2552">
        <f>YEAR(S2552)</f>
        <v>2015</v>
      </c>
      <c r="X2552" s="14">
        <f>_xlfn.DAYS(Table1[[#This Row],[Date Ended Conversion]],Table1[[#This Row],[Date Created Conversion]])</f>
        <v>57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8275</v>
      </c>
      <c r="O2553" t="s">
        <v>8312</v>
      </c>
      <c r="P2553" s="16">
        <f>ROUND(Table1[[#This Row],[pledged]]/Table1[[#This Row],[goal]]*100,0)</f>
        <v>103</v>
      </c>
      <c r="Q2553">
        <f>IFERROR(ROUND(E2553/L2553,2),0)</f>
        <v>67.42</v>
      </c>
      <c r="R2553" s="18">
        <f>(((J2553/60)/60)/24)+DATE(1970,1,1)</f>
        <v>40961.252141203702</v>
      </c>
      <c r="S2553" s="18">
        <f>(((I2553/60)/60)/24)+DATE(1970,1,1)</f>
        <v>40989.866666666669</v>
      </c>
      <c r="T2553" s="14">
        <f>MONTH(R2553)</f>
        <v>2</v>
      </c>
      <c r="U2553" s="14">
        <f>MONTH(S2553)</f>
        <v>3</v>
      </c>
      <c r="V2553">
        <f>YEAR(R2553)</f>
        <v>2012</v>
      </c>
      <c r="W2553">
        <f>YEAR(S2553)</f>
        <v>2012</v>
      </c>
      <c r="X2553" s="14">
        <f>_xlfn.DAYS(Table1[[#This Row],[Date Ended Conversion]],Table1[[#This Row],[Date Created Conversion]])</f>
        <v>28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8275</v>
      </c>
      <c r="O2554" t="s">
        <v>8312</v>
      </c>
      <c r="P2554" s="16">
        <f>ROUND(Table1[[#This Row],[pledged]]/Table1[[#This Row],[goal]]*100,0)</f>
        <v>107</v>
      </c>
      <c r="Q2554">
        <f>IFERROR(ROUND(E2554/L2554,2),0)</f>
        <v>177.5</v>
      </c>
      <c r="R2554" s="18">
        <f>(((J2554/60)/60)/24)+DATE(1970,1,1)</f>
        <v>42769.809965277775</v>
      </c>
      <c r="S2554" s="18">
        <f>(((I2554/60)/60)/24)+DATE(1970,1,1)</f>
        <v>42799.809965277775</v>
      </c>
      <c r="T2554" s="14">
        <f>MONTH(R2554)</f>
        <v>2</v>
      </c>
      <c r="U2554" s="14">
        <f>MONTH(S2554)</f>
        <v>3</v>
      </c>
      <c r="V2554">
        <f>YEAR(R2554)</f>
        <v>2017</v>
      </c>
      <c r="W2554">
        <f>YEAR(S2554)</f>
        <v>2017</v>
      </c>
      <c r="X2554" s="14">
        <f>_xlfn.DAYS(Table1[[#This Row],[Date Ended Conversion]],Table1[[#This Row],[Date Created Conversion]])</f>
        <v>30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8275</v>
      </c>
      <c r="O2555" t="s">
        <v>8312</v>
      </c>
      <c r="P2555" s="16">
        <f>ROUND(Table1[[#This Row],[pledged]]/Table1[[#This Row],[goal]]*100,0)</f>
        <v>156</v>
      </c>
      <c r="Q2555">
        <f>IFERROR(ROUND(E2555/L2555,2),0)</f>
        <v>38.880000000000003</v>
      </c>
      <c r="R2555" s="18">
        <f>(((J2555/60)/60)/24)+DATE(1970,1,1)</f>
        <v>41113.199155092596</v>
      </c>
      <c r="S2555" s="18">
        <f>(((I2555/60)/60)/24)+DATE(1970,1,1)</f>
        <v>41173.199155092596</v>
      </c>
      <c r="T2555" s="14">
        <f>MONTH(R2555)</f>
        <v>7</v>
      </c>
      <c r="U2555" s="14">
        <f>MONTH(S2555)</f>
        <v>9</v>
      </c>
      <c r="V2555">
        <f>YEAR(R2555)</f>
        <v>2012</v>
      </c>
      <c r="W2555">
        <f>YEAR(S2555)</f>
        <v>2012</v>
      </c>
      <c r="X2555" s="14">
        <f>_xlfn.DAYS(Table1[[#This Row],[Date Ended Conversion]],Table1[[#This Row],[Date Created Conversion]])</f>
        <v>60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8275</v>
      </c>
      <c r="O2556" t="s">
        <v>8312</v>
      </c>
      <c r="P2556" s="16">
        <f>ROUND(Table1[[#This Row],[pledged]]/Table1[[#This Row],[goal]]*100,0)</f>
        <v>123</v>
      </c>
      <c r="Q2556">
        <f>IFERROR(ROUND(E2556/L2556,2),0)</f>
        <v>54.99</v>
      </c>
      <c r="R2556" s="18">
        <f>(((J2556/60)/60)/24)+DATE(1970,1,1)</f>
        <v>42125.078275462962</v>
      </c>
      <c r="S2556" s="18">
        <f>(((I2556/60)/60)/24)+DATE(1970,1,1)</f>
        <v>42156.165972222225</v>
      </c>
      <c r="T2556" s="14">
        <f>MONTH(R2556)</f>
        <v>5</v>
      </c>
      <c r="U2556" s="14">
        <f>MONTH(S2556)</f>
        <v>6</v>
      </c>
      <c r="V2556">
        <f>YEAR(R2556)</f>
        <v>2015</v>
      </c>
      <c r="W2556">
        <f>YEAR(S2556)</f>
        <v>2015</v>
      </c>
      <c r="X2556" s="14">
        <f>_xlfn.DAYS(Table1[[#This Row],[Date Ended Conversion]],Table1[[#This Row],[Date Created Conversion]])</f>
        <v>31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8275</v>
      </c>
      <c r="O2557" t="s">
        <v>8312</v>
      </c>
      <c r="P2557" s="16">
        <f>ROUND(Table1[[#This Row],[pledged]]/Table1[[#This Row],[goal]]*100,0)</f>
        <v>107</v>
      </c>
      <c r="Q2557">
        <f>IFERROR(ROUND(E2557/L2557,2),0)</f>
        <v>61.34</v>
      </c>
      <c r="R2557" s="18">
        <f>(((J2557/60)/60)/24)+DATE(1970,1,1)</f>
        <v>41026.655011574076</v>
      </c>
      <c r="S2557" s="18">
        <f>(((I2557/60)/60)/24)+DATE(1970,1,1)</f>
        <v>41057.655011574076</v>
      </c>
      <c r="T2557" s="14">
        <f>MONTH(R2557)</f>
        <v>4</v>
      </c>
      <c r="U2557" s="14">
        <f>MONTH(S2557)</f>
        <v>5</v>
      </c>
      <c r="V2557">
        <f>YEAR(R2557)</f>
        <v>2012</v>
      </c>
      <c r="W2557">
        <f>YEAR(S2557)</f>
        <v>2012</v>
      </c>
      <c r="X2557" s="14">
        <f>_xlfn.DAYS(Table1[[#This Row],[Date Ended Conversion]],Table1[[#This Row],[Date Created Conversion]])</f>
        <v>31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8275</v>
      </c>
      <c r="O2558" t="s">
        <v>8312</v>
      </c>
      <c r="P2558" s="16">
        <f>ROUND(Table1[[#This Row],[pledged]]/Table1[[#This Row],[goal]]*100,0)</f>
        <v>106</v>
      </c>
      <c r="Q2558">
        <f>IFERROR(ROUND(E2558/L2558,2),0)</f>
        <v>23.12</v>
      </c>
      <c r="R2558" s="18">
        <f>(((J2558/60)/60)/24)+DATE(1970,1,1)</f>
        <v>41222.991400462961</v>
      </c>
      <c r="S2558" s="18">
        <f>(((I2558/60)/60)/24)+DATE(1970,1,1)</f>
        <v>41267.991400462961</v>
      </c>
      <c r="T2558" s="14">
        <f>MONTH(R2558)</f>
        <v>11</v>
      </c>
      <c r="U2558" s="14">
        <f>MONTH(S2558)</f>
        <v>12</v>
      </c>
      <c r="V2558">
        <f>YEAR(R2558)</f>
        <v>2012</v>
      </c>
      <c r="W2558">
        <f>YEAR(S2558)</f>
        <v>2012</v>
      </c>
      <c r="X2558" s="14">
        <f>_xlfn.DAYS(Table1[[#This Row],[Date Ended Conversion]],Table1[[#This Row],[Date Created Conversion]])</f>
        <v>45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8275</v>
      </c>
      <c r="O2559" t="s">
        <v>8312</v>
      </c>
      <c r="P2559" s="16">
        <f>ROUND(Table1[[#This Row],[pledged]]/Table1[[#This Row],[goal]]*100,0)</f>
        <v>118</v>
      </c>
      <c r="Q2559">
        <f>IFERROR(ROUND(E2559/L2559,2),0)</f>
        <v>29.61</v>
      </c>
      <c r="R2559" s="18">
        <f>(((J2559/60)/60)/24)+DATE(1970,1,1)</f>
        <v>41744.745208333334</v>
      </c>
      <c r="S2559" s="18">
        <f>(((I2559/60)/60)/24)+DATE(1970,1,1)</f>
        <v>41774.745208333334</v>
      </c>
      <c r="T2559" s="14">
        <f>MONTH(R2559)</f>
        <v>4</v>
      </c>
      <c r="U2559" s="14">
        <f>MONTH(S2559)</f>
        <v>5</v>
      </c>
      <c r="V2559">
        <f>YEAR(R2559)</f>
        <v>2014</v>
      </c>
      <c r="W2559">
        <f>YEAR(S2559)</f>
        <v>2014</v>
      </c>
      <c r="X2559" s="14">
        <f>_xlfn.DAYS(Table1[[#This Row],[Date Ended Conversion]],Table1[[#This Row],[Date Created Conversion]])</f>
        <v>30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8275</v>
      </c>
      <c r="O2560" t="s">
        <v>8312</v>
      </c>
      <c r="P2560" s="16">
        <f>ROUND(Table1[[#This Row],[pledged]]/Table1[[#This Row],[goal]]*100,0)</f>
        <v>109</v>
      </c>
      <c r="Q2560">
        <f>IFERROR(ROUND(E2560/L2560,2),0)</f>
        <v>75.61</v>
      </c>
      <c r="R2560" s="18">
        <f>(((J2560/60)/60)/24)+DATE(1970,1,1)</f>
        <v>42093.860023148154</v>
      </c>
      <c r="S2560" s="18">
        <f>(((I2560/60)/60)/24)+DATE(1970,1,1)</f>
        <v>42125.582638888889</v>
      </c>
      <c r="T2560" s="14">
        <f>MONTH(R2560)</f>
        <v>3</v>
      </c>
      <c r="U2560" s="14">
        <f>MONTH(S2560)</f>
        <v>5</v>
      </c>
      <c r="V2560">
        <f>YEAR(R2560)</f>
        <v>2015</v>
      </c>
      <c r="W2560">
        <f>YEAR(S2560)</f>
        <v>2015</v>
      </c>
      <c r="X2560" s="14">
        <f>_xlfn.DAYS(Table1[[#This Row],[Date Ended Conversion]],Table1[[#This Row],[Date Created Conversion]])</f>
        <v>32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8275</v>
      </c>
      <c r="O2561" t="s">
        <v>8312</v>
      </c>
      <c r="P2561" s="16">
        <f>ROUND(Table1[[#This Row],[pledged]]/Table1[[#This Row],[goal]]*100,0)</f>
        <v>111</v>
      </c>
      <c r="Q2561">
        <f>IFERROR(ROUND(E2561/L2561,2),0)</f>
        <v>35.6</v>
      </c>
      <c r="R2561" s="18">
        <f>(((J2561/60)/60)/24)+DATE(1970,1,1)</f>
        <v>40829.873657407406</v>
      </c>
      <c r="S2561" s="18">
        <f>(((I2561/60)/60)/24)+DATE(1970,1,1)</f>
        <v>40862.817361111112</v>
      </c>
      <c r="T2561" s="14">
        <f>MONTH(R2561)</f>
        <v>10</v>
      </c>
      <c r="U2561" s="14">
        <f>MONTH(S2561)</f>
        <v>11</v>
      </c>
      <c r="V2561">
        <f>YEAR(R2561)</f>
        <v>2011</v>
      </c>
      <c r="W2561">
        <f>YEAR(S2561)</f>
        <v>2011</v>
      </c>
      <c r="X2561" s="14">
        <f>_xlfn.DAYS(Table1[[#This Row],[Date Ended Conversion]],Table1[[#This Row],[Date Created Conversion]])</f>
        <v>33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8275</v>
      </c>
      <c r="O2562" t="s">
        <v>8312</v>
      </c>
      <c r="P2562" s="16">
        <f>ROUND(Table1[[#This Row],[pledged]]/Table1[[#This Row],[goal]]*100,0)</f>
        <v>100</v>
      </c>
      <c r="Q2562">
        <f>IFERROR(ROUND(E2562/L2562,2),0)</f>
        <v>143</v>
      </c>
      <c r="R2562" s="18">
        <f>(((J2562/60)/60)/24)+DATE(1970,1,1)</f>
        <v>42039.951087962967</v>
      </c>
      <c r="S2562" s="18">
        <f>(((I2562/60)/60)/24)+DATE(1970,1,1)</f>
        <v>42069.951087962967</v>
      </c>
      <c r="T2562" s="14">
        <f>MONTH(R2562)</f>
        <v>2</v>
      </c>
      <c r="U2562" s="14">
        <f>MONTH(S2562)</f>
        <v>3</v>
      </c>
      <c r="V2562">
        <f>YEAR(R2562)</f>
        <v>2015</v>
      </c>
      <c r="W2562">
        <f>YEAR(S2562)</f>
        <v>2015</v>
      </c>
      <c r="X2562" s="14">
        <f>_xlfn.DAYS(Table1[[#This Row],[Date Ended Conversion]],Table1[[#This Row],[Date Created Conversion]])</f>
        <v>30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8283</v>
      </c>
      <c r="O2563" t="s">
        <v>8284</v>
      </c>
      <c r="P2563" s="16">
        <f>ROUND(Table1[[#This Row],[pledged]]/Table1[[#This Row],[goal]]*100,0)</f>
        <v>0</v>
      </c>
      <c r="Q2563">
        <f>IFERROR(ROUND(E2563/L2563,2),0)</f>
        <v>0</v>
      </c>
      <c r="R2563" s="18">
        <f>(((J2563/60)/60)/24)+DATE(1970,1,1)</f>
        <v>42260.528807870374</v>
      </c>
      <c r="S2563" s="18">
        <f>(((I2563/60)/60)/24)+DATE(1970,1,1)</f>
        <v>42290.528807870374</v>
      </c>
      <c r="T2563" s="14">
        <f>MONTH(R2563)</f>
        <v>9</v>
      </c>
      <c r="U2563" s="14">
        <f>MONTH(S2563)</f>
        <v>10</v>
      </c>
      <c r="V2563">
        <f>YEAR(R2563)</f>
        <v>2015</v>
      </c>
      <c r="W2563">
        <f>YEAR(S2563)</f>
        <v>2015</v>
      </c>
      <c r="X2563" s="14">
        <f>_xlfn.DAYS(Table1[[#This Row],[Date Ended Conversion]],Table1[[#This Row],[Date Created Conversion]])</f>
        <v>30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8283</v>
      </c>
      <c r="O2564" t="s">
        <v>8284</v>
      </c>
      <c r="P2564" s="16">
        <f>ROUND(Table1[[#This Row],[pledged]]/Table1[[#This Row],[goal]]*100,0)</f>
        <v>1</v>
      </c>
      <c r="Q2564">
        <f>IFERROR(ROUND(E2564/L2564,2),0)</f>
        <v>25</v>
      </c>
      <c r="R2564" s="18">
        <f>(((J2564/60)/60)/24)+DATE(1970,1,1)</f>
        <v>42594.524756944447</v>
      </c>
      <c r="S2564" s="18">
        <f>(((I2564/60)/60)/24)+DATE(1970,1,1)</f>
        <v>42654.524756944447</v>
      </c>
      <c r="T2564" s="14">
        <f>MONTH(R2564)</f>
        <v>8</v>
      </c>
      <c r="U2564" s="14">
        <f>MONTH(S2564)</f>
        <v>10</v>
      </c>
      <c r="V2564">
        <f>YEAR(R2564)</f>
        <v>2016</v>
      </c>
      <c r="W2564">
        <f>YEAR(S2564)</f>
        <v>2016</v>
      </c>
      <c r="X2564" s="14">
        <f>_xlfn.DAYS(Table1[[#This Row],[Date Ended Conversion]],Table1[[#This Row],[Date Created Conversion]])</f>
        <v>60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8283</v>
      </c>
      <c r="O2565" t="s">
        <v>8284</v>
      </c>
      <c r="P2565" s="16">
        <f>ROUND(Table1[[#This Row],[pledged]]/Table1[[#This Row],[goal]]*100,0)</f>
        <v>0</v>
      </c>
      <c r="Q2565">
        <f>IFERROR(ROUND(E2565/L2565,2),0)</f>
        <v>0</v>
      </c>
      <c r="R2565" s="18">
        <f>(((J2565/60)/60)/24)+DATE(1970,1,1)</f>
        <v>42155.139479166668</v>
      </c>
      <c r="S2565" s="18">
        <f>(((I2565/60)/60)/24)+DATE(1970,1,1)</f>
        <v>42215.139479166668</v>
      </c>
      <c r="T2565" s="14">
        <f>MONTH(R2565)</f>
        <v>5</v>
      </c>
      <c r="U2565" s="14">
        <f>MONTH(S2565)</f>
        <v>7</v>
      </c>
      <c r="V2565">
        <f>YEAR(R2565)</f>
        <v>2015</v>
      </c>
      <c r="W2565">
        <f>YEAR(S2565)</f>
        <v>2015</v>
      </c>
      <c r="X2565" s="14">
        <f>_xlfn.DAYS(Table1[[#This Row],[Date Ended Conversion]],Table1[[#This Row],[Date Created Conversion]])</f>
        <v>60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8283</v>
      </c>
      <c r="O2566" t="s">
        <v>8284</v>
      </c>
      <c r="P2566" s="16">
        <f>ROUND(Table1[[#This Row],[pledged]]/Table1[[#This Row],[goal]]*100,0)</f>
        <v>0</v>
      </c>
      <c r="Q2566">
        <f>IFERROR(ROUND(E2566/L2566,2),0)</f>
        <v>0</v>
      </c>
      <c r="R2566" s="18">
        <f>(((J2566/60)/60)/24)+DATE(1970,1,1)</f>
        <v>41822.040497685186</v>
      </c>
      <c r="S2566" s="18">
        <f>(((I2566/60)/60)/24)+DATE(1970,1,1)</f>
        <v>41852.040497685186</v>
      </c>
      <c r="T2566" s="14">
        <f>MONTH(R2566)</f>
        <v>7</v>
      </c>
      <c r="U2566" s="14">
        <f>MONTH(S2566)</f>
        <v>8</v>
      </c>
      <c r="V2566">
        <f>YEAR(R2566)</f>
        <v>2014</v>
      </c>
      <c r="W2566">
        <f>YEAR(S2566)</f>
        <v>2014</v>
      </c>
      <c r="X2566" s="14">
        <f>_xlfn.DAYS(Table1[[#This Row],[Date Ended Conversion]],Table1[[#This Row],[Date Created Conversion]])</f>
        <v>30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8283</v>
      </c>
      <c r="O2567" t="s">
        <v>8284</v>
      </c>
      <c r="P2567" s="16">
        <f>ROUND(Table1[[#This Row],[pledged]]/Table1[[#This Row],[goal]]*100,0)</f>
        <v>1</v>
      </c>
      <c r="Q2567">
        <f>IFERROR(ROUND(E2567/L2567,2),0)</f>
        <v>100</v>
      </c>
      <c r="R2567" s="18">
        <f>(((J2567/60)/60)/24)+DATE(1970,1,1)</f>
        <v>42440.650335648148</v>
      </c>
      <c r="S2567" s="18">
        <f>(((I2567/60)/60)/24)+DATE(1970,1,1)</f>
        <v>42499.868055555555</v>
      </c>
      <c r="T2567" s="14">
        <f>MONTH(R2567)</f>
        <v>3</v>
      </c>
      <c r="U2567" s="14">
        <f>MONTH(S2567)</f>
        <v>5</v>
      </c>
      <c r="V2567">
        <f>YEAR(R2567)</f>
        <v>2016</v>
      </c>
      <c r="W2567">
        <f>YEAR(S2567)</f>
        <v>2016</v>
      </c>
      <c r="X2567" s="14">
        <f>_xlfn.DAYS(Table1[[#This Row],[Date Ended Conversion]],Table1[[#This Row],[Date Created Conversion]])</f>
        <v>59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8283</v>
      </c>
      <c r="O2568" t="s">
        <v>8284</v>
      </c>
      <c r="P2568" s="16">
        <f>ROUND(Table1[[#This Row],[pledged]]/Table1[[#This Row],[goal]]*100,0)</f>
        <v>0</v>
      </c>
      <c r="Q2568">
        <f>IFERROR(ROUND(E2568/L2568,2),0)</f>
        <v>0</v>
      </c>
      <c r="R2568" s="18">
        <f>(((J2568/60)/60)/24)+DATE(1970,1,1)</f>
        <v>41842.980879629627</v>
      </c>
      <c r="S2568" s="18">
        <f>(((I2568/60)/60)/24)+DATE(1970,1,1)</f>
        <v>41872.980879629627</v>
      </c>
      <c r="T2568" s="14">
        <f>MONTH(R2568)</f>
        <v>7</v>
      </c>
      <c r="U2568" s="14">
        <f>MONTH(S2568)</f>
        <v>8</v>
      </c>
      <c r="V2568">
        <f>YEAR(R2568)</f>
        <v>2014</v>
      </c>
      <c r="W2568">
        <f>YEAR(S2568)</f>
        <v>2014</v>
      </c>
      <c r="X2568" s="14">
        <f>_xlfn.DAYS(Table1[[#This Row],[Date Ended Conversion]],Table1[[#This Row],[Date Created Conversion]])</f>
        <v>30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8283</v>
      </c>
      <c r="O2569" t="s">
        <v>8284</v>
      </c>
      <c r="P2569" s="16">
        <f>ROUND(Table1[[#This Row],[pledged]]/Table1[[#This Row],[goal]]*100,0)</f>
        <v>0</v>
      </c>
      <c r="Q2569">
        <f>IFERROR(ROUND(E2569/L2569,2),0)</f>
        <v>60</v>
      </c>
      <c r="R2569" s="18">
        <f>(((J2569/60)/60)/24)+DATE(1970,1,1)</f>
        <v>42087.878912037035</v>
      </c>
      <c r="S2569" s="18">
        <f>(((I2569/60)/60)/24)+DATE(1970,1,1)</f>
        <v>42117.878912037035</v>
      </c>
      <c r="T2569" s="14">
        <f>MONTH(R2569)</f>
        <v>3</v>
      </c>
      <c r="U2569" s="14">
        <f>MONTH(S2569)</f>
        <v>4</v>
      </c>
      <c r="V2569">
        <f>YEAR(R2569)</f>
        <v>2015</v>
      </c>
      <c r="W2569">
        <f>YEAR(S2569)</f>
        <v>2015</v>
      </c>
      <c r="X2569" s="14">
        <f>_xlfn.DAYS(Table1[[#This Row],[Date Ended Conversion]],Table1[[#This Row],[Date Created Conversion]])</f>
        <v>30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8283</v>
      </c>
      <c r="O2570" t="s">
        <v>8284</v>
      </c>
      <c r="P2570" s="16">
        <f>ROUND(Table1[[#This Row],[pledged]]/Table1[[#This Row],[goal]]*100,0)</f>
        <v>1</v>
      </c>
      <c r="Q2570">
        <f>IFERROR(ROUND(E2570/L2570,2),0)</f>
        <v>50</v>
      </c>
      <c r="R2570" s="18">
        <f>(((J2570/60)/60)/24)+DATE(1970,1,1)</f>
        <v>42584.666597222225</v>
      </c>
      <c r="S2570" s="18">
        <f>(((I2570/60)/60)/24)+DATE(1970,1,1)</f>
        <v>42614.666597222225</v>
      </c>
      <c r="T2570" s="14">
        <f>MONTH(R2570)</f>
        <v>8</v>
      </c>
      <c r="U2570" s="14">
        <f>MONTH(S2570)</f>
        <v>9</v>
      </c>
      <c r="V2570">
        <f>YEAR(R2570)</f>
        <v>2016</v>
      </c>
      <c r="W2570">
        <f>YEAR(S2570)</f>
        <v>2016</v>
      </c>
      <c r="X2570" s="14">
        <f>_xlfn.DAYS(Table1[[#This Row],[Date Ended Conversion]],Table1[[#This Row],[Date Created Conversion]])</f>
        <v>30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8283</v>
      </c>
      <c r="O2571" t="s">
        <v>8284</v>
      </c>
      <c r="P2571" s="16">
        <f>ROUND(Table1[[#This Row],[pledged]]/Table1[[#This Row],[goal]]*100,0)</f>
        <v>2</v>
      </c>
      <c r="Q2571">
        <f>IFERROR(ROUND(E2571/L2571,2),0)</f>
        <v>72.5</v>
      </c>
      <c r="R2571" s="18">
        <f>(((J2571/60)/60)/24)+DATE(1970,1,1)</f>
        <v>42234.105462962965</v>
      </c>
      <c r="S2571" s="18">
        <f>(((I2571/60)/60)/24)+DATE(1970,1,1)</f>
        <v>42264.105462962965</v>
      </c>
      <c r="T2571" s="14">
        <f>MONTH(R2571)</f>
        <v>8</v>
      </c>
      <c r="U2571" s="14">
        <f>MONTH(S2571)</f>
        <v>9</v>
      </c>
      <c r="V2571">
        <f>YEAR(R2571)</f>
        <v>2015</v>
      </c>
      <c r="W2571">
        <f>YEAR(S2571)</f>
        <v>2015</v>
      </c>
      <c r="X2571" s="14">
        <f>_xlfn.DAYS(Table1[[#This Row],[Date Ended Conversion]],Table1[[#This Row],[Date Created Conversion]])</f>
        <v>30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8283</v>
      </c>
      <c r="O2572" t="s">
        <v>8284</v>
      </c>
      <c r="P2572" s="16">
        <f>ROUND(Table1[[#This Row],[pledged]]/Table1[[#This Row],[goal]]*100,0)</f>
        <v>1</v>
      </c>
      <c r="Q2572">
        <f>IFERROR(ROUND(E2572/L2572,2),0)</f>
        <v>29.5</v>
      </c>
      <c r="R2572" s="18">
        <f>(((J2572/60)/60)/24)+DATE(1970,1,1)</f>
        <v>42744.903182870374</v>
      </c>
      <c r="S2572" s="18">
        <f>(((I2572/60)/60)/24)+DATE(1970,1,1)</f>
        <v>42774.903182870374</v>
      </c>
      <c r="T2572" s="14">
        <f>MONTH(R2572)</f>
        <v>1</v>
      </c>
      <c r="U2572" s="14">
        <f>MONTH(S2572)</f>
        <v>2</v>
      </c>
      <c r="V2572">
        <f>YEAR(R2572)</f>
        <v>2017</v>
      </c>
      <c r="W2572">
        <f>YEAR(S2572)</f>
        <v>2017</v>
      </c>
      <c r="X2572" s="14">
        <f>_xlfn.DAYS(Table1[[#This Row],[Date Ended Conversion]],Table1[[#This Row],[Date Created Conversion]])</f>
        <v>30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8283</v>
      </c>
      <c r="O2573" t="s">
        <v>8284</v>
      </c>
      <c r="P2573" s="16">
        <f>ROUND(Table1[[#This Row],[pledged]]/Table1[[#This Row],[goal]]*100,0)</f>
        <v>0</v>
      </c>
      <c r="Q2573">
        <f>IFERROR(ROUND(E2573/L2573,2),0)</f>
        <v>62.5</v>
      </c>
      <c r="R2573" s="18">
        <f>(((J2573/60)/60)/24)+DATE(1970,1,1)</f>
        <v>42449.341678240744</v>
      </c>
      <c r="S2573" s="18">
        <f>(((I2573/60)/60)/24)+DATE(1970,1,1)</f>
        <v>42509.341678240744</v>
      </c>
      <c r="T2573" s="14">
        <f>MONTH(R2573)</f>
        <v>3</v>
      </c>
      <c r="U2573" s="14">
        <f>MONTH(S2573)</f>
        <v>5</v>
      </c>
      <c r="V2573">
        <f>YEAR(R2573)</f>
        <v>2016</v>
      </c>
      <c r="W2573">
        <f>YEAR(S2573)</f>
        <v>2016</v>
      </c>
      <c r="X2573" s="14">
        <f>_xlfn.DAYS(Table1[[#This Row],[Date Ended Conversion]],Table1[[#This Row],[Date Created Conversion]])</f>
        <v>60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8283</v>
      </c>
      <c r="O2574" t="s">
        <v>8284</v>
      </c>
      <c r="P2574" s="16">
        <f>ROUND(Table1[[#This Row],[pledged]]/Table1[[#This Row],[goal]]*100,0)</f>
        <v>0</v>
      </c>
      <c r="Q2574">
        <f>IFERROR(ROUND(E2574/L2574,2),0)</f>
        <v>0</v>
      </c>
      <c r="R2574" s="18">
        <f>(((J2574/60)/60)/24)+DATE(1970,1,1)</f>
        <v>42077.119409722218</v>
      </c>
      <c r="S2574" s="18">
        <f>(((I2574/60)/60)/24)+DATE(1970,1,1)</f>
        <v>42107.119409722218</v>
      </c>
      <c r="T2574" s="14">
        <f>MONTH(R2574)</f>
        <v>3</v>
      </c>
      <c r="U2574" s="14">
        <f>MONTH(S2574)</f>
        <v>4</v>
      </c>
      <c r="V2574">
        <f>YEAR(R2574)</f>
        <v>2015</v>
      </c>
      <c r="W2574">
        <f>YEAR(S2574)</f>
        <v>2015</v>
      </c>
      <c r="X2574" s="14">
        <f>_xlfn.DAYS(Table1[[#This Row],[Date Ended Conversion]],Table1[[#This Row],[Date Created Conversion]])</f>
        <v>30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8283</v>
      </c>
      <c r="O2575" t="s">
        <v>8284</v>
      </c>
      <c r="P2575" s="16">
        <f>ROUND(Table1[[#This Row],[pledged]]/Table1[[#This Row],[goal]]*100,0)</f>
        <v>0</v>
      </c>
      <c r="Q2575">
        <f>IFERROR(ROUND(E2575/L2575,2),0)</f>
        <v>0</v>
      </c>
      <c r="R2575" s="18">
        <f>(((J2575/60)/60)/24)+DATE(1970,1,1)</f>
        <v>41829.592002314814</v>
      </c>
      <c r="S2575" s="18">
        <f>(((I2575/60)/60)/24)+DATE(1970,1,1)</f>
        <v>41874.592002314814</v>
      </c>
      <c r="T2575" s="14">
        <f>MONTH(R2575)</f>
        <v>7</v>
      </c>
      <c r="U2575" s="14">
        <f>MONTH(S2575)</f>
        <v>8</v>
      </c>
      <c r="V2575">
        <f>YEAR(R2575)</f>
        <v>2014</v>
      </c>
      <c r="W2575">
        <f>YEAR(S2575)</f>
        <v>2014</v>
      </c>
      <c r="X2575" s="14">
        <f>_xlfn.DAYS(Table1[[#This Row],[Date Ended Conversion]],Table1[[#This Row],[Date Created Conversion]])</f>
        <v>45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8283</v>
      </c>
      <c r="O2576" t="s">
        <v>8284</v>
      </c>
      <c r="P2576" s="16">
        <f>ROUND(Table1[[#This Row],[pledged]]/Table1[[#This Row],[goal]]*100,0)</f>
        <v>0</v>
      </c>
      <c r="Q2576">
        <f>IFERROR(ROUND(E2576/L2576,2),0)</f>
        <v>0</v>
      </c>
      <c r="R2576" s="18">
        <f>(((J2576/60)/60)/24)+DATE(1970,1,1)</f>
        <v>42487.825752314813</v>
      </c>
      <c r="S2576" s="18">
        <f>(((I2576/60)/60)/24)+DATE(1970,1,1)</f>
        <v>42508.825752314813</v>
      </c>
      <c r="T2576" s="14">
        <f>MONTH(R2576)</f>
        <v>4</v>
      </c>
      <c r="U2576" s="14">
        <f>MONTH(S2576)</f>
        <v>5</v>
      </c>
      <c r="V2576">
        <f>YEAR(R2576)</f>
        <v>2016</v>
      </c>
      <c r="W2576">
        <f>YEAR(S2576)</f>
        <v>2016</v>
      </c>
      <c r="X2576" s="14">
        <f>_xlfn.DAYS(Table1[[#This Row],[Date Ended Conversion]],Table1[[#This Row],[Date Created Conversion]])</f>
        <v>21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8283</v>
      </c>
      <c r="O2577" t="s">
        <v>8284</v>
      </c>
      <c r="P2577" s="16">
        <f>ROUND(Table1[[#This Row],[pledged]]/Table1[[#This Row],[goal]]*100,0)</f>
        <v>0</v>
      </c>
      <c r="Q2577">
        <f>IFERROR(ROUND(E2577/L2577,2),0)</f>
        <v>0</v>
      </c>
      <c r="R2577" s="18">
        <f>(((J2577/60)/60)/24)+DATE(1970,1,1)</f>
        <v>41986.108726851846</v>
      </c>
      <c r="S2577" s="18">
        <f>(((I2577/60)/60)/24)+DATE(1970,1,1)</f>
        <v>42016.108726851846</v>
      </c>
      <c r="T2577" s="14">
        <f>MONTH(R2577)</f>
        <v>12</v>
      </c>
      <c r="U2577" s="14">
        <f>MONTH(S2577)</f>
        <v>1</v>
      </c>
      <c r="V2577">
        <f>YEAR(R2577)</f>
        <v>2014</v>
      </c>
      <c r="W2577">
        <f>YEAR(S2577)</f>
        <v>2015</v>
      </c>
      <c r="X2577" s="14">
        <f>_xlfn.DAYS(Table1[[#This Row],[Date Ended Conversion]],Table1[[#This Row],[Date Created Conversion]])</f>
        <v>30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8283</v>
      </c>
      <c r="O2578" t="s">
        <v>8284</v>
      </c>
      <c r="P2578" s="16">
        <f>ROUND(Table1[[#This Row],[pledged]]/Table1[[#This Row],[goal]]*100,0)</f>
        <v>0</v>
      </c>
      <c r="Q2578">
        <f>IFERROR(ROUND(E2578/L2578,2),0)</f>
        <v>0</v>
      </c>
      <c r="R2578" s="18">
        <f>(((J2578/60)/60)/24)+DATE(1970,1,1)</f>
        <v>42060.00980324074</v>
      </c>
      <c r="S2578" s="18">
        <f>(((I2578/60)/60)/24)+DATE(1970,1,1)</f>
        <v>42104.968136574069</v>
      </c>
      <c r="T2578" s="14">
        <f>MONTH(R2578)</f>
        <v>2</v>
      </c>
      <c r="U2578" s="14">
        <f>MONTH(S2578)</f>
        <v>4</v>
      </c>
      <c r="V2578">
        <f>YEAR(R2578)</f>
        <v>2015</v>
      </c>
      <c r="W2578">
        <f>YEAR(S2578)</f>
        <v>2015</v>
      </c>
      <c r="X2578" s="14">
        <f>_xlfn.DAYS(Table1[[#This Row],[Date Ended Conversion]],Table1[[#This Row],[Date Created Conversion]])</f>
        <v>44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8283</v>
      </c>
      <c r="O2579" t="s">
        <v>8284</v>
      </c>
      <c r="P2579" s="16">
        <f>ROUND(Table1[[#This Row],[pledged]]/Table1[[#This Row],[goal]]*100,0)</f>
        <v>0</v>
      </c>
      <c r="Q2579">
        <f>IFERROR(ROUND(E2579/L2579,2),0)</f>
        <v>0</v>
      </c>
      <c r="R2579" s="18">
        <f>(((J2579/60)/60)/24)+DATE(1970,1,1)</f>
        <v>41830.820567129631</v>
      </c>
      <c r="S2579" s="18">
        <f>(((I2579/60)/60)/24)+DATE(1970,1,1)</f>
        <v>41855.820567129631</v>
      </c>
      <c r="T2579" s="14">
        <f>MONTH(R2579)</f>
        <v>7</v>
      </c>
      <c r="U2579" s="14">
        <f>MONTH(S2579)</f>
        <v>8</v>
      </c>
      <c r="V2579">
        <f>YEAR(R2579)</f>
        <v>2014</v>
      </c>
      <c r="W2579">
        <f>YEAR(S2579)</f>
        <v>2014</v>
      </c>
      <c r="X2579" s="14">
        <f>_xlfn.DAYS(Table1[[#This Row],[Date Ended Conversion]],Table1[[#This Row],[Date Created Conversion]])</f>
        <v>25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8283</v>
      </c>
      <c r="O2580" t="s">
        <v>8284</v>
      </c>
      <c r="P2580" s="16">
        <f>ROUND(Table1[[#This Row],[pledged]]/Table1[[#This Row],[goal]]*100,0)</f>
        <v>0</v>
      </c>
      <c r="Q2580">
        <f>IFERROR(ROUND(E2580/L2580,2),0)</f>
        <v>0</v>
      </c>
      <c r="R2580" s="18">
        <f>(((J2580/60)/60)/24)+DATE(1970,1,1)</f>
        <v>42238.022905092599</v>
      </c>
      <c r="S2580" s="18">
        <f>(((I2580/60)/60)/24)+DATE(1970,1,1)</f>
        <v>42286.708333333328</v>
      </c>
      <c r="T2580" s="14">
        <f>MONTH(R2580)</f>
        <v>8</v>
      </c>
      <c r="U2580" s="14">
        <f>MONTH(S2580)</f>
        <v>10</v>
      </c>
      <c r="V2580">
        <f>YEAR(R2580)</f>
        <v>2015</v>
      </c>
      <c r="W2580">
        <f>YEAR(S2580)</f>
        <v>2015</v>
      </c>
      <c r="X2580" s="14">
        <f>_xlfn.DAYS(Table1[[#This Row],[Date Ended Conversion]],Table1[[#This Row],[Date Created Conversion]])</f>
        <v>48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8283</v>
      </c>
      <c r="O2581" t="s">
        <v>8284</v>
      </c>
      <c r="P2581" s="16">
        <f>ROUND(Table1[[#This Row],[pledged]]/Table1[[#This Row],[goal]]*100,0)</f>
        <v>0</v>
      </c>
      <c r="Q2581">
        <f>IFERROR(ROUND(E2581/L2581,2),0)</f>
        <v>23.08</v>
      </c>
      <c r="R2581" s="18">
        <f>(((J2581/60)/60)/24)+DATE(1970,1,1)</f>
        <v>41837.829895833333</v>
      </c>
      <c r="S2581" s="18">
        <f>(((I2581/60)/60)/24)+DATE(1970,1,1)</f>
        <v>41897.829895833333</v>
      </c>
      <c r="T2581" s="14">
        <f>MONTH(R2581)</f>
        <v>7</v>
      </c>
      <c r="U2581" s="14">
        <f>MONTH(S2581)</f>
        <v>9</v>
      </c>
      <c r="V2581">
        <f>YEAR(R2581)</f>
        <v>2014</v>
      </c>
      <c r="W2581">
        <f>YEAR(S2581)</f>
        <v>2014</v>
      </c>
      <c r="X2581" s="14">
        <f>_xlfn.DAYS(Table1[[#This Row],[Date Ended Conversion]],Table1[[#This Row],[Date Created Conversion]])</f>
        <v>60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8283</v>
      </c>
      <c r="O2582" t="s">
        <v>8284</v>
      </c>
      <c r="P2582" s="16">
        <f>ROUND(Table1[[#This Row],[pledged]]/Table1[[#This Row],[goal]]*100,0)</f>
        <v>1</v>
      </c>
      <c r="Q2582">
        <f>IFERROR(ROUND(E2582/L2582,2),0)</f>
        <v>25.5</v>
      </c>
      <c r="R2582" s="18">
        <f>(((J2582/60)/60)/24)+DATE(1970,1,1)</f>
        <v>42110.326423611114</v>
      </c>
      <c r="S2582" s="18">
        <f>(((I2582/60)/60)/24)+DATE(1970,1,1)</f>
        <v>42140.125</v>
      </c>
      <c r="T2582" s="14">
        <f>MONTH(R2582)</f>
        <v>4</v>
      </c>
      <c r="U2582" s="14">
        <f>MONTH(S2582)</f>
        <v>5</v>
      </c>
      <c r="V2582">
        <f>YEAR(R2582)</f>
        <v>2015</v>
      </c>
      <c r="W2582">
        <f>YEAR(S2582)</f>
        <v>2015</v>
      </c>
      <c r="X2582" s="14">
        <f>_xlfn.DAYS(Table1[[#This Row],[Date Ended Conversion]],Table1[[#This Row],[Date Created Conversion]])</f>
        <v>30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8283</v>
      </c>
      <c r="O2583" t="s">
        <v>8284</v>
      </c>
      <c r="P2583" s="16">
        <f>ROUND(Table1[[#This Row],[pledged]]/Table1[[#This Row],[goal]]*100,0)</f>
        <v>11</v>
      </c>
      <c r="Q2583">
        <f>IFERROR(ROUND(E2583/L2583,2),0)</f>
        <v>48.18</v>
      </c>
      <c r="R2583" s="18">
        <f>(((J2583/60)/60)/24)+DATE(1970,1,1)</f>
        <v>42294.628449074073</v>
      </c>
      <c r="S2583" s="18">
        <f>(((I2583/60)/60)/24)+DATE(1970,1,1)</f>
        <v>42324.670115740737</v>
      </c>
      <c r="T2583" s="14">
        <f>MONTH(R2583)</f>
        <v>10</v>
      </c>
      <c r="U2583" s="14">
        <f>MONTH(S2583)</f>
        <v>11</v>
      </c>
      <c r="V2583">
        <f>YEAR(R2583)</f>
        <v>2015</v>
      </c>
      <c r="W2583">
        <f>YEAR(S2583)</f>
        <v>2015</v>
      </c>
      <c r="X2583" s="14">
        <f>_xlfn.DAYS(Table1[[#This Row],[Date Ended Conversion]],Table1[[#This Row],[Date Created Conversion]])</f>
        <v>30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8283</v>
      </c>
      <c r="O2584" t="s">
        <v>8284</v>
      </c>
      <c r="P2584" s="16">
        <f>ROUND(Table1[[#This Row],[pledged]]/Table1[[#This Row],[goal]]*100,0)</f>
        <v>0</v>
      </c>
      <c r="Q2584">
        <f>IFERROR(ROUND(E2584/L2584,2),0)</f>
        <v>1</v>
      </c>
      <c r="R2584" s="18">
        <f>(((J2584/60)/60)/24)+DATE(1970,1,1)</f>
        <v>42642.988819444443</v>
      </c>
      <c r="S2584" s="18">
        <f>(((I2584/60)/60)/24)+DATE(1970,1,1)</f>
        <v>42672.988819444443</v>
      </c>
      <c r="T2584" s="14">
        <f>MONTH(R2584)</f>
        <v>9</v>
      </c>
      <c r="U2584" s="14">
        <f>MONTH(S2584)</f>
        <v>10</v>
      </c>
      <c r="V2584">
        <f>YEAR(R2584)</f>
        <v>2016</v>
      </c>
      <c r="W2584">
        <f>YEAR(S2584)</f>
        <v>2016</v>
      </c>
      <c r="X2584" s="14">
        <f>_xlfn.DAYS(Table1[[#This Row],[Date Ended Conversion]],Table1[[#This Row],[Date Created Conversion]])</f>
        <v>30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8283</v>
      </c>
      <c r="O2585" t="s">
        <v>8284</v>
      </c>
      <c r="P2585" s="16">
        <f>ROUND(Table1[[#This Row],[pledged]]/Table1[[#This Row],[goal]]*100,0)</f>
        <v>1</v>
      </c>
      <c r="Q2585">
        <f>IFERROR(ROUND(E2585/L2585,2),0)</f>
        <v>1</v>
      </c>
      <c r="R2585" s="18">
        <f>(((J2585/60)/60)/24)+DATE(1970,1,1)</f>
        <v>42019.76944444445</v>
      </c>
      <c r="S2585" s="18">
        <f>(((I2585/60)/60)/24)+DATE(1970,1,1)</f>
        <v>42079.727777777778</v>
      </c>
      <c r="T2585" s="14">
        <f>MONTH(R2585)</f>
        <v>1</v>
      </c>
      <c r="U2585" s="14">
        <f>MONTH(S2585)</f>
        <v>3</v>
      </c>
      <c r="V2585">
        <f>YEAR(R2585)</f>
        <v>2015</v>
      </c>
      <c r="W2585">
        <f>YEAR(S2585)</f>
        <v>2015</v>
      </c>
      <c r="X2585" s="14">
        <f>_xlfn.DAYS(Table1[[#This Row],[Date Ended Conversion]],Table1[[#This Row],[Date Created Conversion]])</f>
        <v>60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8283</v>
      </c>
      <c r="O2586" t="s">
        <v>8284</v>
      </c>
      <c r="P2586" s="16">
        <f>ROUND(Table1[[#This Row],[pledged]]/Table1[[#This Row],[goal]]*100,0)</f>
        <v>0</v>
      </c>
      <c r="Q2586">
        <f>IFERROR(ROUND(E2586/L2586,2),0)</f>
        <v>0</v>
      </c>
      <c r="R2586" s="18">
        <f>(((J2586/60)/60)/24)+DATE(1970,1,1)</f>
        <v>42140.173252314817</v>
      </c>
      <c r="S2586" s="18">
        <f>(((I2586/60)/60)/24)+DATE(1970,1,1)</f>
        <v>42170.173252314817</v>
      </c>
      <c r="T2586" s="14">
        <f>MONTH(R2586)</f>
        <v>5</v>
      </c>
      <c r="U2586" s="14">
        <f>MONTH(S2586)</f>
        <v>6</v>
      </c>
      <c r="V2586">
        <f>YEAR(R2586)</f>
        <v>2015</v>
      </c>
      <c r="W2586">
        <f>YEAR(S2586)</f>
        <v>2015</v>
      </c>
      <c r="X2586" s="14">
        <f>_xlfn.DAYS(Table1[[#This Row],[Date Ended Conversion]],Table1[[#This Row],[Date Created Conversion]])</f>
        <v>30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8283</v>
      </c>
      <c r="O2587" t="s">
        <v>8284</v>
      </c>
      <c r="P2587" s="16">
        <f>ROUND(Table1[[#This Row],[pledged]]/Table1[[#This Row],[goal]]*100,0)</f>
        <v>0</v>
      </c>
      <c r="Q2587">
        <f>IFERROR(ROUND(E2587/L2587,2),0)</f>
        <v>50</v>
      </c>
      <c r="R2587" s="18">
        <f>(((J2587/60)/60)/24)+DATE(1970,1,1)</f>
        <v>41795.963333333333</v>
      </c>
      <c r="S2587" s="18">
        <f>(((I2587/60)/60)/24)+DATE(1970,1,1)</f>
        <v>41825.963333333333</v>
      </c>
      <c r="T2587" s="14">
        <f>MONTH(R2587)</f>
        <v>6</v>
      </c>
      <c r="U2587" s="14">
        <f>MONTH(S2587)</f>
        <v>7</v>
      </c>
      <c r="V2587">
        <f>YEAR(R2587)</f>
        <v>2014</v>
      </c>
      <c r="W2587">
        <f>YEAR(S2587)</f>
        <v>2014</v>
      </c>
      <c r="X2587" s="14">
        <f>_xlfn.DAYS(Table1[[#This Row],[Date Ended Conversion]],Table1[[#This Row],[Date Created Conversion]])</f>
        <v>30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8283</v>
      </c>
      <c r="O2588" t="s">
        <v>8284</v>
      </c>
      <c r="P2588" s="16">
        <f>ROUND(Table1[[#This Row],[pledged]]/Table1[[#This Row],[goal]]*100,0)</f>
        <v>0</v>
      </c>
      <c r="Q2588">
        <f>IFERROR(ROUND(E2588/L2588,2),0)</f>
        <v>5</v>
      </c>
      <c r="R2588" s="18">
        <f>(((J2588/60)/60)/24)+DATE(1970,1,1)</f>
        <v>42333.330277777779</v>
      </c>
      <c r="S2588" s="18">
        <f>(((I2588/60)/60)/24)+DATE(1970,1,1)</f>
        <v>42363.330277777779</v>
      </c>
      <c r="T2588" s="14">
        <f>MONTH(R2588)</f>
        <v>11</v>
      </c>
      <c r="U2588" s="14">
        <f>MONTH(S2588)</f>
        <v>12</v>
      </c>
      <c r="V2588">
        <f>YEAR(R2588)</f>
        <v>2015</v>
      </c>
      <c r="W2588">
        <f>YEAR(S2588)</f>
        <v>2015</v>
      </c>
      <c r="X2588" s="14">
        <f>_xlfn.DAYS(Table1[[#This Row],[Date Ended Conversion]],Table1[[#This Row],[Date Created Conversion]])</f>
        <v>30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8283</v>
      </c>
      <c r="O2589" t="s">
        <v>8284</v>
      </c>
      <c r="P2589" s="16">
        <f>ROUND(Table1[[#This Row],[pledged]]/Table1[[#This Row],[goal]]*100,0)</f>
        <v>2</v>
      </c>
      <c r="Q2589">
        <f>IFERROR(ROUND(E2589/L2589,2),0)</f>
        <v>202.83</v>
      </c>
      <c r="R2589" s="18">
        <f>(((J2589/60)/60)/24)+DATE(1970,1,1)</f>
        <v>42338.675381944442</v>
      </c>
      <c r="S2589" s="18">
        <f>(((I2589/60)/60)/24)+DATE(1970,1,1)</f>
        <v>42368.675381944442</v>
      </c>
      <c r="T2589" s="14">
        <f>MONTH(R2589)</f>
        <v>11</v>
      </c>
      <c r="U2589" s="14">
        <f>MONTH(S2589)</f>
        <v>12</v>
      </c>
      <c r="V2589">
        <f>YEAR(R2589)</f>
        <v>2015</v>
      </c>
      <c r="W2589">
        <f>YEAR(S2589)</f>
        <v>2015</v>
      </c>
      <c r="X2589" s="14">
        <f>_xlfn.DAYS(Table1[[#This Row],[Date Ended Conversion]],Table1[[#This Row],[Date Created Conversion]])</f>
        <v>30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8283</v>
      </c>
      <c r="O2590" t="s">
        <v>8284</v>
      </c>
      <c r="P2590" s="16">
        <f>ROUND(Table1[[#This Row],[pledged]]/Table1[[#This Row],[goal]]*100,0)</f>
        <v>4</v>
      </c>
      <c r="Q2590">
        <f>IFERROR(ROUND(E2590/L2590,2),0)</f>
        <v>29.13</v>
      </c>
      <c r="R2590" s="18">
        <f>(((J2590/60)/60)/24)+DATE(1970,1,1)</f>
        <v>42042.676226851851</v>
      </c>
      <c r="S2590" s="18">
        <f>(((I2590/60)/60)/24)+DATE(1970,1,1)</f>
        <v>42094.551388888889</v>
      </c>
      <c r="T2590" s="14">
        <f>MONTH(R2590)</f>
        <v>2</v>
      </c>
      <c r="U2590" s="14">
        <f>MONTH(S2590)</f>
        <v>3</v>
      </c>
      <c r="V2590">
        <f>YEAR(R2590)</f>
        <v>2015</v>
      </c>
      <c r="W2590">
        <f>YEAR(S2590)</f>
        <v>2015</v>
      </c>
      <c r="X2590" s="14">
        <f>_xlfn.DAYS(Table1[[#This Row],[Date Ended Conversion]],Table1[[#This Row],[Date Created Conversion]])</f>
        <v>52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8283</v>
      </c>
      <c r="O2591" t="s">
        <v>8284</v>
      </c>
      <c r="P2591" s="16">
        <f>ROUND(Table1[[#This Row],[pledged]]/Table1[[#This Row],[goal]]*100,0)</f>
        <v>0</v>
      </c>
      <c r="Q2591">
        <f>IFERROR(ROUND(E2591/L2591,2),0)</f>
        <v>5</v>
      </c>
      <c r="R2591" s="18">
        <f>(((J2591/60)/60)/24)+DATE(1970,1,1)</f>
        <v>42422.536192129628</v>
      </c>
      <c r="S2591" s="18">
        <f>(((I2591/60)/60)/24)+DATE(1970,1,1)</f>
        <v>42452.494525462964</v>
      </c>
      <c r="T2591" s="14">
        <f>MONTH(R2591)</f>
        <v>2</v>
      </c>
      <c r="U2591" s="14">
        <f>MONTH(S2591)</f>
        <v>3</v>
      </c>
      <c r="V2591">
        <f>YEAR(R2591)</f>
        <v>2016</v>
      </c>
      <c r="W2591">
        <f>YEAR(S2591)</f>
        <v>2016</v>
      </c>
      <c r="X2591" s="14">
        <f>_xlfn.DAYS(Table1[[#This Row],[Date Ended Conversion]],Table1[[#This Row],[Date Created Conversion]])</f>
        <v>30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8283</v>
      </c>
      <c r="O2592" t="s">
        <v>8284</v>
      </c>
      <c r="P2592" s="16">
        <f>ROUND(Table1[[#This Row],[pledged]]/Table1[[#This Row],[goal]]*100,0)</f>
        <v>0</v>
      </c>
      <c r="Q2592">
        <f>IFERROR(ROUND(E2592/L2592,2),0)</f>
        <v>0</v>
      </c>
      <c r="R2592" s="18">
        <f>(((J2592/60)/60)/24)+DATE(1970,1,1)</f>
        <v>42388.589085648149</v>
      </c>
      <c r="S2592" s="18">
        <f>(((I2592/60)/60)/24)+DATE(1970,1,1)</f>
        <v>42395.589085648149</v>
      </c>
      <c r="T2592" s="14">
        <f>MONTH(R2592)</f>
        <v>1</v>
      </c>
      <c r="U2592" s="14">
        <f>MONTH(S2592)</f>
        <v>1</v>
      </c>
      <c r="V2592">
        <f>YEAR(R2592)</f>
        <v>2016</v>
      </c>
      <c r="W2592">
        <f>YEAR(S2592)</f>
        <v>2016</v>
      </c>
      <c r="X2592" s="14">
        <f>_xlfn.DAYS(Table1[[#This Row],[Date Ended Conversion]],Table1[[#This Row],[Date Created Conversion]])</f>
        <v>7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8283</v>
      </c>
      <c r="O2593" t="s">
        <v>8284</v>
      </c>
      <c r="P2593" s="16">
        <f>ROUND(Table1[[#This Row],[pledged]]/Table1[[#This Row],[goal]]*100,0)</f>
        <v>2</v>
      </c>
      <c r="Q2593">
        <f>IFERROR(ROUND(E2593/L2593,2),0)</f>
        <v>13</v>
      </c>
      <c r="R2593" s="18">
        <f>(((J2593/60)/60)/24)+DATE(1970,1,1)</f>
        <v>42382.906527777777</v>
      </c>
      <c r="S2593" s="18">
        <f>(((I2593/60)/60)/24)+DATE(1970,1,1)</f>
        <v>42442.864861111113</v>
      </c>
      <c r="T2593" s="14">
        <f>MONTH(R2593)</f>
        <v>1</v>
      </c>
      <c r="U2593" s="14">
        <f>MONTH(S2593)</f>
        <v>3</v>
      </c>
      <c r="V2593">
        <f>YEAR(R2593)</f>
        <v>2016</v>
      </c>
      <c r="W2593">
        <f>YEAR(S2593)</f>
        <v>2016</v>
      </c>
      <c r="X2593" s="14">
        <f>_xlfn.DAYS(Table1[[#This Row],[Date Ended Conversion]],Table1[[#This Row],[Date Created Conversion]])</f>
        <v>60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8283</v>
      </c>
      <c r="O2594" t="s">
        <v>8284</v>
      </c>
      <c r="P2594" s="16">
        <f>ROUND(Table1[[#This Row],[pledged]]/Table1[[#This Row],[goal]]*100,0)</f>
        <v>0</v>
      </c>
      <c r="Q2594">
        <f>IFERROR(ROUND(E2594/L2594,2),0)</f>
        <v>50</v>
      </c>
      <c r="R2594" s="18">
        <f>(((J2594/60)/60)/24)+DATE(1970,1,1)</f>
        <v>41887.801168981481</v>
      </c>
      <c r="S2594" s="18">
        <f>(((I2594/60)/60)/24)+DATE(1970,1,1)</f>
        <v>41917.801168981481</v>
      </c>
      <c r="T2594" s="14">
        <f>MONTH(R2594)</f>
        <v>9</v>
      </c>
      <c r="U2594" s="14">
        <f>MONTH(S2594)</f>
        <v>10</v>
      </c>
      <c r="V2594">
        <f>YEAR(R2594)</f>
        <v>2014</v>
      </c>
      <c r="W2594">
        <f>YEAR(S2594)</f>
        <v>2014</v>
      </c>
      <c r="X2594" s="14">
        <f>_xlfn.DAYS(Table1[[#This Row],[Date Ended Conversion]],Table1[[#This Row],[Date Created Conversion]])</f>
        <v>30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8283</v>
      </c>
      <c r="O2595" t="s">
        <v>8284</v>
      </c>
      <c r="P2595" s="16">
        <f>ROUND(Table1[[#This Row],[pledged]]/Table1[[#This Row],[goal]]*100,0)</f>
        <v>0</v>
      </c>
      <c r="Q2595">
        <f>IFERROR(ROUND(E2595/L2595,2),0)</f>
        <v>0</v>
      </c>
      <c r="R2595" s="18">
        <f>(((J2595/60)/60)/24)+DATE(1970,1,1)</f>
        <v>42089.84520833334</v>
      </c>
      <c r="S2595" s="18">
        <f>(((I2595/60)/60)/24)+DATE(1970,1,1)</f>
        <v>42119.84520833334</v>
      </c>
      <c r="T2595" s="14">
        <f>MONTH(R2595)</f>
        <v>3</v>
      </c>
      <c r="U2595" s="14">
        <f>MONTH(S2595)</f>
        <v>4</v>
      </c>
      <c r="V2595">
        <f>YEAR(R2595)</f>
        <v>2015</v>
      </c>
      <c r="W2595">
        <f>YEAR(S2595)</f>
        <v>2015</v>
      </c>
      <c r="X2595" s="14">
        <f>_xlfn.DAYS(Table1[[#This Row],[Date Ended Conversion]],Table1[[#This Row],[Date Created Conversion]])</f>
        <v>30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8283</v>
      </c>
      <c r="O2596" t="s">
        <v>8284</v>
      </c>
      <c r="P2596" s="16">
        <f>ROUND(Table1[[#This Row],[pledged]]/Table1[[#This Row],[goal]]*100,0)</f>
        <v>0</v>
      </c>
      <c r="Q2596">
        <f>IFERROR(ROUND(E2596/L2596,2),0)</f>
        <v>1</v>
      </c>
      <c r="R2596" s="18">
        <f>(((J2596/60)/60)/24)+DATE(1970,1,1)</f>
        <v>41828.967916666668</v>
      </c>
      <c r="S2596" s="18">
        <f>(((I2596/60)/60)/24)+DATE(1970,1,1)</f>
        <v>41858.967916666668</v>
      </c>
      <c r="T2596" s="14">
        <f>MONTH(R2596)</f>
        <v>7</v>
      </c>
      <c r="U2596" s="14">
        <f>MONTH(S2596)</f>
        <v>8</v>
      </c>
      <c r="V2596">
        <f>YEAR(R2596)</f>
        <v>2014</v>
      </c>
      <c r="W2596">
        <f>YEAR(S2596)</f>
        <v>2014</v>
      </c>
      <c r="X2596" s="14">
        <f>_xlfn.DAYS(Table1[[#This Row],[Date Ended Conversion]],Table1[[#This Row],[Date Created Conversion]])</f>
        <v>30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8283</v>
      </c>
      <c r="O2597" t="s">
        <v>8284</v>
      </c>
      <c r="P2597" s="16">
        <f>ROUND(Table1[[#This Row],[pledged]]/Table1[[#This Row],[goal]]*100,0)</f>
        <v>12</v>
      </c>
      <c r="Q2597">
        <f>IFERROR(ROUND(E2597/L2597,2),0)</f>
        <v>96.05</v>
      </c>
      <c r="R2597" s="18">
        <f>(((J2597/60)/60)/24)+DATE(1970,1,1)</f>
        <v>42760.244212962964</v>
      </c>
      <c r="S2597" s="18">
        <f>(((I2597/60)/60)/24)+DATE(1970,1,1)</f>
        <v>42790.244212962964</v>
      </c>
      <c r="T2597" s="14">
        <f>MONTH(R2597)</f>
        <v>1</v>
      </c>
      <c r="U2597" s="14">
        <f>MONTH(S2597)</f>
        <v>2</v>
      </c>
      <c r="V2597">
        <f>YEAR(R2597)</f>
        <v>2017</v>
      </c>
      <c r="W2597">
        <f>YEAR(S2597)</f>
        <v>2017</v>
      </c>
      <c r="X2597" s="14">
        <f>_xlfn.DAYS(Table1[[#This Row],[Date Ended Conversion]],Table1[[#This Row],[Date Created Conversion]])</f>
        <v>30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8283</v>
      </c>
      <c r="O2598" t="s">
        <v>8284</v>
      </c>
      <c r="P2598" s="16">
        <f>ROUND(Table1[[#This Row],[pledged]]/Table1[[#This Row],[goal]]*100,0)</f>
        <v>24</v>
      </c>
      <c r="Q2598">
        <f>IFERROR(ROUND(E2598/L2598,2),0)</f>
        <v>305.77999999999997</v>
      </c>
      <c r="R2598" s="18">
        <f>(((J2598/60)/60)/24)+DATE(1970,1,1)</f>
        <v>41828.664456018516</v>
      </c>
      <c r="S2598" s="18">
        <f>(((I2598/60)/60)/24)+DATE(1970,1,1)</f>
        <v>41858.664456018516</v>
      </c>
      <c r="T2598" s="14">
        <f>MONTH(R2598)</f>
        <v>7</v>
      </c>
      <c r="U2598" s="14">
        <f>MONTH(S2598)</f>
        <v>8</v>
      </c>
      <c r="V2598">
        <f>YEAR(R2598)</f>
        <v>2014</v>
      </c>
      <c r="W2598">
        <f>YEAR(S2598)</f>
        <v>2014</v>
      </c>
      <c r="X2598" s="14">
        <f>_xlfn.DAYS(Table1[[#This Row],[Date Ended Conversion]],Table1[[#This Row],[Date Created Conversion]])</f>
        <v>30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8283</v>
      </c>
      <c r="O2599" t="s">
        <v>8284</v>
      </c>
      <c r="P2599" s="16">
        <f>ROUND(Table1[[#This Row],[pledged]]/Table1[[#This Row],[goal]]*100,0)</f>
        <v>6</v>
      </c>
      <c r="Q2599">
        <f>IFERROR(ROUND(E2599/L2599,2),0)</f>
        <v>12.14</v>
      </c>
      <c r="R2599" s="18">
        <f>(((J2599/60)/60)/24)+DATE(1970,1,1)</f>
        <v>42510.341631944444</v>
      </c>
      <c r="S2599" s="18">
        <f>(((I2599/60)/60)/24)+DATE(1970,1,1)</f>
        <v>42540.341631944444</v>
      </c>
      <c r="T2599" s="14">
        <f>MONTH(R2599)</f>
        <v>5</v>
      </c>
      <c r="U2599" s="14">
        <f>MONTH(S2599)</f>
        <v>6</v>
      </c>
      <c r="V2599">
        <f>YEAR(R2599)</f>
        <v>2016</v>
      </c>
      <c r="W2599">
        <f>YEAR(S2599)</f>
        <v>2016</v>
      </c>
      <c r="X2599" s="14">
        <f>_xlfn.DAYS(Table1[[#This Row],[Date Ended Conversion]],Table1[[#This Row],[Date Created Conversion]])</f>
        <v>30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8283</v>
      </c>
      <c r="O2600" t="s">
        <v>8284</v>
      </c>
      <c r="P2600" s="16">
        <f>ROUND(Table1[[#This Row],[pledged]]/Table1[[#This Row],[goal]]*100,0)</f>
        <v>39</v>
      </c>
      <c r="Q2600">
        <f>IFERROR(ROUND(E2600/L2600,2),0)</f>
        <v>83.57</v>
      </c>
      <c r="R2600" s="18">
        <f>(((J2600/60)/60)/24)+DATE(1970,1,1)</f>
        <v>42240.840289351851</v>
      </c>
      <c r="S2600" s="18">
        <f>(((I2600/60)/60)/24)+DATE(1970,1,1)</f>
        <v>42270.840289351851</v>
      </c>
      <c r="T2600" s="14">
        <f>MONTH(R2600)</f>
        <v>8</v>
      </c>
      <c r="U2600" s="14">
        <f>MONTH(S2600)</f>
        <v>9</v>
      </c>
      <c r="V2600">
        <f>YEAR(R2600)</f>
        <v>2015</v>
      </c>
      <c r="W2600">
        <f>YEAR(S2600)</f>
        <v>2015</v>
      </c>
      <c r="X2600" s="14">
        <f>_xlfn.DAYS(Table1[[#This Row],[Date Ended Conversion]],Table1[[#This Row],[Date Created Conversion]])</f>
        <v>30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8283</v>
      </c>
      <c r="O2601" t="s">
        <v>8284</v>
      </c>
      <c r="P2601" s="16">
        <f>ROUND(Table1[[#This Row],[pledged]]/Table1[[#This Row],[goal]]*100,0)</f>
        <v>1</v>
      </c>
      <c r="Q2601">
        <f>IFERROR(ROUND(E2601/L2601,2),0)</f>
        <v>18</v>
      </c>
      <c r="R2601" s="18">
        <f>(((J2601/60)/60)/24)+DATE(1970,1,1)</f>
        <v>41809.754016203704</v>
      </c>
      <c r="S2601" s="18">
        <f>(((I2601/60)/60)/24)+DATE(1970,1,1)</f>
        <v>41854.754016203704</v>
      </c>
      <c r="T2601" s="14">
        <f>MONTH(R2601)</f>
        <v>6</v>
      </c>
      <c r="U2601" s="14">
        <f>MONTH(S2601)</f>
        <v>8</v>
      </c>
      <c r="V2601">
        <f>YEAR(R2601)</f>
        <v>2014</v>
      </c>
      <c r="W2601">
        <f>YEAR(S2601)</f>
        <v>2014</v>
      </c>
      <c r="X2601" s="14">
        <f>_xlfn.DAYS(Table1[[#This Row],[Date Ended Conversion]],Table1[[#This Row],[Date Created Conversion]])</f>
        <v>45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8283</v>
      </c>
      <c r="O2602" t="s">
        <v>8284</v>
      </c>
      <c r="P2602" s="16">
        <f>ROUND(Table1[[#This Row],[pledged]]/Table1[[#This Row],[goal]]*100,0)</f>
        <v>7</v>
      </c>
      <c r="Q2602">
        <f>IFERROR(ROUND(E2602/L2602,2),0)</f>
        <v>115.53</v>
      </c>
      <c r="R2602" s="18">
        <f>(((J2602/60)/60)/24)+DATE(1970,1,1)</f>
        <v>42394.900462962964</v>
      </c>
      <c r="S2602" s="18">
        <f>(((I2602/60)/60)/24)+DATE(1970,1,1)</f>
        <v>42454.858796296292</v>
      </c>
      <c r="T2602" s="14">
        <f>MONTH(R2602)</f>
        <v>1</v>
      </c>
      <c r="U2602" s="14">
        <f>MONTH(S2602)</f>
        <v>3</v>
      </c>
      <c r="V2602">
        <f>YEAR(R2602)</f>
        <v>2016</v>
      </c>
      <c r="W2602">
        <f>YEAR(S2602)</f>
        <v>2016</v>
      </c>
      <c r="X2602" s="14">
        <f>_xlfn.DAYS(Table1[[#This Row],[Date Ended Conversion]],Table1[[#This Row],[Date Created Conversion]])</f>
        <v>60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8270</v>
      </c>
      <c r="O2603" t="s">
        <v>8295</v>
      </c>
      <c r="P2603" s="16">
        <f>ROUND(Table1[[#This Row],[pledged]]/Table1[[#This Row],[goal]]*100,0)</f>
        <v>661</v>
      </c>
      <c r="Q2603">
        <f>IFERROR(ROUND(E2603/L2603,2),0)</f>
        <v>21.9</v>
      </c>
      <c r="R2603" s="18">
        <f>(((J2603/60)/60)/24)+DATE(1970,1,1)</f>
        <v>41150.902187499996</v>
      </c>
      <c r="S2603" s="18">
        <f>(((I2603/60)/60)/24)+DATE(1970,1,1)</f>
        <v>41165.165972222225</v>
      </c>
      <c r="T2603" s="14">
        <f>MONTH(R2603)</f>
        <v>8</v>
      </c>
      <c r="U2603" s="14">
        <f>MONTH(S2603)</f>
        <v>9</v>
      </c>
      <c r="V2603">
        <f>YEAR(R2603)</f>
        <v>2012</v>
      </c>
      <c r="W2603">
        <f>YEAR(S2603)</f>
        <v>2012</v>
      </c>
      <c r="X2603" s="14">
        <f>_xlfn.DAYS(Table1[[#This Row],[Date Ended Conversion]],Table1[[#This Row],[Date Created Conversion]])</f>
        <v>15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8270</v>
      </c>
      <c r="O2604" t="s">
        <v>8295</v>
      </c>
      <c r="P2604" s="16">
        <f>ROUND(Table1[[#This Row],[pledged]]/Table1[[#This Row],[goal]]*100,0)</f>
        <v>326</v>
      </c>
      <c r="Q2604">
        <f>IFERROR(ROUND(E2604/L2604,2),0)</f>
        <v>80.02</v>
      </c>
      <c r="R2604" s="18">
        <f>(((J2604/60)/60)/24)+DATE(1970,1,1)</f>
        <v>41915.747314814813</v>
      </c>
      <c r="S2604" s="18">
        <f>(((I2604/60)/60)/24)+DATE(1970,1,1)</f>
        <v>41955.888888888891</v>
      </c>
      <c r="T2604" s="14">
        <f>MONTH(R2604)</f>
        <v>10</v>
      </c>
      <c r="U2604" s="14">
        <f>MONTH(S2604)</f>
        <v>11</v>
      </c>
      <c r="V2604">
        <f>YEAR(R2604)</f>
        <v>2014</v>
      </c>
      <c r="W2604">
        <f>YEAR(S2604)</f>
        <v>2014</v>
      </c>
      <c r="X2604" s="14">
        <f>_xlfn.DAYS(Table1[[#This Row],[Date Ended Conversion]],Table1[[#This Row],[Date Created Conversion]])</f>
        <v>40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8270</v>
      </c>
      <c r="O2605" t="s">
        <v>8295</v>
      </c>
      <c r="P2605" s="16">
        <f>ROUND(Table1[[#This Row],[pledged]]/Table1[[#This Row],[goal]]*100,0)</f>
        <v>101</v>
      </c>
      <c r="Q2605">
        <f>IFERROR(ROUND(E2605/L2605,2),0)</f>
        <v>35.520000000000003</v>
      </c>
      <c r="R2605" s="18">
        <f>(((J2605/60)/60)/24)+DATE(1970,1,1)</f>
        <v>41617.912662037037</v>
      </c>
      <c r="S2605" s="18">
        <f>(((I2605/60)/60)/24)+DATE(1970,1,1)</f>
        <v>41631.912662037037</v>
      </c>
      <c r="T2605" s="14">
        <f>MONTH(R2605)</f>
        <v>12</v>
      </c>
      <c r="U2605" s="14">
        <f>MONTH(S2605)</f>
        <v>12</v>
      </c>
      <c r="V2605">
        <f>YEAR(R2605)</f>
        <v>2013</v>
      </c>
      <c r="W2605">
        <f>YEAR(S2605)</f>
        <v>2013</v>
      </c>
      <c r="X2605" s="14">
        <f>_xlfn.DAYS(Table1[[#This Row],[Date Ended Conversion]],Table1[[#This Row],[Date Created Conversion]])</f>
        <v>14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8270</v>
      </c>
      <c r="O2606" t="s">
        <v>8295</v>
      </c>
      <c r="P2606" s="16">
        <f>ROUND(Table1[[#This Row],[pledged]]/Table1[[#This Row],[goal]]*100,0)</f>
        <v>104</v>
      </c>
      <c r="Q2606">
        <f>IFERROR(ROUND(E2606/L2606,2),0)</f>
        <v>64.930000000000007</v>
      </c>
      <c r="R2606" s="18">
        <f>(((J2606/60)/60)/24)+DATE(1970,1,1)</f>
        <v>40998.051192129627</v>
      </c>
      <c r="S2606" s="18">
        <f>(((I2606/60)/60)/24)+DATE(1970,1,1)</f>
        <v>41028.051192129627</v>
      </c>
      <c r="T2606" s="14">
        <f>MONTH(R2606)</f>
        <v>3</v>
      </c>
      <c r="U2606" s="14">
        <f>MONTH(S2606)</f>
        <v>4</v>
      </c>
      <c r="V2606">
        <f>YEAR(R2606)</f>
        <v>2012</v>
      </c>
      <c r="W2606">
        <f>YEAR(S2606)</f>
        <v>2012</v>
      </c>
      <c r="X2606" s="14">
        <f>_xlfn.DAYS(Table1[[#This Row],[Date Ended Conversion]],Table1[[#This Row],[Date Created Conversion]])</f>
        <v>30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8270</v>
      </c>
      <c r="O2607" t="s">
        <v>8295</v>
      </c>
      <c r="P2607" s="16">
        <f>ROUND(Table1[[#This Row],[pledged]]/Table1[[#This Row],[goal]]*100,0)</f>
        <v>107</v>
      </c>
      <c r="Q2607">
        <f>IFERROR(ROUND(E2607/L2607,2),0)</f>
        <v>60.97</v>
      </c>
      <c r="R2607" s="18">
        <f>(((J2607/60)/60)/24)+DATE(1970,1,1)</f>
        <v>42508.541550925926</v>
      </c>
      <c r="S2607" s="18">
        <f>(((I2607/60)/60)/24)+DATE(1970,1,1)</f>
        <v>42538.541550925926</v>
      </c>
      <c r="T2607" s="14">
        <f>MONTH(R2607)</f>
        <v>5</v>
      </c>
      <c r="U2607" s="14">
        <f>MONTH(S2607)</f>
        <v>6</v>
      </c>
      <c r="V2607">
        <f>YEAR(R2607)</f>
        <v>2016</v>
      </c>
      <c r="W2607">
        <f>YEAR(S2607)</f>
        <v>2016</v>
      </c>
      <c r="X2607" s="14">
        <f>_xlfn.DAYS(Table1[[#This Row],[Date Ended Conversion]],Table1[[#This Row],[Date Created Conversion]])</f>
        <v>30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8270</v>
      </c>
      <c r="O2608" t="s">
        <v>8295</v>
      </c>
      <c r="P2608" s="16">
        <f>ROUND(Table1[[#This Row],[pledged]]/Table1[[#This Row],[goal]]*100,0)</f>
        <v>110</v>
      </c>
      <c r="Q2608">
        <f>IFERROR(ROUND(E2608/L2608,2),0)</f>
        <v>31.44</v>
      </c>
      <c r="R2608" s="18">
        <f>(((J2608/60)/60)/24)+DATE(1970,1,1)</f>
        <v>41726.712754629632</v>
      </c>
      <c r="S2608" s="18">
        <f>(((I2608/60)/60)/24)+DATE(1970,1,1)</f>
        <v>41758.712754629632</v>
      </c>
      <c r="T2608" s="14">
        <f>MONTH(R2608)</f>
        <v>3</v>
      </c>
      <c r="U2608" s="14">
        <f>MONTH(S2608)</f>
        <v>4</v>
      </c>
      <c r="V2608">
        <f>YEAR(R2608)</f>
        <v>2014</v>
      </c>
      <c r="W2608">
        <f>YEAR(S2608)</f>
        <v>2014</v>
      </c>
      <c r="X2608" s="14">
        <f>_xlfn.DAYS(Table1[[#This Row],[Date Ended Conversion]],Table1[[#This Row],[Date Created Conversion]])</f>
        <v>32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8270</v>
      </c>
      <c r="O2609" t="s">
        <v>8295</v>
      </c>
      <c r="P2609" s="16">
        <f>ROUND(Table1[[#This Row],[pledged]]/Table1[[#This Row],[goal]]*100,0)</f>
        <v>408</v>
      </c>
      <c r="Q2609">
        <f>IFERROR(ROUND(E2609/L2609,2),0)</f>
        <v>81.95</v>
      </c>
      <c r="R2609" s="18">
        <f>(((J2609/60)/60)/24)+DATE(1970,1,1)</f>
        <v>42184.874675925923</v>
      </c>
      <c r="S2609" s="18">
        <f>(((I2609/60)/60)/24)+DATE(1970,1,1)</f>
        <v>42228.083333333328</v>
      </c>
      <c r="T2609" s="14">
        <f>MONTH(R2609)</f>
        <v>6</v>
      </c>
      <c r="U2609" s="14">
        <f>MONTH(S2609)</f>
        <v>8</v>
      </c>
      <c r="V2609">
        <f>YEAR(R2609)</f>
        <v>2015</v>
      </c>
      <c r="W2609">
        <f>YEAR(S2609)</f>
        <v>2015</v>
      </c>
      <c r="X2609" s="14">
        <f>_xlfn.DAYS(Table1[[#This Row],[Date Ended Conversion]],Table1[[#This Row],[Date Created Conversion]])</f>
        <v>44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8270</v>
      </c>
      <c r="O2610" t="s">
        <v>8295</v>
      </c>
      <c r="P2610" s="16">
        <f>ROUND(Table1[[#This Row],[pledged]]/Table1[[#This Row],[goal]]*100,0)</f>
        <v>224</v>
      </c>
      <c r="Q2610">
        <f>IFERROR(ROUND(E2610/L2610,2),0)</f>
        <v>58.93</v>
      </c>
      <c r="R2610" s="18">
        <f>(((J2610/60)/60)/24)+DATE(1970,1,1)</f>
        <v>42767.801712962959</v>
      </c>
      <c r="S2610" s="18">
        <f>(((I2610/60)/60)/24)+DATE(1970,1,1)</f>
        <v>42809</v>
      </c>
      <c r="T2610" s="14">
        <f>MONTH(R2610)</f>
        <v>2</v>
      </c>
      <c r="U2610" s="14">
        <f>MONTH(S2610)</f>
        <v>3</v>
      </c>
      <c r="V2610">
        <f>YEAR(R2610)</f>
        <v>2017</v>
      </c>
      <c r="W2610">
        <f>YEAR(S2610)</f>
        <v>2017</v>
      </c>
      <c r="X2610" s="14">
        <f>_xlfn.DAYS(Table1[[#This Row],[Date Ended Conversion]],Table1[[#This Row],[Date Created Conversion]])</f>
        <v>42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8270</v>
      </c>
      <c r="O2611" t="s">
        <v>8295</v>
      </c>
      <c r="P2611" s="16">
        <f>ROUND(Table1[[#This Row],[pledged]]/Table1[[#This Row],[goal]]*100,0)</f>
        <v>304</v>
      </c>
      <c r="Q2611">
        <f>IFERROR(ROUND(E2611/L2611,2),0)</f>
        <v>157.29</v>
      </c>
      <c r="R2611" s="18">
        <f>(((J2611/60)/60)/24)+DATE(1970,1,1)</f>
        <v>41075.237858796296</v>
      </c>
      <c r="S2611" s="18">
        <f>(((I2611/60)/60)/24)+DATE(1970,1,1)</f>
        <v>41105.237858796296</v>
      </c>
      <c r="T2611" s="14">
        <f>MONTH(R2611)</f>
        <v>6</v>
      </c>
      <c r="U2611" s="14">
        <f>MONTH(S2611)</f>
        <v>7</v>
      </c>
      <c r="V2611">
        <f>YEAR(R2611)</f>
        <v>2012</v>
      </c>
      <c r="W2611">
        <f>YEAR(S2611)</f>
        <v>2012</v>
      </c>
      <c r="X2611" s="14">
        <f>_xlfn.DAYS(Table1[[#This Row],[Date Ended Conversion]],Table1[[#This Row],[Date Created Conversion]])</f>
        <v>30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8270</v>
      </c>
      <c r="O2612" t="s">
        <v>8295</v>
      </c>
      <c r="P2612" s="16">
        <f>ROUND(Table1[[#This Row],[pledged]]/Table1[[#This Row],[goal]]*100,0)</f>
        <v>141</v>
      </c>
      <c r="Q2612">
        <f>IFERROR(ROUND(E2612/L2612,2),0)</f>
        <v>55.76</v>
      </c>
      <c r="R2612" s="18">
        <f>(((J2612/60)/60)/24)+DATE(1970,1,1)</f>
        <v>42564.881076388891</v>
      </c>
      <c r="S2612" s="18">
        <f>(((I2612/60)/60)/24)+DATE(1970,1,1)</f>
        <v>42604.290972222225</v>
      </c>
      <c r="T2612" s="14">
        <f>MONTH(R2612)</f>
        <v>7</v>
      </c>
      <c r="U2612" s="14">
        <f>MONTH(S2612)</f>
        <v>8</v>
      </c>
      <c r="V2612">
        <f>YEAR(R2612)</f>
        <v>2016</v>
      </c>
      <c r="W2612">
        <f>YEAR(S2612)</f>
        <v>2016</v>
      </c>
      <c r="X2612" s="14">
        <f>_xlfn.DAYS(Table1[[#This Row],[Date Ended Conversion]],Table1[[#This Row],[Date Created Conversion]])</f>
        <v>40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8270</v>
      </c>
      <c r="O2613" t="s">
        <v>8295</v>
      </c>
      <c r="P2613" s="16">
        <f>ROUND(Table1[[#This Row],[pledged]]/Table1[[#This Row],[goal]]*100,0)</f>
        <v>2791</v>
      </c>
      <c r="Q2613">
        <f>IFERROR(ROUND(E2613/L2613,2),0)</f>
        <v>83.8</v>
      </c>
      <c r="R2613" s="18">
        <f>(((J2613/60)/60)/24)+DATE(1970,1,1)</f>
        <v>42704.335810185185</v>
      </c>
      <c r="S2613" s="18">
        <f>(((I2613/60)/60)/24)+DATE(1970,1,1)</f>
        <v>42737.957638888889</v>
      </c>
      <c r="T2613" s="14">
        <f>MONTH(R2613)</f>
        <v>11</v>
      </c>
      <c r="U2613" s="14">
        <f>MONTH(S2613)</f>
        <v>1</v>
      </c>
      <c r="V2613">
        <f>YEAR(R2613)</f>
        <v>2016</v>
      </c>
      <c r="W2613">
        <f>YEAR(S2613)</f>
        <v>2017</v>
      </c>
      <c r="X2613" s="14">
        <f>_xlfn.DAYS(Table1[[#This Row],[Date Ended Conversion]],Table1[[#This Row],[Date Created Conversion]])</f>
        <v>33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8270</v>
      </c>
      <c r="O2614" t="s">
        <v>8295</v>
      </c>
      <c r="P2614" s="16">
        <f>ROUND(Table1[[#This Row],[pledged]]/Table1[[#This Row],[goal]]*100,0)</f>
        <v>172</v>
      </c>
      <c r="Q2614">
        <f>IFERROR(ROUND(E2614/L2614,2),0)</f>
        <v>58.42</v>
      </c>
      <c r="R2614" s="18">
        <f>(((J2614/60)/60)/24)+DATE(1970,1,1)</f>
        <v>41982.143171296295</v>
      </c>
      <c r="S2614" s="18">
        <f>(((I2614/60)/60)/24)+DATE(1970,1,1)</f>
        <v>42013.143171296295</v>
      </c>
      <c r="T2614" s="14">
        <f>MONTH(R2614)</f>
        <v>12</v>
      </c>
      <c r="U2614" s="14">
        <f>MONTH(S2614)</f>
        <v>1</v>
      </c>
      <c r="V2614">
        <f>YEAR(R2614)</f>
        <v>2014</v>
      </c>
      <c r="W2614">
        <f>YEAR(S2614)</f>
        <v>2015</v>
      </c>
      <c r="X2614" s="14">
        <f>_xlfn.DAYS(Table1[[#This Row],[Date Ended Conversion]],Table1[[#This Row],[Date Created Conversion]])</f>
        <v>31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8270</v>
      </c>
      <c r="O2615" t="s">
        <v>8295</v>
      </c>
      <c r="P2615" s="16">
        <f>ROUND(Table1[[#This Row],[pledged]]/Table1[[#This Row],[goal]]*100,0)</f>
        <v>101</v>
      </c>
      <c r="Q2615">
        <f>IFERROR(ROUND(E2615/L2615,2),0)</f>
        <v>270.57</v>
      </c>
      <c r="R2615" s="18">
        <f>(((J2615/60)/60)/24)+DATE(1970,1,1)</f>
        <v>41143.81821759259</v>
      </c>
      <c r="S2615" s="18">
        <f>(((I2615/60)/60)/24)+DATE(1970,1,1)</f>
        <v>41173.81821759259</v>
      </c>
      <c r="T2615" s="14">
        <f>MONTH(R2615)</f>
        <v>8</v>
      </c>
      <c r="U2615" s="14">
        <f>MONTH(S2615)</f>
        <v>9</v>
      </c>
      <c r="V2615">
        <f>YEAR(R2615)</f>
        <v>2012</v>
      </c>
      <c r="W2615">
        <f>YEAR(S2615)</f>
        <v>2012</v>
      </c>
      <c r="X2615" s="14">
        <f>_xlfn.DAYS(Table1[[#This Row],[Date Ended Conversion]],Table1[[#This Row],[Date Created Conversion]])</f>
        <v>30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8270</v>
      </c>
      <c r="O2616" t="s">
        <v>8295</v>
      </c>
      <c r="P2616" s="16">
        <f>ROUND(Table1[[#This Row],[pledged]]/Table1[[#This Row],[goal]]*100,0)</f>
        <v>102</v>
      </c>
      <c r="Q2616">
        <f>IFERROR(ROUND(E2616/L2616,2),0)</f>
        <v>107.1</v>
      </c>
      <c r="R2616" s="18">
        <f>(((J2616/60)/60)/24)+DATE(1970,1,1)</f>
        <v>41730.708472222221</v>
      </c>
      <c r="S2616" s="18">
        <f>(((I2616/60)/60)/24)+DATE(1970,1,1)</f>
        <v>41759.208333333336</v>
      </c>
      <c r="T2616" s="14">
        <f>MONTH(R2616)</f>
        <v>4</v>
      </c>
      <c r="U2616" s="14">
        <f>MONTH(S2616)</f>
        <v>4</v>
      </c>
      <c r="V2616">
        <f>YEAR(R2616)</f>
        <v>2014</v>
      </c>
      <c r="W2616">
        <f>YEAR(S2616)</f>
        <v>2014</v>
      </c>
      <c r="X2616" s="14">
        <f>_xlfn.DAYS(Table1[[#This Row],[Date Ended Conversion]],Table1[[#This Row],[Date Created Conversion]])</f>
        <v>29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8270</v>
      </c>
      <c r="O2617" t="s">
        <v>8295</v>
      </c>
      <c r="P2617" s="16">
        <f>ROUND(Table1[[#This Row],[pledged]]/Table1[[#This Row],[goal]]*100,0)</f>
        <v>170</v>
      </c>
      <c r="Q2617">
        <f>IFERROR(ROUND(E2617/L2617,2),0)</f>
        <v>47.18</v>
      </c>
      <c r="R2617" s="18">
        <f>(((J2617/60)/60)/24)+DATE(1970,1,1)</f>
        <v>42453.49726851852</v>
      </c>
      <c r="S2617" s="18">
        <f>(((I2617/60)/60)/24)+DATE(1970,1,1)</f>
        <v>42490.5</v>
      </c>
      <c r="T2617" s="14">
        <f>MONTH(R2617)</f>
        <v>3</v>
      </c>
      <c r="U2617" s="14">
        <f>MONTH(S2617)</f>
        <v>4</v>
      </c>
      <c r="V2617">
        <f>YEAR(R2617)</f>
        <v>2016</v>
      </c>
      <c r="W2617">
        <f>YEAR(S2617)</f>
        <v>2016</v>
      </c>
      <c r="X2617" s="14">
        <f>_xlfn.DAYS(Table1[[#This Row],[Date Ended Conversion]],Table1[[#This Row],[Date Created Conversion]])</f>
        <v>37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8270</v>
      </c>
      <c r="O2618" t="s">
        <v>8295</v>
      </c>
      <c r="P2618" s="16">
        <f>ROUND(Table1[[#This Row],[pledged]]/Table1[[#This Row],[goal]]*100,0)</f>
        <v>115</v>
      </c>
      <c r="Q2618">
        <f>IFERROR(ROUND(E2618/L2618,2),0)</f>
        <v>120.31</v>
      </c>
      <c r="R2618" s="18">
        <f>(((J2618/60)/60)/24)+DATE(1970,1,1)</f>
        <v>42211.99454861111</v>
      </c>
      <c r="S2618" s="18">
        <f>(((I2618/60)/60)/24)+DATE(1970,1,1)</f>
        <v>42241.99454861111</v>
      </c>
      <c r="T2618" s="14">
        <f>MONTH(R2618)</f>
        <v>7</v>
      </c>
      <c r="U2618" s="14">
        <f>MONTH(S2618)</f>
        <v>8</v>
      </c>
      <c r="V2618">
        <f>YEAR(R2618)</f>
        <v>2015</v>
      </c>
      <c r="W2618">
        <f>YEAR(S2618)</f>
        <v>2015</v>
      </c>
      <c r="X2618" s="14">
        <f>_xlfn.DAYS(Table1[[#This Row],[Date Ended Conversion]],Table1[[#This Row],[Date Created Conversion]])</f>
        <v>30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8270</v>
      </c>
      <c r="O2619" t="s">
        <v>8295</v>
      </c>
      <c r="P2619" s="16">
        <f>ROUND(Table1[[#This Row],[pledged]]/Table1[[#This Row],[goal]]*100,0)</f>
        <v>878</v>
      </c>
      <c r="Q2619">
        <f>IFERROR(ROUND(E2619/L2619,2),0)</f>
        <v>27.6</v>
      </c>
      <c r="R2619" s="18">
        <f>(((J2619/60)/60)/24)+DATE(1970,1,1)</f>
        <v>41902.874432870369</v>
      </c>
      <c r="S2619" s="18">
        <f>(((I2619/60)/60)/24)+DATE(1970,1,1)</f>
        <v>41932.874432870369</v>
      </c>
      <c r="T2619" s="14">
        <f>MONTH(R2619)</f>
        <v>9</v>
      </c>
      <c r="U2619" s="14">
        <f>MONTH(S2619)</f>
        <v>10</v>
      </c>
      <c r="V2619">
        <f>YEAR(R2619)</f>
        <v>2014</v>
      </c>
      <c r="W2619">
        <f>YEAR(S2619)</f>
        <v>2014</v>
      </c>
      <c r="X2619" s="14">
        <f>_xlfn.DAYS(Table1[[#This Row],[Date Ended Conversion]],Table1[[#This Row],[Date Created Conversion]])</f>
        <v>30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8270</v>
      </c>
      <c r="O2620" t="s">
        <v>8295</v>
      </c>
      <c r="P2620" s="16">
        <f>ROUND(Table1[[#This Row],[pledged]]/Table1[[#This Row],[goal]]*100,0)</f>
        <v>105</v>
      </c>
      <c r="Q2620">
        <f>IFERROR(ROUND(E2620/L2620,2),0)</f>
        <v>205.3</v>
      </c>
      <c r="R2620" s="18">
        <f>(((J2620/60)/60)/24)+DATE(1970,1,1)</f>
        <v>42279.792372685188</v>
      </c>
      <c r="S2620" s="18">
        <f>(((I2620/60)/60)/24)+DATE(1970,1,1)</f>
        <v>42339.834039351852</v>
      </c>
      <c r="T2620" s="14">
        <f>MONTH(R2620)</f>
        <v>10</v>
      </c>
      <c r="U2620" s="14">
        <f>MONTH(S2620)</f>
        <v>12</v>
      </c>
      <c r="V2620">
        <f>YEAR(R2620)</f>
        <v>2015</v>
      </c>
      <c r="W2620">
        <f>YEAR(S2620)</f>
        <v>2015</v>
      </c>
      <c r="X2620" s="14">
        <f>_xlfn.DAYS(Table1[[#This Row],[Date Ended Conversion]],Table1[[#This Row],[Date Created Conversion]])</f>
        <v>60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8270</v>
      </c>
      <c r="O2621" t="s">
        <v>8295</v>
      </c>
      <c r="P2621" s="16">
        <f>ROUND(Table1[[#This Row],[pledged]]/Table1[[#This Row],[goal]]*100,0)</f>
        <v>188</v>
      </c>
      <c r="Q2621">
        <f>IFERROR(ROUND(E2621/L2621,2),0)</f>
        <v>35.549999999999997</v>
      </c>
      <c r="R2621" s="18">
        <f>(((J2621/60)/60)/24)+DATE(1970,1,1)</f>
        <v>42273.884305555555</v>
      </c>
      <c r="S2621" s="18">
        <f>(((I2621/60)/60)/24)+DATE(1970,1,1)</f>
        <v>42300.458333333328</v>
      </c>
      <c r="T2621" s="14">
        <f>MONTH(R2621)</f>
        <v>9</v>
      </c>
      <c r="U2621" s="14">
        <f>MONTH(S2621)</f>
        <v>10</v>
      </c>
      <c r="V2621">
        <f>YEAR(R2621)</f>
        <v>2015</v>
      </c>
      <c r="W2621">
        <f>YEAR(S2621)</f>
        <v>2015</v>
      </c>
      <c r="X2621" s="14">
        <f>_xlfn.DAYS(Table1[[#This Row],[Date Ended Conversion]],Table1[[#This Row],[Date Created Conversion]])</f>
        <v>27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8270</v>
      </c>
      <c r="O2622" t="s">
        <v>8295</v>
      </c>
      <c r="P2622" s="16">
        <f>ROUND(Table1[[#This Row],[pledged]]/Table1[[#This Row],[goal]]*100,0)</f>
        <v>144</v>
      </c>
      <c r="Q2622">
        <f>IFERROR(ROUND(E2622/L2622,2),0)</f>
        <v>74.64</v>
      </c>
      <c r="R2622" s="18">
        <f>(((J2622/60)/60)/24)+DATE(1970,1,1)</f>
        <v>42251.16715277778</v>
      </c>
      <c r="S2622" s="18">
        <f>(((I2622/60)/60)/24)+DATE(1970,1,1)</f>
        <v>42288.041666666672</v>
      </c>
      <c r="T2622" s="14">
        <f>MONTH(R2622)</f>
        <v>9</v>
      </c>
      <c r="U2622" s="14">
        <f>MONTH(S2622)</f>
        <v>10</v>
      </c>
      <c r="V2622">
        <f>YEAR(R2622)</f>
        <v>2015</v>
      </c>
      <c r="W2622">
        <f>YEAR(S2622)</f>
        <v>2015</v>
      </c>
      <c r="X2622" s="14">
        <f>_xlfn.DAYS(Table1[[#This Row],[Date Ended Conversion]],Table1[[#This Row],[Date Created Conversion]])</f>
        <v>37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8270</v>
      </c>
      <c r="O2623" t="s">
        <v>8295</v>
      </c>
      <c r="P2623" s="16">
        <f>ROUND(Table1[[#This Row],[pledged]]/Table1[[#This Row],[goal]]*100,0)</f>
        <v>146</v>
      </c>
      <c r="Q2623">
        <f>IFERROR(ROUND(E2623/L2623,2),0)</f>
        <v>47.06</v>
      </c>
      <c r="R2623" s="18">
        <f>(((J2623/60)/60)/24)+DATE(1970,1,1)</f>
        <v>42115.74754629629</v>
      </c>
      <c r="S2623" s="18">
        <f>(((I2623/60)/60)/24)+DATE(1970,1,1)</f>
        <v>42145.74754629629</v>
      </c>
      <c r="T2623" s="14">
        <f>MONTH(R2623)</f>
        <v>4</v>
      </c>
      <c r="U2623" s="14">
        <f>MONTH(S2623)</f>
        <v>5</v>
      </c>
      <c r="V2623">
        <f>YEAR(R2623)</f>
        <v>2015</v>
      </c>
      <c r="W2623">
        <f>YEAR(S2623)</f>
        <v>2015</v>
      </c>
      <c r="X2623" s="14">
        <f>_xlfn.DAYS(Table1[[#This Row],[Date Ended Conversion]],Table1[[#This Row],[Date Created Conversion]])</f>
        <v>30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8270</v>
      </c>
      <c r="O2624" t="s">
        <v>8295</v>
      </c>
      <c r="P2624" s="16">
        <f>ROUND(Table1[[#This Row],[pledged]]/Table1[[#This Row],[goal]]*100,0)</f>
        <v>131</v>
      </c>
      <c r="Q2624">
        <f>IFERROR(ROUND(E2624/L2624,2),0)</f>
        <v>26.59</v>
      </c>
      <c r="R2624" s="18">
        <f>(((J2624/60)/60)/24)+DATE(1970,1,1)</f>
        <v>42689.74324074074</v>
      </c>
      <c r="S2624" s="18">
        <f>(((I2624/60)/60)/24)+DATE(1970,1,1)</f>
        <v>42734.74324074074</v>
      </c>
      <c r="T2624" s="14">
        <f>MONTH(R2624)</f>
        <v>11</v>
      </c>
      <c r="U2624" s="14">
        <f>MONTH(S2624)</f>
        <v>12</v>
      </c>
      <c r="V2624">
        <f>YEAR(R2624)</f>
        <v>2016</v>
      </c>
      <c r="W2624">
        <f>YEAR(S2624)</f>
        <v>2016</v>
      </c>
      <c r="X2624" s="14">
        <f>_xlfn.DAYS(Table1[[#This Row],[Date Ended Conversion]],Table1[[#This Row],[Date Created Conversion]])</f>
        <v>45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8270</v>
      </c>
      <c r="O2625" t="s">
        <v>8295</v>
      </c>
      <c r="P2625" s="16">
        <f>ROUND(Table1[[#This Row],[pledged]]/Table1[[#This Row],[goal]]*100,0)</f>
        <v>114</v>
      </c>
      <c r="Q2625">
        <f>IFERROR(ROUND(E2625/L2625,2),0)</f>
        <v>36.770000000000003</v>
      </c>
      <c r="R2625" s="18">
        <f>(((J2625/60)/60)/24)+DATE(1970,1,1)</f>
        <v>42692.256550925929</v>
      </c>
      <c r="S2625" s="18">
        <f>(((I2625/60)/60)/24)+DATE(1970,1,1)</f>
        <v>42706.256550925929</v>
      </c>
      <c r="T2625" s="14">
        <f>MONTH(R2625)</f>
        <v>11</v>
      </c>
      <c r="U2625" s="14">
        <f>MONTH(S2625)</f>
        <v>12</v>
      </c>
      <c r="V2625">
        <f>YEAR(R2625)</f>
        <v>2016</v>
      </c>
      <c r="W2625">
        <f>YEAR(S2625)</f>
        <v>2016</v>
      </c>
      <c r="X2625" s="14">
        <f>_xlfn.DAYS(Table1[[#This Row],[Date Ended Conversion]],Table1[[#This Row],[Date Created Conversion]])</f>
        <v>14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8270</v>
      </c>
      <c r="O2626" t="s">
        <v>8295</v>
      </c>
      <c r="P2626" s="16">
        <f>ROUND(Table1[[#This Row],[pledged]]/Table1[[#This Row],[goal]]*100,0)</f>
        <v>1379</v>
      </c>
      <c r="Q2626">
        <f>IFERROR(ROUND(E2626/L2626,2),0)</f>
        <v>31.82</v>
      </c>
      <c r="R2626" s="18">
        <f>(((J2626/60)/60)/24)+DATE(1970,1,1)</f>
        <v>41144.42155092593</v>
      </c>
      <c r="S2626" s="18">
        <f>(((I2626/60)/60)/24)+DATE(1970,1,1)</f>
        <v>41165.42155092593</v>
      </c>
      <c r="T2626" s="14">
        <f>MONTH(R2626)</f>
        <v>8</v>
      </c>
      <c r="U2626" s="14">
        <f>MONTH(S2626)</f>
        <v>9</v>
      </c>
      <c r="V2626">
        <f>YEAR(R2626)</f>
        <v>2012</v>
      </c>
      <c r="W2626">
        <f>YEAR(S2626)</f>
        <v>2012</v>
      </c>
      <c r="X2626" s="14">
        <f>_xlfn.DAYS(Table1[[#This Row],[Date Ended Conversion]],Table1[[#This Row],[Date Created Conversion]])</f>
        <v>21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8270</v>
      </c>
      <c r="O2627" t="s">
        <v>8295</v>
      </c>
      <c r="P2627" s="16">
        <f>ROUND(Table1[[#This Row],[pledged]]/Table1[[#This Row],[goal]]*100,0)</f>
        <v>956</v>
      </c>
      <c r="Q2627">
        <f>IFERROR(ROUND(E2627/L2627,2),0)</f>
        <v>27.58</v>
      </c>
      <c r="R2627" s="18">
        <f>(((J2627/60)/60)/24)+DATE(1970,1,1)</f>
        <v>42658.810277777782</v>
      </c>
      <c r="S2627" s="18">
        <f>(((I2627/60)/60)/24)+DATE(1970,1,1)</f>
        <v>42683.851944444439</v>
      </c>
      <c r="T2627" s="14">
        <f>MONTH(R2627)</f>
        <v>10</v>
      </c>
      <c r="U2627" s="14">
        <f>MONTH(S2627)</f>
        <v>11</v>
      </c>
      <c r="V2627">
        <f>YEAR(R2627)</f>
        <v>2016</v>
      </c>
      <c r="W2627">
        <f>YEAR(S2627)</f>
        <v>2016</v>
      </c>
      <c r="X2627" s="14">
        <f>_xlfn.DAYS(Table1[[#This Row],[Date Ended Conversion]],Table1[[#This Row],[Date Created Conversion]])</f>
        <v>25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8270</v>
      </c>
      <c r="O2628" t="s">
        <v>8295</v>
      </c>
      <c r="P2628" s="16">
        <f>ROUND(Table1[[#This Row],[pledged]]/Table1[[#This Row],[goal]]*100,0)</f>
        <v>112</v>
      </c>
      <c r="Q2628">
        <f>IFERROR(ROUND(E2628/L2628,2),0)</f>
        <v>56</v>
      </c>
      <c r="R2628" s="18">
        <f>(((J2628/60)/60)/24)+DATE(1970,1,1)</f>
        <v>42128.628113425926</v>
      </c>
      <c r="S2628" s="18">
        <f>(((I2628/60)/60)/24)+DATE(1970,1,1)</f>
        <v>42158.628113425926</v>
      </c>
      <c r="T2628" s="14">
        <f>MONTH(R2628)</f>
        <v>5</v>
      </c>
      <c r="U2628" s="14">
        <f>MONTH(S2628)</f>
        <v>6</v>
      </c>
      <c r="V2628">
        <f>YEAR(R2628)</f>
        <v>2015</v>
      </c>
      <c r="W2628">
        <f>YEAR(S2628)</f>
        <v>2015</v>
      </c>
      <c r="X2628" s="14">
        <f>_xlfn.DAYS(Table1[[#This Row],[Date Ended Conversion]],Table1[[#This Row],[Date Created Conversion]])</f>
        <v>30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8270</v>
      </c>
      <c r="O2629" t="s">
        <v>8295</v>
      </c>
      <c r="P2629" s="16">
        <f>ROUND(Table1[[#This Row],[pledged]]/Table1[[#This Row],[goal]]*100,0)</f>
        <v>647</v>
      </c>
      <c r="Q2629">
        <f>IFERROR(ROUND(E2629/L2629,2),0)</f>
        <v>21.56</v>
      </c>
      <c r="R2629" s="18">
        <f>(((J2629/60)/60)/24)+DATE(1970,1,1)</f>
        <v>42304.829409722224</v>
      </c>
      <c r="S2629" s="18">
        <f>(((I2629/60)/60)/24)+DATE(1970,1,1)</f>
        <v>42334.871076388896</v>
      </c>
      <c r="T2629" s="14">
        <f>MONTH(R2629)</f>
        <v>10</v>
      </c>
      <c r="U2629" s="14">
        <f>MONTH(S2629)</f>
        <v>11</v>
      </c>
      <c r="V2629">
        <f>YEAR(R2629)</f>
        <v>2015</v>
      </c>
      <c r="W2629">
        <f>YEAR(S2629)</f>
        <v>2015</v>
      </c>
      <c r="X2629" s="14">
        <f>_xlfn.DAYS(Table1[[#This Row],[Date Ended Conversion]],Table1[[#This Row],[Date Created Conversion]])</f>
        <v>30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8270</v>
      </c>
      <c r="O2630" t="s">
        <v>8295</v>
      </c>
      <c r="P2630" s="16">
        <f>ROUND(Table1[[#This Row],[pledged]]/Table1[[#This Row],[goal]]*100,0)</f>
        <v>110</v>
      </c>
      <c r="Q2630">
        <f>IFERROR(ROUND(E2630/L2630,2),0)</f>
        <v>44.1</v>
      </c>
      <c r="R2630" s="18">
        <f>(((J2630/60)/60)/24)+DATE(1970,1,1)</f>
        <v>41953.966053240743</v>
      </c>
      <c r="S2630" s="18">
        <f>(((I2630/60)/60)/24)+DATE(1970,1,1)</f>
        <v>41973.966053240743</v>
      </c>
      <c r="T2630" s="14">
        <f>MONTH(R2630)</f>
        <v>11</v>
      </c>
      <c r="U2630" s="14">
        <f>MONTH(S2630)</f>
        <v>11</v>
      </c>
      <c r="V2630">
        <f>YEAR(R2630)</f>
        <v>2014</v>
      </c>
      <c r="W2630">
        <f>YEAR(S2630)</f>
        <v>2014</v>
      </c>
      <c r="X2630" s="14">
        <f>_xlfn.DAYS(Table1[[#This Row],[Date Ended Conversion]],Table1[[#This Row],[Date Created Conversion]])</f>
        <v>20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8270</v>
      </c>
      <c r="O2631" t="s">
        <v>8295</v>
      </c>
      <c r="P2631" s="16">
        <f>ROUND(Table1[[#This Row],[pledged]]/Table1[[#This Row],[goal]]*100,0)</f>
        <v>128</v>
      </c>
      <c r="Q2631">
        <f>IFERROR(ROUND(E2631/L2631,2),0)</f>
        <v>63.87</v>
      </c>
      <c r="R2631" s="18">
        <f>(((J2631/60)/60)/24)+DATE(1970,1,1)</f>
        <v>42108.538449074069</v>
      </c>
      <c r="S2631" s="18">
        <f>(((I2631/60)/60)/24)+DATE(1970,1,1)</f>
        <v>42138.538449074069</v>
      </c>
      <c r="T2631" s="14">
        <f>MONTH(R2631)</f>
        <v>4</v>
      </c>
      <c r="U2631" s="14">
        <f>MONTH(S2631)</f>
        <v>5</v>
      </c>
      <c r="V2631">
        <f>YEAR(R2631)</f>
        <v>2015</v>
      </c>
      <c r="W2631">
        <f>YEAR(S2631)</f>
        <v>2015</v>
      </c>
      <c r="X2631" s="14">
        <f>_xlfn.DAYS(Table1[[#This Row],[Date Ended Conversion]],Table1[[#This Row],[Date Created Conversion]])</f>
        <v>30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8270</v>
      </c>
      <c r="O2632" t="s">
        <v>8295</v>
      </c>
      <c r="P2632" s="16">
        <f>ROUND(Table1[[#This Row],[pledged]]/Table1[[#This Row],[goal]]*100,0)</f>
        <v>158</v>
      </c>
      <c r="Q2632">
        <f>IFERROR(ROUND(E2632/L2632,2),0)</f>
        <v>38.99</v>
      </c>
      <c r="R2632" s="18">
        <f>(((J2632/60)/60)/24)+DATE(1970,1,1)</f>
        <v>42524.105462962965</v>
      </c>
      <c r="S2632" s="18">
        <f>(((I2632/60)/60)/24)+DATE(1970,1,1)</f>
        <v>42551.416666666672</v>
      </c>
      <c r="T2632" s="14">
        <f>MONTH(R2632)</f>
        <v>6</v>
      </c>
      <c r="U2632" s="14">
        <f>MONTH(S2632)</f>
        <v>6</v>
      </c>
      <c r="V2632">
        <f>YEAR(R2632)</f>
        <v>2016</v>
      </c>
      <c r="W2632">
        <f>YEAR(S2632)</f>
        <v>2016</v>
      </c>
      <c r="X2632" s="14">
        <f>_xlfn.DAYS(Table1[[#This Row],[Date Ended Conversion]],Table1[[#This Row],[Date Created Conversion]])</f>
        <v>27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8270</v>
      </c>
      <c r="O2633" t="s">
        <v>8295</v>
      </c>
      <c r="P2633" s="16">
        <f>ROUND(Table1[[#This Row],[pledged]]/Table1[[#This Row],[goal]]*100,0)</f>
        <v>115</v>
      </c>
      <c r="Q2633">
        <f>IFERROR(ROUND(E2633/L2633,2),0)</f>
        <v>80.19</v>
      </c>
      <c r="R2633" s="18">
        <f>(((J2633/60)/60)/24)+DATE(1970,1,1)</f>
        <v>42218.169293981482</v>
      </c>
      <c r="S2633" s="18">
        <f>(((I2633/60)/60)/24)+DATE(1970,1,1)</f>
        <v>42246.169293981482</v>
      </c>
      <c r="T2633" s="14">
        <f>MONTH(R2633)</f>
        <v>8</v>
      </c>
      <c r="U2633" s="14">
        <f>MONTH(S2633)</f>
        <v>8</v>
      </c>
      <c r="V2633">
        <f>YEAR(R2633)</f>
        <v>2015</v>
      </c>
      <c r="W2633">
        <f>YEAR(S2633)</f>
        <v>2015</v>
      </c>
      <c r="X2633" s="14">
        <f>_xlfn.DAYS(Table1[[#This Row],[Date Ended Conversion]],Table1[[#This Row],[Date Created Conversion]])</f>
        <v>28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8270</v>
      </c>
      <c r="O2634" t="s">
        <v>8295</v>
      </c>
      <c r="P2634" s="16">
        <f>ROUND(Table1[[#This Row],[pledged]]/Table1[[#This Row],[goal]]*100,0)</f>
        <v>137</v>
      </c>
      <c r="Q2634">
        <f>IFERROR(ROUND(E2634/L2634,2),0)</f>
        <v>34.9</v>
      </c>
      <c r="R2634" s="18">
        <f>(((J2634/60)/60)/24)+DATE(1970,1,1)</f>
        <v>42494.061793981484</v>
      </c>
      <c r="S2634" s="18">
        <f>(((I2634/60)/60)/24)+DATE(1970,1,1)</f>
        <v>42519.061793981484</v>
      </c>
      <c r="T2634" s="14">
        <f>MONTH(R2634)</f>
        <v>5</v>
      </c>
      <c r="U2634" s="14">
        <f>MONTH(S2634)</f>
        <v>5</v>
      </c>
      <c r="V2634">
        <f>YEAR(R2634)</f>
        <v>2016</v>
      </c>
      <c r="W2634">
        <f>YEAR(S2634)</f>
        <v>2016</v>
      </c>
      <c r="X2634" s="14">
        <f>_xlfn.DAYS(Table1[[#This Row],[Date Ended Conversion]],Table1[[#This Row],[Date Created Conversion]])</f>
        <v>25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8270</v>
      </c>
      <c r="O2635" t="s">
        <v>8295</v>
      </c>
      <c r="P2635" s="16">
        <f>ROUND(Table1[[#This Row],[pledged]]/Table1[[#This Row],[goal]]*100,0)</f>
        <v>355</v>
      </c>
      <c r="Q2635">
        <f>IFERROR(ROUND(E2635/L2635,2),0)</f>
        <v>89.1</v>
      </c>
      <c r="R2635" s="18">
        <f>(((J2635/60)/60)/24)+DATE(1970,1,1)</f>
        <v>41667.823287037041</v>
      </c>
      <c r="S2635" s="18">
        <f>(((I2635/60)/60)/24)+DATE(1970,1,1)</f>
        <v>41697.958333333336</v>
      </c>
      <c r="T2635" s="14">
        <f>MONTH(R2635)</f>
        <v>1</v>
      </c>
      <c r="U2635" s="14">
        <f>MONTH(S2635)</f>
        <v>2</v>
      </c>
      <c r="V2635">
        <f>YEAR(R2635)</f>
        <v>2014</v>
      </c>
      <c r="W2635">
        <f>YEAR(S2635)</f>
        <v>2014</v>
      </c>
      <c r="X2635" s="14">
        <f>_xlfn.DAYS(Table1[[#This Row],[Date Ended Conversion]],Table1[[#This Row],[Date Created Conversion]])</f>
        <v>30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8270</v>
      </c>
      <c r="O2636" t="s">
        <v>8295</v>
      </c>
      <c r="P2636" s="16">
        <f>ROUND(Table1[[#This Row],[pledged]]/Table1[[#This Row],[goal]]*100,0)</f>
        <v>106</v>
      </c>
      <c r="Q2636">
        <f>IFERROR(ROUND(E2636/L2636,2),0)</f>
        <v>39.44</v>
      </c>
      <c r="R2636" s="18">
        <f>(((J2636/60)/60)/24)+DATE(1970,1,1)</f>
        <v>42612.656493055561</v>
      </c>
      <c r="S2636" s="18">
        <f>(((I2636/60)/60)/24)+DATE(1970,1,1)</f>
        <v>42642.656493055561</v>
      </c>
      <c r="T2636" s="14">
        <f>MONTH(R2636)</f>
        <v>8</v>
      </c>
      <c r="U2636" s="14">
        <f>MONTH(S2636)</f>
        <v>9</v>
      </c>
      <c r="V2636">
        <f>YEAR(R2636)</f>
        <v>2016</v>
      </c>
      <c r="W2636">
        <f>YEAR(S2636)</f>
        <v>2016</v>
      </c>
      <c r="X2636" s="14">
        <f>_xlfn.DAYS(Table1[[#This Row],[Date Ended Conversion]],Table1[[#This Row],[Date Created Conversion]])</f>
        <v>30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8270</v>
      </c>
      <c r="O2637" t="s">
        <v>8295</v>
      </c>
      <c r="P2637" s="16">
        <f>ROUND(Table1[[#This Row],[pledged]]/Table1[[#This Row],[goal]]*100,0)</f>
        <v>100</v>
      </c>
      <c r="Q2637">
        <f>IFERROR(ROUND(E2637/L2637,2),0)</f>
        <v>136.9</v>
      </c>
      <c r="R2637" s="18">
        <f>(((J2637/60)/60)/24)+DATE(1970,1,1)</f>
        <v>42037.950937500005</v>
      </c>
      <c r="S2637" s="18">
        <f>(((I2637/60)/60)/24)+DATE(1970,1,1)</f>
        <v>42072.909270833334</v>
      </c>
      <c r="T2637" s="14">
        <f>MONTH(R2637)</f>
        <v>2</v>
      </c>
      <c r="U2637" s="14">
        <f>MONTH(S2637)</f>
        <v>3</v>
      </c>
      <c r="V2637">
        <f>YEAR(R2637)</f>
        <v>2015</v>
      </c>
      <c r="W2637">
        <f>YEAR(S2637)</f>
        <v>2015</v>
      </c>
      <c r="X2637" s="14">
        <f>_xlfn.DAYS(Table1[[#This Row],[Date Ended Conversion]],Table1[[#This Row],[Date Created Conversion]])</f>
        <v>35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8270</v>
      </c>
      <c r="O2638" t="s">
        <v>8295</v>
      </c>
      <c r="P2638" s="16">
        <f>ROUND(Table1[[#This Row],[pledged]]/Table1[[#This Row],[goal]]*100,0)</f>
        <v>187</v>
      </c>
      <c r="Q2638">
        <f>IFERROR(ROUND(E2638/L2638,2),0)</f>
        <v>37.46</v>
      </c>
      <c r="R2638" s="18">
        <f>(((J2638/60)/60)/24)+DATE(1970,1,1)</f>
        <v>42636.614745370374</v>
      </c>
      <c r="S2638" s="18">
        <f>(((I2638/60)/60)/24)+DATE(1970,1,1)</f>
        <v>42659.041666666672</v>
      </c>
      <c r="T2638" s="14">
        <f>MONTH(R2638)</f>
        <v>9</v>
      </c>
      <c r="U2638" s="14">
        <f>MONTH(S2638)</f>
        <v>10</v>
      </c>
      <c r="V2638">
        <f>YEAR(R2638)</f>
        <v>2016</v>
      </c>
      <c r="W2638">
        <f>YEAR(S2638)</f>
        <v>2016</v>
      </c>
      <c r="X2638" s="14">
        <f>_xlfn.DAYS(Table1[[#This Row],[Date Ended Conversion]],Table1[[#This Row],[Date Created Conversion]])</f>
        <v>23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8270</v>
      </c>
      <c r="O2639" t="s">
        <v>8295</v>
      </c>
      <c r="P2639" s="16">
        <f>ROUND(Table1[[#This Row],[pledged]]/Table1[[#This Row],[goal]]*100,0)</f>
        <v>166</v>
      </c>
      <c r="Q2639">
        <f>IFERROR(ROUND(E2639/L2639,2),0)</f>
        <v>31.96</v>
      </c>
      <c r="R2639" s="18">
        <f>(((J2639/60)/60)/24)+DATE(1970,1,1)</f>
        <v>42639.549479166672</v>
      </c>
      <c r="S2639" s="18">
        <f>(((I2639/60)/60)/24)+DATE(1970,1,1)</f>
        <v>42655.549479166672</v>
      </c>
      <c r="T2639" s="14">
        <f>MONTH(R2639)</f>
        <v>9</v>
      </c>
      <c r="U2639" s="14">
        <f>MONTH(S2639)</f>
        <v>10</v>
      </c>
      <c r="V2639">
        <f>YEAR(R2639)</f>
        <v>2016</v>
      </c>
      <c r="W2639">
        <f>YEAR(S2639)</f>
        <v>2016</v>
      </c>
      <c r="X2639" s="14">
        <f>_xlfn.DAYS(Table1[[#This Row],[Date Ended Conversion]],Table1[[#This Row],[Date Created Conversion]])</f>
        <v>16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8270</v>
      </c>
      <c r="O2640" t="s">
        <v>8295</v>
      </c>
      <c r="P2640" s="16">
        <f>ROUND(Table1[[#This Row],[pledged]]/Table1[[#This Row],[goal]]*100,0)</f>
        <v>102</v>
      </c>
      <c r="Q2640">
        <f>IFERROR(ROUND(E2640/L2640,2),0)</f>
        <v>25.21</v>
      </c>
      <c r="R2640" s="18">
        <f>(((J2640/60)/60)/24)+DATE(1970,1,1)</f>
        <v>41989.913136574076</v>
      </c>
      <c r="S2640" s="18">
        <f>(((I2640/60)/60)/24)+DATE(1970,1,1)</f>
        <v>42019.913136574076</v>
      </c>
      <c r="T2640" s="14">
        <f>MONTH(R2640)</f>
        <v>12</v>
      </c>
      <c r="U2640" s="14">
        <f>MONTH(S2640)</f>
        <v>1</v>
      </c>
      <c r="V2640">
        <f>YEAR(R2640)</f>
        <v>2014</v>
      </c>
      <c r="W2640">
        <f>YEAR(S2640)</f>
        <v>2015</v>
      </c>
      <c r="X2640" s="14">
        <f>_xlfn.DAYS(Table1[[#This Row],[Date Ended Conversion]],Table1[[#This Row],[Date Created Conversion]])</f>
        <v>30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8270</v>
      </c>
      <c r="O2641" t="s">
        <v>8295</v>
      </c>
      <c r="P2641" s="16">
        <f>ROUND(Table1[[#This Row],[pledged]]/Table1[[#This Row],[goal]]*100,0)</f>
        <v>164</v>
      </c>
      <c r="Q2641">
        <f>IFERROR(ROUND(E2641/L2641,2),0)</f>
        <v>10.039999999999999</v>
      </c>
      <c r="R2641" s="18">
        <f>(((J2641/60)/60)/24)+DATE(1970,1,1)</f>
        <v>42024.86513888889</v>
      </c>
      <c r="S2641" s="18">
        <f>(((I2641/60)/60)/24)+DATE(1970,1,1)</f>
        <v>42054.86513888889</v>
      </c>
      <c r="T2641" s="14">
        <f>MONTH(R2641)</f>
        <v>1</v>
      </c>
      <c r="U2641" s="14">
        <f>MONTH(S2641)</f>
        <v>2</v>
      </c>
      <c r="V2641">
        <f>YEAR(R2641)</f>
        <v>2015</v>
      </c>
      <c r="W2641">
        <f>YEAR(S2641)</f>
        <v>2015</v>
      </c>
      <c r="X2641" s="14">
        <f>_xlfn.DAYS(Table1[[#This Row],[Date Ended Conversion]],Table1[[#This Row],[Date Created Conversion]])</f>
        <v>30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8270</v>
      </c>
      <c r="O2642" t="s">
        <v>8295</v>
      </c>
      <c r="P2642" s="16">
        <f>ROUND(Table1[[#This Row],[pledged]]/Table1[[#This Row],[goal]]*100,0)</f>
        <v>106</v>
      </c>
      <c r="Q2642">
        <f>IFERROR(ROUND(E2642/L2642,2),0)</f>
        <v>45.94</v>
      </c>
      <c r="R2642" s="18">
        <f>(((J2642/60)/60)/24)+DATE(1970,1,1)</f>
        <v>42103.160578703704</v>
      </c>
      <c r="S2642" s="18">
        <f>(((I2642/60)/60)/24)+DATE(1970,1,1)</f>
        <v>42163.160578703704</v>
      </c>
      <c r="T2642" s="14">
        <f>MONTH(R2642)</f>
        <v>4</v>
      </c>
      <c r="U2642" s="14">
        <f>MONTH(S2642)</f>
        <v>6</v>
      </c>
      <c r="V2642">
        <f>YEAR(R2642)</f>
        <v>2015</v>
      </c>
      <c r="W2642">
        <f>YEAR(S2642)</f>
        <v>2015</v>
      </c>
      <c r="X2642" s="14">
        <f>_xlfn.DAYS(Table1[[#This Row],[Date Ended Conversion]],Table1[[#This Row],[Date Created Conversion]])</f>
        <v>60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8270</v>
      </c>
      <c r="O2643" t="s">
        <v>8295</v>
      </c>
      <c r="P2643" s="16">
        <f>ROUND(Table1[[#This Row],[pledged]]/Table1[[#This Row],[goal]]*100,0)</f>
        <v>1</v>
      </c>
      <c r="Q2643">
        <f>IFERROR(ROUND(E2643/L2643,2),0)</f>
        <v>15</v>
      </c>
      <c r="R2643" s="18">
        <f>(((J2643/60)/60)/24)+DATE(1970,1,1)</f>
        <v>41880.827118055553</v>
      </c>
      <c r="S2643" s="18">
        <f>(((I2643/60)/60)/24)+DATE(1970,1,1)</f>
        <v>41897.839583333334</v>
      </c>
      <c r="T2643" s="14">
        <f>MONTH(R2643)</f>
        <v>8</v>
      </c>
      <c r="U2643" s="14">
        <f>MONTH(S2643)</f>
        <v>9</v>
      </c>
      <c r="V2643">
        <f>YEAR(R2643)</f>
        <v>2014</v>
      </c>
      <c r="W2643">
        <f>YEAR(S2643)</f>
        <v>2014</v>
      </c>
      <c r="X2643" s="14">
        <f>_xlfn.DAYS(Table1[[#This Row],[Date Ended Conversion]],Table1[[#This Row],[Date Created Conversion]])</f>
        <v>17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8270</v>
      </c>
      <c r="O2644" t="s">
        <v>8295</v>
      </c>
      <c r="P2644" s="16">
        <f>ROUND(Table1[[#This Row],[pledged]]/Table1[[#This Row],[goal]]*100,0)</f>
        <v>0</v>
      </c>
      <c r="Q2644">
        <f>IFERROR(ROUND(E2644/L2644,2),0)</f>
        <v>0</v>
      </c>
      <c r="R2644" s="18">
        <f>(((J2644/60)/60)/24)+DATE(1970,1,1)</f>
        <v>42536.246620370366</v>
      </c>
      <c r="S2644" s="18">
        <f>(((I2644/60)/60)/24)+DATE(1970,1,1)</f>
        <v>42566.289583333331</v>
      </c>
      <c r="T2644" s="14">
        <f>MONTH(R2644)</f>
        <v>6</v>
      </c>
      <c r="U2644" s="14">
        <f>MONTH(S2644)</f>
        <v>7</v>
      </c>
      <c r="V2644">
        <f>YEAR(R2644)</f>
        <v>2016</v>
      </c>
      <c r="W2644">
        <f>YEAR(S2644)</f>
        <v>2016</v>
      </c>
      <c r="X2644" s="14">
        <f>_xlfn.DAYS(Table1[[#This Row],[Date Ended Conversion]],Table1[[#This Row],[Date Created Conversion]])</f>
        <v>30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8270</v>
      </c>
      <c r="O2645" t="s">
        <v>8295</v>
      </c>
      <c r="P2645" s="16">
        <f>ROUND(Table1[[#This Row],[pledged]]/Table1[[#This Row],[goal]]*100,0)</f>
        <v>34</v>
      </c>
      <c r="Q2645">
        <f>IFERROR(ROUND(E2645/L2645,2),0)</f>
        <v>223.58</v>
      </c>
      <c r="R2645" s="18">
        <f>(((J2645/60)/60)/24)+DATE(1970,1,1)</f>
        <v>42689.582349537035</v>
      </c>
      <c r="S2645" s="18">
        <f>(((I2645/60)/60)/24)+DATE(1970,1,1)</f>
        <v>42725.332638888889</v>
      </c>
      <c r="T2645" s="14">
        <f>MONTH(R2645)</f>
        <v>11</v>
      </c>
      <c r="U2645" s="14">
        <f>MONTH(S2645)</f>
        <v>12</v>
      </c>
      <c r="V2645">
        <f>YEAR(R2645)</f>
        <v>2016</v>
      </c>
      <c r="W2645">
        <f>YEAR(S2645)</f>
        <v>2016</v>
      </c>
      <c r="X2645" s="14">
        <f>_xlfn.DAYS(Table1[[#This Row],[Date Ended Conversion]],Table1[[#This Row],[Date Created Conversion]])</f>
        <v>36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8270</v>
      </c>
      <c r="O2646" t="s">
        <v>8295</v>
      </c>
      <c r="P2646" s="16">
        <f>ROUND(Table1[[#This Row],[pledged]]/Table1[[#This Row],[goal]]*100,0)</f>
        <v>2</v>
      </c>
      <c r="Q2646">
        <f>IFERROR(ROUND(E2646/L2646,2),0)</f>
        <v>39.479999999999997</v>
      </c>
      <c r="R2646" s="18">
        <f>(((J2646/60)/60)/24)+DATE(1970,1,1)</f>
        <v>42774.792071759264</v>
      </c>
      <c r="S2646" s="18">
        <f>(((I2646/60)/60)/24)+DATE(1970,1,1)</f>
        <v>42804.792071759264</v>
      </c>
      <c r="T2646" s="14">
        <f>MONTH(R2646)</f>
        <v>2</v>
      </c>
      <c r="U2646" s="14">
        <f>MONTH(S2646)</f>
        <v>3</v>
      </c>
      <c r="V2646">
        <f>YEAR(R2646)</f>
        <v>2017</v>
      </c>
      <c r="W2646">
        <f>YEAR(S2646)</f>
        <v>2017</v>
      </c>
      <c r="X2646" s="14">
        <f>_xlfn.DAYS(Table1[[#This Row],[Date Ended Conversion]],Table1[[#This Row],[Date Created Conversion]])</f>
        <v>30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8270</v>
      </c>
      <c r="O2647" t="s">
        <v>8295</v>
      </c>
      <c r="P2647" s="16">
        <f>ROUND(Table1[[#This Row],[pledged]]/Table1[[#This Row],[goal]]*100,0)</f>
        <v>11</v>
      </c>
      <c r="Q2647">
        <f>IFERROR(ROUND(E2647/L2647,2),0)</f>
        <v>91.3</v>
      </c>
      <c r="R2647" s="18">
        <f>(((J2647/60)/60)/24)+DATE(1970,1,1)</f>
        <v>41921.842627314814</v>
      </c>
      <c r="S2647" s="18">
        <f>(((I2647/60)/60)/24)+DATE(1970,1,1)</f>
        <v>41951.884293981479</v>
      </c>
      <c r="T2647" s="14">
        <f>MONTH(R2647)</f>
        <v>10</v>
      </c>
      <c r="U2647" s="14">
        <f>MONTH(S2647)</f>
        <v>11</v>
      </c>
      <c r="V2647">
        <f>YEAR(R2647)</f>
        <v>2014</v>
      </c>
      <c r="W2647">
        <f>YEAR(S2647)</f>
        <v>2014</v>
      </c>
      <c r="X2647" s="14">
        <f>_xlfn.DAYS(Table1[[#This Row],[Date Ended Conversion]],Table1[[#This Row],[Date Created Conversion]])</f>
        <v>30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8270</v>
      </c>
      <c r="O2648" t="s">
        <v>8295</v>
      </c>
      <c r="P2648" s="16">
        <f>ROUND(Table1[[#This Row],[pledged]]/Table1[[#This Row],[goal]]*100,0)</f>
        <v>8</v>
      </c>
      <c r="Q2648">
        <f>IFERROR(ROUND(E2648/L2648,2),0)</f>
        <v>78.67</v>
      </c>
      <c r="R2648" s="18">
        <f>(((J2648/60)/60)/24)+DATE(1970,1,1)</f>
        <v>42226.313298611116</v>
      </c>
      <c r="S2648" s="18">
        <f>(((I2648/60)/60)/24)+DATE(1970,1,1)</f>
        <v>42256.313298611116</v>
      </c>
      <c r="T2648" s="14">
        <f>MONTH(R2648)</f>
        <v>8</v>
      </c>
      <c r="U2648" s="14">
        <f>MONTH(S2648)</f>
        <v>9</v>
      </c>
      <c r="V2648">
        <f>YEAR(R2648)</f>
        <v>2015</v>
      </c>
      <c r="W2648">
        <f>YEAR(S2648)</f>
        <v>2015</v>
      </c>
      <c r="X2648" s="14">
        <f>_xlfn.DAYS(Table1[[#This Row],[Date Ended Conversion]],Table1[[#This Row],[Date Created Conversion]])</f>
        <v>30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8270</v>
      </c>
      <c r="O2649" t="s">
        <v>8295</v>
      </c>
      <c r="P2649" s="16">
        <f>ROUND(Table1[[#This Row],[pledged]]/Table1[[#This Row],[goal]]*100,0)</f>
        <v>1</v>
      </c>
      <c r="Q2649">
        <f>IFERROR(ROUND(E2649/L2649,2),0)</f>
        <v>12</v>
      </c>
      <c r="R2649" s="18">
        <f>(((J2649/60)/60)/24)+DATE(1970,1,1)</f>
        <v>42200.261793981481</v>
      </c>
      <c r="S2649" s="18">
        <f>(((I2649/60)/60)/24)+DATE(1970,1,1)</f>
        <v>42230.261793981481</v>
      </c>
      <c r="T2649" s="14">
        <f>MONTH(R2649)</f>
        <v>7</v>
      </c>
      <c r="U2649" s="14">
        <f>MONTH(S2649)</f>
        <v>8</v>
      </c>
      <c r="V2649">
        <f>YEAR(R2649)</f>
        <v>2015</v>
      </c>
      <c r="W2649">
        <f>YEAR(S2649)</f>
        <v>2015</v>
      </c>
      <c r="X2649" s="14">
        <f>_xlfn.DAYS(Table1[[#This Row],[Date Ended Conversion]],Table1[[#This Row],[Date Created Conversion]])</f>
        <v>30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8270</v>
      </c>
      <c r="O2650" t="s">
        <v>8295</v>
      </c>
      <c r="P2650" s="16">
        <f>ROUND(Table1[[#This Row],[pledged]]/Table1[[#This Row],[goal]]*100,0)</f>
        <v>1</v>
      </c>
      <c r="Q2650">
        <f>IFERROR(ROUND(E2650/L2650,2),0)</f>
        <v>17.670000000000002</v>
      </c>
      <c r="R2650" s="18">
        <f>(((J2650/60)/60)/24)+DATE(1970,1,1)</f>
        <v>42408.714814814812</v>
      </c>
      <c r="S2650" s="18">
        <f>(((I2650/60)/60)/24)+DATE(1970,1,1)</f>
        <v>42438.714814814812</v>
      </c>
      <c r="T2650" s="14">
        <f>MONTH(R2650)</f>
        <v>2</v>
      </c>
      <c r="U2650" s="14">
        <f>MONTH(S2650)</f>
        <v>3</v>
      </c>
      <c r="V2650">
        <f>YEAR(R2650)</f>
        <v>2016</v>
      </c>
      <c r="W2650">
        <f>YEAR(S2650)</f>
        <v>2016</v>
      </c>
      <c r="X2650" s="14">
        <f>_xlfn.DAYS(Table1[[#This Row],[Date Ended Conversion]],Table1[[#This Row],[Date Created Conversion]])</f>
        <v>30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8270</v>
      </c>
      <c r="O2651" t="s">
        <v>8295</v>
      </c>
      <c r="P2651" s="16">
        <f>ROUND(Table1[[#This Row],[pledged]]/Table1[[#This Row],[goal]]*100,0)</f>
        <v>0</v>
      </c>
      <c r="Q2651">
        <f>IFERROR(ROUND(E2651/L2651,2),0)</f>
        <v>41.33</v>
      </c>
      <c r="R2651" s="18">
        <f>(((J2651/60)/60)/24)+DATE(1970,1,1)</f>
        <v>42341.99700231482</v>
      </c>
      <c r="S2651" s="18">
        <f>(((I2651/60)/60)/24)+DATE(1970,1,1)</f>
        <v>42401.99700231482</v>
      </c>
      <c r="T2651" s="14">
        <f>MONTH(R2651)</f>
        <v>12</v>
      </c>
      <c r="U2651" s="14">
        <f>MONTH(S2651)</f>
        <v>2</v>
      </c>
      <c r="V2651">
        <f>YEAR(R2651)</f>
        <v>2015</v>
      </c>
      <c r="W2651">
        <f>YEAR(S2651)</f>
        <v>2016</v>
      </c>
      <c r="X2651" s="14">
        <f>_xlfn.DAYS(Table1[[#This Row],[Date Ended Conversion]],Table1[[#This Row],[Date Created Conversion]])</f>
        <v>60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8270</v>
      </c>
      <c r="O2652" t="s">
        <v>8295</v>
      </c>
      <c r="P2652" s="16">
        <f>ROUND(Table1[[#This Row],[pledged]]/Table1[[#This Row],[goal]]*100,0)</f>
        <v>1</v>
      </c>
      <c r="Q2652">
        <f>IFERROR(ROUND(E2652/L2652,2),0)</f>
        <v>71.599999999999994</v>
      </c>
      <c r="R2652" s="18">
        <f>(((J2652/60)/60)/24)+DATE(1970,1,1)</f>
        <v>42695.624340277776</v>
      </c>
      <c r="S2652" s="18">
        <f>(((I2652/60)/60)/24)+DATE(1970,1,1)</f>
        <v>42725.624340277776</v>
      </c>
      <c r="T2652" s="14">
        <f>MONTH(R2652)</f>
        <v>11</v>
      </c>
      <c r="U2652" s="14">
        <f>MONTH(S2652)</f>
        <v>12</v>
      </c>
      <c r="V2652">
        <f>YEAR(R2652)</f>
        <v>2016</v>
      </c>
      <c r="W2652">
        <f>YEAR(S2652)</f>
        <v>2016</v>
      </c>
      <c r="X2652" s="14">
        <f>_xlfn.DAYS(Table1[[#This Row],[Date Ended Conversion]],Table1[[#This Row],[Date Created Conversion]])</f>
        <v>30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8270</v>
      </c>
      <c r="O2653" t="s">
        <v>8295</v>
      </c>
      <c r="P2653" s="16">
        <f>ROUND(Table1[[#This Row],[pledged]]/Table1[[#This Row],[goal]]*100,0)</f>
        <v>2</v>
      </c>
      <c r="Q2653">
        <f>IFERROR(ROUND(E2653/L2653,2),0)</f>
        <v>307.82</v>
      </c>
      <c r="R2653" s="18">
        <f>(((J2653/60)/60)/24)+DATE(1970,1,1)</f>
        <v>42327.805659722217</v>
      </c>
      <c r="S2653" s="18">
        <f>(((I2653/60)/60)/24)+DATE(1970,1,1)</f>
        <v>42355.805659722217</v>
      </c>
      <c r="T2653" s="14">
        <f>MONTH(R2653)</f>
        <v>11</v>
      </c>
      <c r="U2653" s="14">
        <f>MONTH(S2653)</f>
        <v>12</v>
      </c>
      <c r="V2653">
        <f>YEAR(R2653)</f>
        <v>2015</v>
      </c>
      <c r="W2653">
        <f>YEAR(S2653)</f>
        <v>2015</v>
      </c>
      <c r="X2653" s="14">
        <f>_xlfn.DAYS(Table1[[#This Row],[Date Ended Conversion]],Table1[[#This Row],[Date Created Conversion]])</f>
        <v>28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8270</v>
      </c>
      <c r="O2654" t="s">
        <v>8295</v>
      </c>
      <c r="P2654" s="16">
        <f>ROUND(Table1[[#This Row],[pledged]]/Table1[[#This Row],[goal]]*100,0)</f>
        <v>1</v>
      </c>
      <c r="Q2654">
        <f>IFERROR(ROUND(E2654/L2654,2),0)</f>
        <v>80.45</v>
      </c>
      <c r="R2654" s="18">
        <f>(((J2654/60)/60)/24)+DATE(1970,1,1)</f>
        <v>41953.158854166672</v>
      </c>
      <c r="S2654" s="18">
        <f>(((I2654/60)/60)/24)+DATE(1970,1,1)</f>
        <v>41983.158854166672</v>
      </c>
      <c r="T2654" s="14">
        <f>MONTH(R2654)</f>
        <v>11</v>
      </c>
      <c r="U2654" s="14">
        <f>MONTH(S2654)</f>
        <v>12</v>
      </c>
      <c r="V2654">
        <f>YEAR(R2654)</f>
        <v>2014</v>
      </c>
      <c r="W2654">
        <f>YEAR(S2654)</f>
        <v>2014</v>
      </c>
      <c r="X2654" s="14">
        <f>_xlfn.DAYS(Table1[[#This Row],[Date Ended Conversion]],Table1[[#This Row],[Date Created Conversion]])</f>
        <v>30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8270</v>
      </c>
      <c r="O2655" t="s">
        <v>8295</v>
      </c>
      <c r="P2655" s="16">
        <f>ROUND(Table1[[#This Row],[pledged]]/Table1[[#This Row],[goal]]*100,0)</f>
        <v>12</v>
      </c>
      <c r="Q2655">
        <f>IFERROR(ROUND(E2655/L2655,2),0)</f>
        <v>83.94</v>
      </c>
      <c r="R2655" s="18">
        <f>(((J2655/60)/60)/24)+DATE(1970,1,1)</f>
        <v>41771.651932870373</v>
      </c>
      <c r="S2655" s="18">
        <f>(((I2655/60)/60)/24)+DATE(1970,1,1)</f>
        <v>41803.166666666664</v>
      </c>
      <c r="T2655" s="14">
        <f>MONTH(R2655)</f>
        <v>5</v>
      </c>
      <c r="U2655" s="14">
        <f>MONTH(S2655)</f>
        <v>6</v>
      </c>
      <c r="V2655">
        <f>YEAR(R2655)</f>
        <v>2014</v>
      </c>
      <c r="W2655">
        <f>YEAR(S2655)</f>
        <v>2014</v>
      </c>
      <c r="X2655" s="14">
        <f>_xlfn.DAYS(Table1[[#This Row],[Date Ended Conversion]],Table1[[#This Row],[Date Created Conversion]])</f>
        <v>32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8270</v>
      </c>
      <c r="O2656" t="s">
        <v>8295</v>
      </c>
      <c r="P2656" s="16">
        <f>ROUND(Table1[[#This Row],[pledged]]/Table1[[#This Row],[goal]]*100,0)</f>
        <v>0</v>
      </c>
      <c r="Q2656">
        <f>IFERROR(ROUND(E2656/L2656,2),0)</f>
        <v>8.5</v>
      </c>
      <c r="R2656" s="18">
        <f>(((J2656/60)/60)/24)+DATE(1970,1,1)</f>
        <v>42055.600995370376</v>
      </c>
      <c r="S2656" s="18">
        <f>(((I2656/60)/60)/24)+DATE(1970,1,1)</f>
        <v>42115.559328703705</v>
      </c>
      <c r="T2656" s="14">
        <f>MONTH(R2656)</f>
        <v>2</v>
      </c>
      <c r="U2656" s="14">
        <f>MONTH(S2656)</f>
        <v>4</v>
      </c>
      <c r="V2656">
        <f>YEAR(R2656)</f>
        <v>2015</v>
      </c>
      <c r="W2656">
        <f>YEAR(S2656)</f>
        <v>2015</v>
      </c>
      <c r="X2656" s="14">
        <f>_xlfn.DAYS(Table1[[#This Row],[Date Ended Conversion]],Table1[[#This Row],[Date Created Conversion]])</f>
        <v>60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8270</v>
      </c>
      <c r="O2657" t="s">
        <v>8295</v>
      </c>
      <c r="P2657" s="16">
        <f>ROUND(Table1[[#This Row],[pledged]]/Table1[[#This Row],[goal]]*100,0)</f>
        <v>21</v>
      </c>
      <c r="Q2657">
        <f>IFERROR(ROUND(E2657/L2657,2),0)</f>
        <v>73.37</v>
      </c>
      <c r="R2657" s="18">
        <f>(((J2657/60)/60)/24)+DATE(1970,1,1)</f>
        <v>42381.866284722222</v>
      </c>
      <c r="S2657" s="18">
        <f>(((I2657/60)/60)/24)+DATE(1970,1,1)</f>
        <v>42409.833333333328</v>
      </c>
      <c r="T2657" s="14">
        <f>MONTH(R2657)</f>
        <v>1</v>
      </c>
      <c r="U2657" s="14">
        <f>MONTH(S2657)</f>
        <v>2</v>
      </c>
      <c r="V2657">
        <f>YEAR(R2657)</f>
        <v>2016</v>
      </c>
      <c r="W2657">
        <f>YEAR(S2657)</f>
        <v>2016</v>
      </c>
      <c r="X2657" s="14">
        <f>_xlfn.DAYS(Table1[[#This Row],[Date Ended Conversion]],Table1[[#This Row],[Date Created Conversion]])</f>
        <v>28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8270</v>
      </c>
      <c r="O2658" t="s">
        <v>8295</v>
      </c>
      <c r="P2658" s="16">
        <f>ROUND(Table1[[#This Row],[pledged]]/Table1[[#This Row],[goal]]*100,0)</f>
        <v>11</v>
      </c>
      <c r="Q2658">
        <f>IFERROR(ROUND(E2658/L2658,2),0)</f>
        <v>112.86</v>
      </c>
      <c r="R2658" s="18">
        <f>(((J2658/60)/60)/24)+DATE(1970,1,1)</f>
        <v>42767.688518518517</v>
      </c>
      <c r="S2658" s="18">
        <f>(((I2658/60)/60)/24)+DATE(1970,1,1)</f>
        <v>42806.791666666672</v>
      </c>
      <c r="T2658" s="14">
        <f>MONTH(R2658)</f>
        <v>2</v>
      </c>
      <c r="U2658" s="14">
        <f>MONTH(S2658)</f>
        <v>3</v>
      </c>
      <c r="V2658">
        <f>YEAR(R2658)</f>
        <v>2017</v>
      </c>
      <c r="W2658">
        <f>YEAR(S2658)</f>
        <v>2017</v>
      </c>
      <c r="X2658" s="14">
        <f>_xlfn.DAYS(Table1[[#This Row],[Date Ended Conversion]],Table1[[#This Row],[Date Created Conversion]])</f>
        <v>39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8270</v>
      </c>
      <c r="O2659" t="s">
        <v>8295</v>
      </c>
      <c r="P2659" s="16">
        <f>ROUND(Table1[[#This Row],[pledged]]/Table1[[#This Row],[goal]]*100,0)</f>
        <v>19</v>
      </c>
      <c r="Q2659">
        <f>IFERROR(ROUND(E2659/L2659,2),0)</f>
        <v>95.28</v>
      </c>
      <c r="R2659" s="18">
        <f>(((J2659/60)/60)/24)+DATE(1970,1,1)</f>
        <v>42551.928854166668</v>
      </c>
      <c r="S2659" s="18">
        <f>(((I2659/60)/60)/24)+DATE(1970,1,1)</f>
        <v>42585.0625</v>
      </c>
      <c r="T2659" s="14">
        <f>MONTH(R2659)</f>
        <v>6</v>
      </c>
      <c r="U2659" s="14">
        <f>MONTH(S2659)</f>
        <v>8</v>
      </c>
      <c r="V2659">
        <f>YEAR(R2659)</f>
        <v>2016</v>
      </c>
      <c r="W2659">
        <f>YEAR(S2659)</f>
        <v>2016</v>
      </c>
      <c r="X2659" s="14">
        <f>_xlfn.DAYS(Table1[[#This Row],[Date Ended Conversion]],Table1[[#This Row],[Date Created Conversion]])</f>
        <v>34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8270</v>
      </c>
      <c r="O2660" t="s">
        <v>8295</v>
      </c>
      <c r="P2660" s="16">
        <f>ROUND(Table1[[#This Row],[pledged]]/Table1[[#This Row],[goal]]*100,0)</f>
        <v>0</v>
      </c>
      <c r="Q2660">
        <f>IFERROR(ROUND(E2660/L2660,2),0)</f>
        <v>22.75</v>
      </c>
      <c r="R2660" s="18">
        <f>(((J2660/60)/60)/24)+DATE(1970,1,1)</f>
        <v>42551.884189814817</v>
      </c>
      <c r="S2660" s="18">
        <f>(((I2660/60)/60)/24)+DATE(1970,1,1)</f>
        <v>42581.884189814817</v>
      </c>
      <c r="T2660" s="14">
        <f>MONTH(R2660)</f>
        <v>6</v>
      </c>
      <c r="U2660" s="14">
        <f>MONTH(S2660)</f>
        <v>7</v>
      </c>
      <c r="V2660">
        <f>YEAR(R2660)</f>
        <v>2016</v>
      </c>
      <c r="W2660">
        <f>YEAR(S2660)</f>
        <v>2016</v>
      </c>
      <c r="X2660" s="14">
        <f>_xlfn.DAYS(Table1[[#This Row],[Date Ended Conversion]],Table1[[#This Row],[Date Created Conversion]])</f>
        <v>30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8270</v>
      </c>
      <c r="O2661" t="s">
        <v>8295</v>
      </c>
      <c r="P2661" s="16">
        <f>ROUND(Table1[[#This Row],[pledged]]/Table1[[#This Row],[goal]]*100,0)</f>
        <v>3</v>
      </c>
      <c r="Q2661">
        <f>IFERROR(ROUND(E2661/L2661,2),0)</f>
        <v>133.30000000000001</v>
      </c>
      <c r="R2661" s="18">
        <f>(((J2661/60)/60)/24)+DATE(1970,1,1)</f>
        <v>42082.069560185191</v>
      </c>
      <c r="S2661" s="18">
        <f>(((I2661/60)/60)/24)+DATE(1970,1,1)</f>
        <v>42112.069560185191</v>
      </c>
      <c r="T2661" s="14">
        <f>MONTH(R2661)</f>
        <v>3</v>
      </c>
      <c r="U2661" s="14">
        <f>MONTH(S2661)</f>
        <v>4</v>
      </c>
      <c r="V2661">
        <f>YEAR(R2661)</f>
        <v>2015</v>
      </c>
      <c r="W2661">
        <f>YEAR(S2661)</f>
        <v>2015</v>
      </c>
      <c r="X2661" s="14">
        <f>_xlfn.DAYS(Table1[[#This Row],[Date Ended Conversion]],Table1[[#This Row],[Date Created Conversion]])</f>
        <v>30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8270</v>
      </c>
      <c r="O2662" t="s">
        <v>8295</v>
      </c>
      <c r="P2662" s="16">
        <f>ROUND(Table1[[#This Row],[pledged]]/Table1[[#This Row],[goal]]*100,0)</f>
        <v>0</v>
      </c>
      <c r="Q2662">
        <f>IFERROR(ROUND(E2662/L2662,2),0)</f>
        <v>3.8</v>
      </c>
      <c r="R2662" s="18">
        <f>(((J2662/60)/60)/24)+DATE(1970,1,1)</f>
        <v>42272.713171296295</v>
      </c>
      <c r="S2662" s="18">
        <f>(((I2662/60)/60)/24)+DATE(1970,1,1)</f>
        <v>42332.754837962959</v>
      </c>
      <c r="T2662" s="14">
        <f>MONTH(R2662)</f>
        <v>9</v>
      </c>
      <c r="U2662" s="14">
        <f>MONTH(S2662)</f>
        <v>11</v>
      </c>
      <c r="V2662">
        <f>YEAR(R2662)</f>
        <v>2015</v>
      </c>
      <c r="W2662">
        <f>YEAR(S2662)</f>
        <v>2015</v>
      </c>
      <c r="X2662" s="14">
        <f>_xlfn.DAYS(Table1[[#This Row],[Date Ended Conversion]],Table1[[#This Row],[Date Created Conversion]])</f>
        <v>60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8270</v>
      </c>
      <c r="O2663" t="s">
        <v>8301</v>
      </c>
      <c r="P2663" s="16">
        <f>ROUND(Table1[[#This Row],[pledged]]/Table1[[#This Row],[goal]]*100,0)</f>
        <v>103</v>
      </c>
      <c r="Q2663">
        <f>IFERROR(ROUND(E2663/L2663,2),0)</f>
        <v>85.75</v>
      </c>
      <c r="R2663" s="18">
        <f>(((J2663/60)/60)/24)+DATE(1970,1,1)</f>
        <v>41542.958449074074</v>
      </c>
      <c r="S2663" s="18">
        <f>(((I2663/60)/60)/24)+DATE(1970,1,1)</f>
        <v>41572.958449074074</v>
      </c>
      <c r="T2663" s="14">
        <f>MONTH(R2663)</f>
        <v>9</v>
      </c>
      <c r="U2663" s="14">
        <f>MONTH(S2663)</f>
        <v>10</v>
      </c>
      <c r="V2663">
        <f>YEAR(R2663)</f>
        <v>2013</v>
      </c>
      <c r="W2663">
        <f>YEAR(S2663)</f>
        <v>2013</v>
      </c>
      <c r="X2663" s="14">
        <f>_xlfn.DAYS(Table1[[#This Row],[Date Ended Conversion]],Table1[[#This Row],[Date Created Conversion]])</f>
        <v>30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8270</v>
      </c>
      <c r="O2664" t="s">
        <v>8301</v>
      </c>
      <c r="P2664" s="16">
        <f>ROUND(Table1[[#This Row],[pledged]]/Table1[[#This Row],[goal]]*100,0)</f>
        <v>107</v>
      </c>
      <c r="Q2664">
        <f>IFERROR(ROUND(E2664/L2664,2),0)</f>
        <v>267</v>
      </c>
      <c r="R2664" s="18">
        <f>(((J2664/60)/60)/24)+DATE(1970,1,1)</f>
        <v>42207.746678240743</v>
      </c>
      <c r="S2664" s="18">
        <f>(((I2664/60)/60)/24)+DATE(1970,1,1)</f>
        <v>42237.746678240743</v>
      </c>
      <c r="T2664" s="14">
        <f>MONTH(R2664)</f>
        <v>7</v>
      </c>
      <c r="U2664" s="14">
        <f>MONTH(S2664)</f>
        <v>8</v>
      </c>
      <c r="V2664">
        <f>YEAR(R2664)</f>
        <v>2015</v>
      </c>
      <c r="W2664">
        <f>YEAR(S2664)</f>
        <v>2015</v>
      </c>
      <c r="X2664" s="14">
        <f>_xlfn.DAYS(Table1[[#This Row],[Date Ended Conversion]],Table1[[#This Row],[Date Created Conversion]])</f>
        <v>30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8270</v>
      </c>
      <c r="O2665" t="s">
        <v>8301</v>
      </c>
      <c r="P2665" s="16">
        <f>ROUND(Table1[[#This Row],[pledged]]/Table1[[#This Row],[goal]]*100,0)</f>
        <v>105</v>
      </c>
      <c r="Q2665">
        <f>IFERROR(ROUND(E2665/L2665,2),0)</f>
        <v>373.56</v>
      </c>
      <c r="R2665" s="18">
        <f>(((J2665/60)/60)/24)+DATE(1970,1,1)</f>
        <v>42222.622766203705</v>
      </c>
      <c r="S2665" s="18">
        <f>(((I2665/60)/60)/24)+DATE(1970,1,1)</f>
        <v>42251.625</v>
      </c>
      <c r="T2665" s="14">
        <f>MONTH(R2665)</f>
        <v>8</v>
      </c>
      <c r="U2665" s="14">
        <f>MONTH(S2665)</f>
        <v>9</v>
      </c>
      <c r="V2665">
        <f>YEAR(R2665)</f>
        <v>2015</v>
      </c>
      <c r="W2665">
        <f>YEAR(S2665)</f>
        <v>2015</v>
      </c>
      <c r="X2665" s="14">
        <f>_xlfn.DAYS(Table1[[#This Row],[Date Ended Conversion]],Table1[[#This Row],[Date Created Conversion]])</f>
        <v>29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8270</v>
      </c>
      <c r="O2666" t="s">
        <v>8301</v>
      </c>
      <c r="P2666" s="16">
        <f>ROUND(Table1[[#This Row],[pledged]]/Table1[[#This Row],[goal]]*100,0)</f>
        <v>103</v>
      </c>
      <c r="Q2666">
        <f>IFERROR(ROUND(E2666/L2666,2),0)</f>
        <v>174.04</v>
      </c>
      <c r="R2666" s="18">
        <f>(((J2666/60)/60)/24)+DATE(1970,1,1)</f>
        <v>42313.02542824074</v>
      </c>
      <c r="S2666" s="18">
        <f>(((I2666/60)/60)/24)+DATE(1970,1,1)</f>
        <v>42347.290972222225</v>
      </c>
      <c r="T2666" s="14">
        <f>MONTH(R2666)</f>
        <v>11</v>
      </c>
      <c r="U2666" s="14">
        <f>MONTH(S2666)</f>
        <v>12</v>
      </c>
      <c r="V2666">
        <f>YEAR(R2666)</f>
        <v>2015</v>
      </c>
      <c r="W2666">
        <f>YEAR(S2666)</f>
        <v>2015</v>
      </c>
      <c r="X2666" s="14">
        <f>_xlfn.DAYS(Table1[[#This Row],[Date Ended Conversion]],Table1[[#This Row],[Date Created Conversion]])</f>
        <v>34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8270</v>
      </c>
      <c r="O2667" t="s">
        <v>8301</v>
      </c>
      <c r="P2667" s="16">
        <f>ROUND(Table1[[#This Row],[pledged]]/Table1[[#This Row],[goal]]*100,0)</f>
        <v>123</v>
      </c>
      <c r="Q2667">
        <f>IFERROR(ROUND(E2667/L2667,2),0)</f>
        <v>93.7</v>
      </c>
      <c r="R2667" s="18">
        <f>(((J2667/60)/60)/24)+DATE(1970,1,1)</f>
        <v>42083.895532407405</v>
      </c>
      <c r="S2667" s="18">
        <f>(((I2667/60)/60)/24)+DATE(1970,1,1)</f>
        <v>42128.895532407405</v>
      </c>
      <c r="T2667" s="14">
        <f>MONTH(R2667)</f>
        <v>3</v>
      </c>
      <c r="U2667" s="14">
        <f>MONTH(S2667)</f>
        <v>5</v>
      </c>
      <c r="V2667">
        <f>YEAR(R2667)</f>
        <v>2015</v>
      </c>
      <c r="W2667">
        <f>YEAR(S2667)</f>
        <v>2015</v>
      </c>
      <c r="X2667" s="14">
        <f>_xlfn.DAYS(Table1[[#This Row],[Date Ended Conversion]],Table1[[#This Row],[Date Created Conversion]])</f>
        <v>45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8270</v>
      </c>
      <c r="O2668" t="s">
        <v>8301</v>
      </c>
      <c r="P2668" s="16">
        <f>ROUND(Table1[[#This Row],[pledged]]/Table1[[#This Row],[goal]]*100,0)</f>
        <v>159</v>
      </c>
      <c r="Q2668">
        <f>IFERROR(ROUND(E2668/L2668,2),0)</f>
        <v>77.33</v>
      </c>
      <c r="R2668" s="18">
        <f>(((J2668/60)/60)/24)+DATE(1970,1,1)</f>
        <v>42235.764340277776</v>
      </c>
      <c r="S2668" s="18">
        <f>(((I2668/60)/60)/24)+DATE(1970,1,1)</f>
        <v>42272.875</v>
      </c>
      <c r="T2668" s="14">
        <f>MONTH(R2668)</f>
        <v>8</v>
      </c>
      <c r="U2668" s="14">
        <f>MONTH(S2668)</f>
        <v>9</v>
      </c>
      <c r="V2668">
        <f>YEAR(R2668)</f>
        <v>2015</v>
      </c>
      <c r="W2668">
        <f>YEAR(S2668)</f>
        <v>2015</v>
      </c>
      <c r="X2668" s="14">
        <f>_xlfn.DAYS(Table1[[#This Row],[Date Ended Conversion]],Table1[[#This Row],[Date Created Conversion]])</f>
        <v>37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8270</v>
      </c>
      <c r="O2669" t="s">
        <v>8301</v>
      </c>
      <c r="P2669" s="16">
        <f>ROUND(Table1[[#This Row],[pledged]]/Table1[[#This Row],[goal]]*100,0)</f>
        <v>111</v>
      </c>
      <c r="Q2669">
        <f>IFERROR(ROUND(E2669/L2669,2),0)</f>
        <v>92.22</v>
      </c>
      <c r="R2669" s="18">
        <f>(((J2669/60)/60)/24)+DATE(1970,1,1)</f>
        <v>42380.926111111112</v>
      </c>
      <c r="S2669" s="18">
        <f>(((I2669/60)/60)/24)+DATE(1970,1,1)</f>
        <v>42410.926111111112</v>
      </c>
      <c r="T2669" s="14">
        <f>MONTH(R2669)</f>
        <v>1</v>
      </c>
      <c r="U2669" s="14">
        <f>MONTH(S2669)</f>
        <v>2</v>
      </c>
      <c r="V2669">
        <f>YEAR(R2669)</f>
        <v>2016</v>
      </c>
      <c r="W2669">
        <f>YEAR(S2669)</f>
        <v>2016</v>
      </c>
      <c r="X2669" s="14">
        <f>_xlfn.DAYS(Table1[[#This Row],[Date Ended Conversion]],Table1[[#This Row],[Date Created Conversion]])</f>
        <v>30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8270</v>
      </c>
      <c r="O2670" t="s">
        <v>8301</v>
      </c>
      <c r="P2670" s="16">
        <f>ROUND(Table1[[#This Row],[pledged]]/Table1[[#This Row],[goal]]*100,0)</f>
        <v>171</v>
      </c>
      <c r="Q2670">
        <f>IFERROR(ROUND(E2670/L2670,2),0)</f>
        <v>60.96</v>
      </c>
      <c r="R2670" s="18">
        <f>(((J2670/60)/60)/24)+DATE(1970,1,1)</f>
        <v>42275.588715277772</v>
      </c>
      <c r="S2670" s="18">
        <f>(((I2670/60)/60)/24)+DATE(1970,1,1)</f>
        <v>42317.60555555555</v>
      </c>
      <c r="T2670" s="14">
        <f>MONTH(R2670)</f>
        <v>9</v>
      </c>
      <c r="U2670" s="14">
        <f>MONTH(S2670)</f>
        <v>11</v>
      </c>
      <c r="V2670">
        <f>YEAR(R2670)</f>
        <v>2015</v>
      </c>
      <c r="W2670">
        <f>YEAR(S2670)</f>
        <v>2015</v>
      </c>
      <c r="X2670" s="14">
        <f>_xlfn.DAYS(Table1[[#This Row],[Date Ended Conversion]],Table1[[#This Row],[Date Created Conversion]])</f>
        <v>42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8270</v>
      </c>
      <c r="O2671" t="s">
        <v>8301</v>
      </c>
      <c r="P2671" s="16">
        <f>ROUND(Table1[[#This Row],[pledged]]/Table1[[#This Row],[goal]]*100,0)</f>
        <v>125</v>
      </c>
      <c r="Q2671">
        <f>IFERROR(ROUND(E2671/L2671,2),0)</f>
        <v>91</v>
      </c>
      <c r="R2671" s="18">
        <f>(((J2671/60)/60)/24)+DATE(1970,1,1)</f>
        <v>42319.035833333335</v>
      </c>
      <c r="S2671" s="18">
        <f>(((I2671/60)/60)/24)+DATE(1970,1,1)</f>
        <v>42379.035833333335</v>
      </c>
      <c r="T2671" s="14">
        <f>MONTH(R2671)</f>
        <v>11</v>
      </c>
      <c r="U2671" s="14">
        <f>MONTH(S2671)</f>
        <v>1</v>
      </c>
      <c r="V2671">
        <f>YEAR(R2671)</f>
        <v>2015</v>
      </c>
      <c r="W2671">
        <f>YEAR(S2671)</f>
        <v>2016</v>
      </c>
      <c r="X2671" s="14">
        <f>_xlfn.DAYS(Table1[[#This Row],[Date Ended Conversion]],Table1[[#This Row],[Date Created Conversion]])</f>
        <v>60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8270</v>
      </c>
      <c r="O2672" t="s">
        <v>8301</v>
      </c>
      <c r="P2672" s="16">
        <f>ROUND(Table1[[#This Row],[pledged]]/Table1[[#This Row],[goal]]*100,0)</f>
        <v>6</v>
      </c>
      <c r="Q2672">
        <f>IFERROR(ROUND(E2672/L2672,2),0)</f>
        <v>41.58</v>
      </c>
      <c r="R2672" s="18">
        <f>(((J2672/60)/60)/24)+DATE(1970,1,1)</f>
        <v>41821.020601851851</v>
      </c>
      <c r="S2672" s="18">
        <f>(((I2672/60)/60)/24)+DATE(1970,1,1)</f>
        <v>41849.020601851851</v>
      </c>
      <c r="T2672" s="14">
        <f>MONTH(R2672)</f>
        <v>7</v>
      </c>
      <c r="U2672" s="14">
        <f>MONTH(S2672)</f>
        <v>7</v>
      </c>
      <c r="V2672">
        <f>YEAR(R2672)</f>
        <v>2014</v>
      </c>
      <c r="W2672">
        <f>YEAR(S2672)</f>
        <v>2014</v>
      </c>
      <c r="X2672" s="14">
        <f>_xlfn.DAYS(Table1[[#This Row],[Date Ended Conversion]],Table1[[#This Row],[Date Created Conversion]])</f>
        <v>28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8270</v>
      </c>
      <c r="O2673" t="s">
        <v>8301</v>
      </c>
      <c r="P2673" s="16">
        <f>ROUND(Table1[[#This Row],[pledged]]/Table1[[#This Row],[goal]]*100,0)</f>
        <v>11</v>
      </c>
      <c r="Q2673">
        <f>IFERROR(ROUND(E2673/L2673,2),0)</f>
        <v>33.76</v>
      </c>
      <c r="R2673" s="18">
        <f>(((J2673/60)/60)/24)+DATE(1970,1,1)</f>
        <v>41962.749027777783</v>
      </c>
      <c r="S2673" s="18">
        <f>(((I2673/60)/60)/24)+DATE(1970,1,1)</f>
        <v>41992.818055555559</v>
      </c>
      <c r="T2673" s="14">
        <f>MONTH(R2673)</f>
        <v>11</v>
      </c>
      <c r="U2673" s="14">
        <f>MONTH(S2673)</f>
        <v>12</v>
      </c>
      <c r="V2673">
        <f>YEAR(R2673)</f>
        <v>2014</v>
      </c>
      <c r="W2673">
        <f>YEAR(S2673)</f>
        <v>2014</v>
      </c>
      <c r="X2673" s="14">
        <f>_xlfn.DAYS(Table1[[#This Row],[Date Ended Conversion]],Table1[[#This Row],[Date Created Conversion]])</f>
        <v>30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8270</v>
      </c>
      <c r="O2674" t="s">
        <v>8301</v>
      </c>
      <c r="P2674" s="16">
        <f>ROUND(Table1[[#This Row],[pledged]]/Table1[[#This Row],[goal]]*100,0)</f>
        <v>33</v>
      </c>
      <c r="Q2674">
        <f>IFERROR(ROUND(E2674/L2674,2),0)</f>
        <v>70.62</v>
      </c>
      <c r="R2674" s="18">
        <f>(((J2674/60)/60)/24)+DATE(1970,1,1)</f>
        <v>42344.884143518517</v>
      </c>
      <c r="S2674" s="18">
        <f>(((I2674/60)/60)/24)+DATE(1970,1,1)</f>
        <v>42366.25</v>
      </c>
      <c r="T2674" s="14">
        <f>MONTH(R2674)</f>
        <v>12</v>
      </c>
      <c r="U2674" s="14">
        <f>MONTH(S2674)</f>
        <v>12</v>
      </c>
      <c r="V2674">
        <f>YEAR(R2674)</f>
        <v>2015</v>
      </c>
      <c r="W2674">
        <f>YEAR(S2674)</f>
        <v>2015</v>
      </c>
      <c r="X2674" s="14">
        <f>_xlfn.DAYS(Table1[[#This Row],[Date Ended Conversion]],Table1[[#This Row],[Date Created Conversion]])</f>
        <v>22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8270</v>
      </c>
      <c r="O2675" t="s">
        <v>8301</v>
      </c>
      <c r="P2675" s="16">
        <f>ROUND(Table1[[#This Row],[pledged]]/Table1[[#This Row],[goal]]*100,0)</f>
        <v>28</v>
      </c>
      <c r="Q2675">
        <f>IFERROR(ROUND(E2675/L2675,2),0)</f>
        <v>167.15</v>
      </c>
      <c r="R2675" s="18">
        <f>(((J2675/60)/60)/24)+DATE(1970,1,1)</f>
        <v>41912.541655092595</v>
      </c>
      <c r="S2675" s="18">
        <f>(((I2675/60)/60)/24)+DATE(1970,1,1)</f>
        <v>41941.947916666664</v>
      </c>
      <c r="T2675" s="14">
        <f>MONTH(R2675)</f>
        <v>9</v>
      </c>
      <c r="U2675" s="14">
        <f>MONTH(S2675)</f>
        <v>10</v>
      </c>
      <c r="V2675">
        <f>YEAR(R2675)</f>
        <v>2014</v>
      </c>
      <c r="W2675">
        <f>YEAR(S2675)</f>
        <v>2014</v>
      </c>
      <c r="X2675" s="14">
        <f>_xlfn.DAYS(Table1[[#This Row],[Date Ended Conversion]],Table1[[#This Row],[Date Created Conversion]])</f>
        <v>29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8270</v>
      </c>
      <c r="O2676" t="s">
        <v>8301</v>
      </c>
      <c r="P2676" s="16">
        <f>ROUND(Table1[[#This Row],[pledged]]/Table1[[#This Row],[goal]]*100,0)</f>
        <v>63</v>
      </c>
      <c r="Q2676">
        <f>IFERROR(ROUND(E2676/L2676,2),0)</f>
        <v>128.62</v>
      </c>
      <c r="R2676" s="18">
        <f>(((J2676/60)/60)/24)+DATE(1970,1,1)</f>
        <v>42529.632754629631</v>
      </c>
      <c r="S2676" s="18">
        <f>(((I2676/60)/60)/24)+DATE(1970,1,1)</f>
        <v>42556.207638888889</v>
      </c>
      <c r="T2676" s="14">
        <f>MONTH(R2676)</f>
        <v>6</v>
      </c>
      <c r="U2676" s="14">
        <f>MONTH(S2676)</f>
        <v>7</v>
      </c>
      <c r="V2676">
        <f>YEAR(R2676)</f>
        <v>2016</v>
      </c>
      <c r="W2676">
        <f>YEAR(S2676)</f>
        <v>2016</v>
      </c>
      <c r="X2676" s="14">
        <f>_xlfn.DAYS(Table1[[#This Row],[Date Ended Conversion]],Table1[[#This Row],[Date Created Conversion]])</f>
        <v>27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8270</v>
      </c>
      <c r="O2677" t="s">
        <v>8301</v>
      </c>
      <c r="P2677" s="16">
        <f>ROUND(Table1[[#This Row],[pledged]]/Table1[[#This Row],[goal]]*100,0)</f>
        <v>8</v>
      </c>
      <c r="Q2677">
        <f>IFERROR(ROUND(E2677/L2677,2),0)</f>
        <v>65.41</v>
      </c>
      <c r="R2677" s="18">
        <f>(((J2677/60)/60)/24)+DATE(1970,1,1)</f>
        <v>41923.857511574075</v>
      </c>
      <c r="S2677" s="18">
        <f>(((I2677/60)/60)/24)+DATE(1970,1,1)</f>
        <v>41953.899178240739</v>
      </c>
      <c r="T2677" s="14">
        <f>MONTH(R2677)</f>
        <v>10</v>
      </c>
      <c r="U2677" s="14">
        <f>MONTH(S2677)</f>
        <v>11</v>
      </c>
      <c r="V2677">
        <f>YEAR(R2677)</f>
        <v>2014</v>
      </c>
      <c r="W2677">
        <f>YEAR(S2677)</f>
        <v>2014</v>
      </c>
      <c r="X2677" s="14">
        <f>_xlfn.DAYS(Table1[[#This Row],[Date Ended Conversion]],Table1[[#This Row],[Date Created Conversion]])</f>
        <v>30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8270</v>
      </c>
      <c r="O2678" t="s">
        <v>8301</v>
      </c>
      <c r="P2678" s="16">
        <f>ROUND(Table1[[#This Row],[pledged]]/Table1[[#This Row],[goal]]*100,0)</f>
        <v>50</v>
      </c>
      <c r="Q2678">
        <f>IFERROR(ROUND(E2678/L2678,2),0)</f>
        <v>117.56</v>
      </c>
      <c r="R2678" s="18">
        <f>(((J2678/60)/60)/24)+DATE(1970,1,1)</f>
        <v>42482.624699074076</v>
      </c>
      <c r="S2678" s="18">
        <f>(((I2678/60)/60)/24)+DATE(1970,1,1)</f>
        <v>42512.624699074076</v>
      </c>
      <c r="T2678" s="14">
        <f>MONTH(R2678)</f>
        <v>4</v>
      </c>
      <c r="U2678" s="14">
        <f>MONTH(S2678)</f>
        <v>5</v>
      </c>
      <c r="V2678">
        <f>YEAR(R2678)</f>
        <v>2016</v>
      </c>
      <c r="W2678">
        <f>YEAR(S2678)</f>
        <v>2016</v>
      </c>
      <c r="X2678" s="14">
        <f>_xlfn.DAYS(Table1[[#This Row],[Date Ended Conversion]],Table1[[#This Row],[Date Created Conversion]])</f>
        <v>30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8270</v>
      </c>
      <c r="O2679" t="s">
        <v>8301</v>
      </c>
      <c r="P2679" s="16">
        <f>ROUND(Table1[[#This Row],[pledged]]/Table1[[#This Row],[goal]]*100,0)</f>
        <v>18</v>
      </c>
      <c r="Q2679">
        <f>IFERROR(ROUND(E2679/L2679,2),0)</f>
        <v>126.48</v>
      </c>
      <c r="R2679" s="18">
        <f>(((J2679/60)/60)/24)+DATE(1970,1,1)</f>
        <v>41793.029432870368</v>
      </c>
      <c r="S2679" s="18">
        <f>(((I2679/60)/60)/24)+DATE(1970,1,1)</f>
        <v>41823.029432870368</v>
      </c>
      <c r="T2679" s="14">
        <f>MONTH(R2679)</f>
        <v>6</v>
      </c>
      <c r="U2679" s="14">
        <f>MONTH(S2679)</f>
        <v>7</v>
      </c>
      <c r="V2679">
        <f>YEAR(R2679)</f>
        <v>2014</v>
      </c>
      <c r="W2679">
        <f>YEAR(S2679)</f>
        <v>2014</v>
      </c>
      <c r="X2679" s="14">
        <f>_xlfn.DAYS(Table1[[#This Row],[Date Ended Conversion]],Table1[[#This Row],[Date Created Conversion]])</f>
        <v>30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8270</v>
      </c>
      <c r="O2680" t="s">
        <v>8301</v>
      </c>
      <c r="P2680" s="16">
        <f>ROUND(Table1[[#This Row],[pledged]]/Table1[[#This Row],[goal]]*100,0)</f>
        <v>0</v>
      </c>
      <c r="Q2680">
        <f>IFERROR(ROUND(E2680/L2680,2),0)</f>
        <v>550</v>
      </c>
      <c r="R2680" s="18">
        <f>(((J2680/60)/60)/24)+DATE(1970,1,1)</f>
        <v>42241.798206018517</v>
      </c>
      <c r="S2680" s="18">
        <f>(((I2680/60)/60)/24)+DATE(1970,1,1)</f>
        <v>42271.798206018517</v>
      </c>
      <c r="T2680" s="14">
        <f>MONTH(R2680)</f>
        <v>8</v>
      </c>
      <c r="U2680" s="14">
        <f>MONTH(S2680)</f>
        <v>9</v>
      </c>
      <c r="V2680">
        <f>YEAR(R2680)</f>
        <v>2015</v>
      </c>
      <c r="W2680">
        <f>YEAR(S2680)</f>
        <v>2015</v>
      </c>
      <c r="X2680" s="14">
        <f>_xlfn.DAYS(Table1[[#This Row],[Date Ended Conversion]],Table1[[#This Row],[Date Created Conversion]])</f>
        <v>30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8270</v>
      </c>
      <c r="O2681" t="s">
        <v>8301</v>
      </c>
      <c r="P2681" s="16">
        <f>ROUND(Table1[[#This Row],[pledged]]/Table1[[#This Row],[goal]]*100,0)</f>
        <v>0</v>
      </c>
      <c r="Q2681">
        <f>IFERROR(ROUND(E2681/L2681,2),0)</f>
        <v>44</v>
      </c>
      <c r="R2681" s="18">
        <f>(((J2681/60)/60)/24)+DATE(1970,1,1)</f>
        <v>42033.001087962963</v>
      </c>
      <c r="S2681" s="18">
        <f>(((I2681/60)/60)/24)+DATE(1970,1,1)</f>
        <v>42063.001087962963</v>
      </c>
      <c r="T2681" s="14">
        <f>MONTH(R2681)</f>
        <v>1</v>
      </c>
      <c r="U2681" s="14">
        <f>MONTH(S2681)</f>
        <v>2</v>
      </c>
      <c r="V2681">
        <f>YEAR(R2681)</f>
        <v>2015</v>
      </c>
      <c r="W2681">
        <f>YEAR(S2681)</f>
        <v>2015</v>
      </c>
      <c r="X2681" s="14">
        <f>_xlfn.DAYS(Table1[[#This Row],[Date Ended Conversion]],Table1[[#This Row],[Date Created Conversion]])</f>
        <v>30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8270</v>
      </c>
      <c r="O2682" t="s">
        <v>8301</v>
      </c>
      <c r="P2682" s="16">
        <f>ROUND(Table1[[#This Row],[pledged]]/Table1[[#This Row],[goal]]*100,0)</f>
        <v>1</v>
      </c>
      <c r="Q2682">
        <f>IFERROR(ROUND(E2682/L2682,2),0)</f>
        <v>69</v>
      </c>
      <c r="R2682" s="18">
        <f>(((J2682/60)/60)/24)+DATE(1970,1,1)</f>
        <v>42436.211701388893</v>
      </c>
      <c r="S2682" s="18">
        <f>(((I2682/60)/60)/24)+DATE(1970,1,1)</f>
        <v>42466.170034722221</v>
      </c>
      <c r="T2682" s="14">
        <f>MONTH(R2682)</f>
        <v>3</v>
      </c>
      <c r="U2682" s="14">
        <f>MONTH(S2682)</f>
        <v>4</v>
      </c>
      <c r="V2682">
        <f>YEAR(R2682)</f>
        <v>2016</v>
      </c>
      <c r="W2682">
        <f>YEAR(S2682)</f>
        <v>2016</v>
      </c>
      <c r="X2682" s="14">
        <f>_xlfn.DAYS(Table1[[#This Row],[Date Ended Conversion]],Table1[[#This Row],[Date Created Conversion]])</f>
        <v>30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8283</v>
      </c>
      <c r="O2683" t="s">
        <v>8284</v>
      </c>
      <c r="P2683" s="16">
        <f>ROUND(Table1[[#This Row],[pledged]]/Table1[[#This Row],[goal]]*100,0)</f>
        <v>1</v>
      </c>
      <c r="Q2683">
        <f>IFERROR(ROUND(E2683/L2683,2),0)</f>
        <v>27.5</v>
      </c>
      <c r="R2683" s="18">
        <f>(((J2683/60)/60)/24)+DATE(1970,1,1)</f>
        <v>41805.895254629628</v>
      </c>
      <c r="S2683" s="18">
        <f>(((I2683/60)/60)/24)+DATE(1970,1,1)</f>
        <v>41830.895254629628</v>
      </c>
      <c r="T2683" s="14">
        <f>MONTH(R2683)</f>
        <v>6</v>
      </c>
      <c r="U2683" s="14">
        <f>MONTH(S2683)</f>
        <v>7</v>
      </c>
      <c r="V2683">
        <f>YEAR(R2683)</f>
        <v>2014</v>
      </c>
      <c r="W2683">
        <f>YEAR(S2683)</f>
        <v>2014</v>
      </c>
      <c r="X2683" s="14">
        <f>_xlfn.DAYS(Table1[[#This Row],[Date Ended Conversion]],Table1[[#This Row],[Date Created Conversion]])</f>
        <v>25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8283</v>
      </c>
      <c r="O2684" t="s">
        <v>8284</v>
      </c>
      <c r="P2684" s="16">
        <f>ROUND(Table1[[#This Row],[pledged]]/Table1[[#This Row],[goal]]*100,0)</f>
        <v>28</v>
      </c>
      <c r="Q2684">
        <f>IFERROR(ROUND(E2684/L2684,2),0)</f>
        <v>84.9</v>
      </c>
      <c r="R2684" s="18">
        <f>(((J2684/60)/60)/24)+DATE(1970,1,1)</f>
        <v>41932.871990740743</v>
      </c>
      <c r="S2684" s="18">
        <f>(((I2684/60)/60)/24)+DATE(1970,1,1)</f>
        <v>41965.249305555553</v>
      </c>
      <c r="T2684" s="14">
        <f>MONTH(R2684)</f>
        <v>10</v>
      </c>
      <c r="U2684" s="14">
        <f>MONTH(S2684)</f>
        <v>11</v>
      </c>
      <c r="V2684">
        <f>YEAR(R2684)</f>
        <v>2014</v>
      </c>
      <c r="W2684">
        <f>YEAR(S2684)</f>
        <v>2014</v>
      </c>
      <c r="X2684" s="14">
        <f>_xlfn.DAYS(Table1[[#This Row],[Date Ended Conversion]],Table1[[#This Row],[Date Created Conversion]])</f>
        <v>33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8283</v>
      </c>
      <c r="O2685" t="s">
        <v>8284</v>
      </c>
      <c r="P2685" s="16">
        <f>ROUND(Table1[[#This Row],[pledged]]/Table1[[#This Row],[goal]]*100,0)</f>
        <v>0</v>
      </c>
      <c r="Q2685">
        <f>IFERROR(ROUND(E2685/L2685,2),0)</f>
        <v>12</v>
      </c>
      <c r="R2685" s="18">
        <f>(((J2685/60)/60)/24)+DATE(1970,1,1)</f>
        <v>42034.75509259259</v>
      </c>
      <c r="S2685" s="18">
        <f>(((I2685/60)/60)/24)+DATE(1970,1,1)</f>
        <v>42064.75509259259</v>
      </c>
      <c r="T2685" s="14">
        <f>MONTH(R2685)</f>
        <v>1</v>
      </c>
      <c r="U2685" s="14">
        <f>MONTH(S2685)</f>
        <v>3</v>
      </c>
      <c r="V2685">
        <f>YEAR(R2685)</f>
        <v>2015</v>
      </c>
      <c r="W2685">
        <f>YEAR(S2685)</f>
        <v>2015</v>
      </c>
      <c r="X2685" s="14">
        <f>_xlfn.DAYS(Table1[[#This Row],[Date Ended Conversion]],Table1[[#This Row],[Date Created Conversion]])</f>
        <v>30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8283</v>
      </c>
      <c r="O2686" t="s">
        <v>8284</v>
      </c>
      <c r="P2686" s="16">
        <f>ROUND(Table1[[#This Row],[pledged]]/Table1[[#This Row],[goal]]*100,0)</f>
        <v>1</v>
      </c>
      <c r="Q2686">
        <f>IFERROR(ROUND(E2686/L2686,2),0)</f>
        <v>200</v>
      </c>
      <c r="R2686" s="18">
        <f>(((J2686/60)/60)/24)+DATE(1970,1,1)</f>
        <v>41820.914641203701</v>
      </c>
      <c r="S2686" s="18">
        <f>(((I2686/60)/60)/24)+DATE(1970,1,1)</f>
        <v>41860.914641203701</v>
      </c>
      <c r="T2686" s="14">
        <f>MONTH(R2686)</f>
        <v>6</v>
      </c>
      <c r="U2686" s="14">
        <f>MONTH(S2686)</f>
        <v>8</v>
      </c>
      <c r="V2686">
        <f>YEAR(R2686)</f>
        <v>2014</v>
      </c>
      <c r="W2686">
        <f>YEAR(S2686)</f>
        <v>2014</v>
      </c>
      <c r="X2686" s="14">
        <f>_xlfn.DAYS(Table1[[#This Row],[Date Ended Conversion]],Table1[[#This Row],[Date Created Conversion]])</f>
        <v>40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8283</v>
      </c>
      <c r="O2687" t="s">
        <v>8284</v>
      </c>
      <c r="P2687" s="16">
        <f>ROUND(Table1[[#This Row],[pledged]]/Table1[[#This Row],[goal]]*100,0)</f>
        <v>0</v>
      </c>
      <c r="Q2687">
        <f>IFERROR(ROUND(E2687/L2687,2),0)</f>
        <v>10</v>
      </c>
      <c r="R2687" s="18">
        <f>(((J2687/60)/60)/24)+DATE(1970,1,1)</f>
        <v>42061.69594907407</v>
      </c>
      <c r="S2687" s="18">
        <f>(((I2687/60)/60)/24)+DATE(1970,1,1)</f>
        <v>42121.654282407413</v>
      </c>
      <c r="T2687" s="14">
        <f>MONTH(R2687)</f>
        <v>2</v>
      </c>
      <c r="U2687" s="14">
        <f>MONTH(S2687)</f>
        <v>4</v>
      </c>
      <c r="V2687">
        <f>YEAR(R2687)</f>
        <v>2015</v>
      </c>
      <c r="W2687">
        <f>YEAR(S2687)</f>
        <v>2015</v>
      </c>
      <c r="X2687" s="14">
        <f>_xlfn.DAYS(Table1[[#This Row],[Date Ended Conversion]],Table1[[#This Row],[Date Created Conversion]])</f>
        <v>60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8283</v>
      </c>
      <c r="O2688" t="s">
        <v>8284</v>
      </c>
      <c r="P2688" s="16">
        <f>ROUND(Table1[[#This Row],[pledged]]/Table1[[#This Row],[goal]]*100,0)</f>
        <v>0</v>
      </c>
      <c r="Q2688">
        <f>IFERROR(ROUND(E2688/L2688,2),0)</f>
        <v>0</v>
      </c>
      <c r="R2688" s="18">
        <f>(((J2688/60)/60)/24)+DATE(1970,1,1)</f>
        <v>41892.974803240737</v>
      </c>
      <c r="S2688" s="18">
        <f>(((I2688/60)/60)/24)+DATE(1970,1,1)</f>
        <v>41912.974803240737</v>
      </c>
      <c r="T2688" s="14">
        <f>MONTH(R2688)</f>
        <v>9</v>
      </c>
      <c r="U2688" s="14">
        <f>MONTH(S2688)</f>
        <v>9</v>
      </c>
      <c r="V2688">
        <f>YEAR(R2688)</f>
        <v>2014</v>
      </c>
      <c r="W2688">
        <f>YEAR(S2688)</f>
        <v>2014</v>
      </c>
      <c r="X2688" s="14">
        <f>_xlfn.DAYS(Table1[[#This Row],[Date Ended Conversion]],Table1[[#This Row],[Date Created Conversion]])</f>
        <v>20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8283</v>
      </c>
      <c r="O2689" t="s">
        <v>8284</v>
      </c>
      <c r="P2689" s="16">
        <f>ROUND(Table1[[#This Row],[pledged]]/Table1[[#This Row],[goal]]*100,0)</f>
        <v>0</v>
      </c>
      <c r="Q2689">
        <f>IFERROR(ROUND(E2689/L2689,2),0)</f>
        <v>0</v>
      </c>
      <c r="R2689" s="18">
        <f>(((J2689/60)/60)/24)+DATE(1970,1,1)</f>
        <v>42154.64025462963</v>
      </c>
      <c r="S2689" s="18">
        <f>(((I2689/60)/60)/24)+DATE(1970,1,1)</f>
        <v>42184.64025462963</v>
      </c>
      <c r="T2689" s="14">
        <f>MONTH(R2689)</f>
        <v>5</v>
      </c>
      <c r="U2689" s="14">
        <f>MONTH(S2689)</f>
        <v>6</v>
      </c>
      <c r="V2689">
        <f>YEAR(R2689)</f>
        <v>2015</v>
      </c>
      <c r="W2689">
        <f>YEAR(S2689)</f>
        <v>2015</v>
      </c>
      <c r="X2689" s="14">
        <f>_xlfn.DAYS(Table1[[#This Row],[Date Ended Conversion]],Table1[[#This Row],[Date Created Conversion]])</f>
        <v>30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8283</v>
      </c>
      <c r="O2690" t="s">
        <v>8284</v>
      </c>
      <c r="P2690" s="16">
        <f>ROUND(Table1[[#This Row],[pledged]]/Table1[[#This Row],[goal]]*100,0)</f>
        <v>0</v>
      </c>
      <c r="Q2690">
        <f>IFERROR(ROUND(E2690/L2690,2),0)</f>
        <v>5.29</v>
      </c>
      <c r="R2690" s="18">
        <f>(((J2690/60)/60)/24)+DATE(1970,1,1)</f>
        <v>42028.118865740747</v>
      </c>
      <c r="S2690" s="18">
        <f>(((I2690/60)/60)/24)+DATE(1970,1,1)</f>
        <v>42059.125</v>
      </c>
      <c r="T2690" s="14">
        <f>MONTH(R2690)</f>
        <v>1</v>
      </c>
      <c r="U2690" s="14">
        <f>MONTH(S2690)</f>
        <v>2</v>
      </c>
      <c r="V2690">
        <f>YEAR(R2690)</f>
        <v>2015</v>
      </c>
      <c r="W2690">
        <f>YEAR(S2690)</f>
        <v>2015</v>
      </c>
      <c r="X2690" s="14">
        <f>_xlfn.DAYS(Table1[[#This Row],[Date Ended Conversion]],Table1[[#This Row],[Date Created Conversion]])</f>
        <v>31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8283</v>
      </c>
      <c r="O2691" t="s">
        <v>8284</v>
      </c>
      <c r="P2691" s="16">
        <f>ROUND(Table1[[#This Row],[pledged]]/Table1[[#This Row],[goal]]*100,0)</f>
        <v>0</v>
      </c>
      <c r="Q2691">
        <f>IFERROR(ROUND(E2691/L2691,2),0)</f>
        <v>1</v>
      </c>
      <c r="R2691" s="18">
        <f>(((J2691/60)/60)/24)+DATE(1970,1,1)</f>
        <v>42551.961689814809</v>
      </c>
      <c r="S2691" s="18">
        <f>(((I2691/60)/60)/24)+DATE(1970,1,1)</f>
        <v>42581.961689814809</v>
      </c>
      <c r="T2691" s="14">
        <f>MONTH(R2691)</f>
        <v>6</v>
      </c>
      <c r="U2691" s="14">
        <f>MONTH(S2691)</f>
        <v>7</v>
      </c>
      <c r="V2691">
        <f>YEAR(R2691)</f>
        <v>2016</v>
      </c>
      <c r="W2691">
        <f>YEAR(S2691)</f>
        <v>2016</v>
      </c>
      <c r="X2691" s="14">
        <f>_xlfn.DAYS(Table1[[#This Row],[Date Ended Conversion]],Table1[[#This Row],[Date Created Conversion]])</f>
        <v>30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8283</v>
      </c>
      <c r="O2692" t="s">
        <v>8284</v>
      </c>
      <c r="P2692" s="16">
        <f>ROUND(Table1[[#This Row],[pledged]]/Table1[[#This Row],[goal]]*100,0)</f>
        <v>11</v>
      </c>
      <c r="Q2692">
        <f>IFERROR(ROUND(E2692/L2692,2),0)</f>
        <v>72.760000000000005</v>
      </c>
      <c r="R2692" s="18">
        <f>(((J2692/60)/60)/24)+DATE(1970,1,1)</f>
        <v>42113.105046296296</v>
      </c>
      <c r="S2692" s="18">
        <f>(((I2692/60)/60)/24)+DATE(1970,1,1)</f>
        <v>42158.105046296296</v>
      </c>
      <c r="T2692" s="14">
        <f>MONTH(R2692)</f>
        <v>4</v>
      </c>
      <c r="U2692" s="14">
        <f>MONTH(S2692)</f>
        <v>6</v>
      </c>
      <c r="V2692">
        <f>YEAR(R2692)</f>
        <v>2015</v>
      </c>
      <c r="W2692">
        <f>YEAR(S2692)</f>
        <v>2015</v>
      </c>
      <c r="X2692" s="14">
        <f>_xlfn.DAYS(Table1[[#This Row],[Date Ended Conversion]],Table1[[#This Row],[Date Created Conversion]])</f>
        <v>45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8283</v>
      </c>
      <c r="O2693" t="s">
        <v>8284</v>
      </c>
      <c r="P2693" s="16">
        <f>ROUND(Table1[[#This Row],[pledged]]/Table1[[#This Row],[goal]]*100,0)</f>
        <v>0</v>
      </c>
      <c r="Q2693">
        <f>IFERROR(ROUND(E2693/L2693,2),0)</f>
        <v>17.5</v>
      </c>
      <c r="R2693" s="18">
        <f>(((J2693/60)/60)/24)+DATE(1970,1,1)</f>
        <v>42089.724039351851</v>
      </c>
      <c r="S2693" s="18">
        <f>(((I2693/60)/60)/24)+DATE(1970,1,1)</f>
        <v>42134.724039351851</v>
      </c>
      <c r="T2693" s="14">
        <f>MONTH(R2693)</f>
        <v>3</v>
      </c>
      <c r="U2693" s="14">
        <f>MONTH(S2693)</f>
        <v>5</v>
      </c>
      <c r="V2693">
        <f>YEAR(R2693)</f>
        <v>2015</v>
      </c>
      <c r="W2693">
        <f>YEAR(S2693)</f>
        <v>2015</v>
      </c>
      <c r="X2693" s="14">
        <f>_xlfn.DAYS(Table1[[#This Row],[Date Ended Conversion]],Table1[[#This Row],[Date Created Conversion]])</f>
        <v>45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8283</v>
      </c>
      <c r="O2694" t="s">
        <v>8284</v>
      </c>
      <c r="P2694" s="16">
        <f>ROUND(Table1[[#This Row],[pledged]]/Table1[[#This Row],[goal]]*100,0)</f>
        <v>1</v>
      </c>
      <c r="Q2694">
        <f>IFERROR(ROUND(E2694/L2694,2),0)</f>
        <v>25</v>
      </c>
      <c r="R2694" s="18">
        <f>(((J2694/60)/60)/24)+DATE(1970,1,1)</f>
        <v>42058.334027777775</v>
      </c>
      <c r="S2694" s="18">
        <f>(((I2694/60)/60)/24)+DATE(1970,1,1)</f>
        <v>42088.292361111111</v>
      </c>
      <c r="T2694" s="14">
        <f>MONTH(R2694)</f>
        <v>2</v>
      </c>
      <c r="U2694" s="14">
        <f>MONTH(S2694)</f>
        <v>3</v>
      </c>
      <c r="V2694">
        <f>YEAR(R2694)</f>
        <v>2015</v>
      </c>
      <c r="W2694">
        <f>YEAR(S2694)</f>
        <v>2015</v>
      </c>
      <c r="X2694" s="14">
        <f>_xlfn.DAYS(Table1[[#This Row],[Date Ended Conversion]],Table1[[#This Row],[Date Created Conversion]])</f>
        <v>30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8283</v>
      </c>
      <c r="O2695" t="s">
        <v>8284</v>
      </c>
      <c r="P2695" s="16">
        <f>ROUND(Table1[[#This Row],[pledged]]/Table1[[#This Row],[goal]]*100,0)</f>
        <v>1</v>
      </c>
      <c r="Q2695">
        <f>IFERROR(ROUND(E2695/L2695,2),0)</f>
        <v>13.33</v>
      </c>
      <c r="R2695" s="18">
        <f>(((J2695/60)/60)/24)+DATE(1970,1,1)</f>
        <v>41834.138495370367</v>
      </c>
      <c r="S2695" s="18">
        <f>(((I2695/60)/60)/24)+DATE(1970,1,1)</f>
        <v>41864.138495370367</v>
      </c>
      <c r="T2695" s="14">
        <f>MONTH(R2695)</f>
        <v>7</v>
      </c>
      <c r="U2695" s="14">
        <f>MONTH(S2695)</f>
        <v>8</v>
      </c>
      <c r="V2695">
        <f>YEAR(R2695)</f>
        <v>2014</v>
      </c>
      <c r="W2695">
        <f>YEAR(S2695)</f>
        <v>2014</v>
      </c>
      <c r="X2695" s="14">
        <f>_xlfn.DAYS(Table1[[#This Row],[Date Ended Conversion]],Table1[[#This Row],[Date Created Conversion]])</f>
        <v>30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8283</v>
      </c>
      <c r="O2696" t="s">
        <v>8284</v>
      </c>
      <c r="P2696" s="16">
        <f>ROUND(Table1[[#This Row],[pledged]]/Table1[[#This Row],[goal]]*100,0)</f>
        <v>0</v>
      </c>
      <c r="Q2696">
        <f>IFERROR(ROUND(E2696/L2696,2),0)</f>
        <v>1</v>
      </c>
      <c r="R2696" s="18">
        <f>(((J2696/60)/60)/24)+DATE(1970,1,1)</f>
        <v>41878.140497685185</v>
      </c>
      <c r="S2696" s="18">
        <f>(((I2696/60)/60)/24)+DATE(1970,1,1)</f>
        <v>41908.140497685185</v>
      </c>
      <c r="T2696" s="14">
        <f>MONTH(R2696)</f>
        <v>8</v>
      </c>
      <c r="U2696" s="14">
        <f>MONTH(S2696)</f>
        <v>9</v>
      </c>
      <c r="V2696">
        <f>YEAR(R2696)</f>
        <v>2014</v>
      </c>
      <c r="W2696">
        <f>YEAR(S2696)</f>
        <v>2014</v>
      </c>
      <c r="X2696" s="14">
        <f>_xlfn.DAYS(Table1[[#This Row],[Date Ended Conversion]],Table1[[#This Row],[Date Created Conversion]])</f>
        <v>30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8283</v>
      </c>
      <c r="O2697" t="s">
        <v>8284</v>
      </c>
      <c r="P2697" s="16">
        <f>ROUND(Table1[[#This Row],[pledged]]/Table1[[#This Row],[goal]]*100,0)</f>
        <v>0</v>
      </c>
      <c r="Q2697">
        <f>IFERROR(ROUND(E2697/L2697,2),0)</f>
        <v>23.67</v>
      </c>
      <c r="R2697" s="18">
        <f>(((J2697/60)/60)/24)+DATE(1970,1,1)</f>
        <v>42048.181921296295</v>
      </c>
      <c r="S2697" s="18">
        <f>(((I2697/60)/60)/24)+DATE(1970,1,1)</f>
        <v>42108.14025462963</v>
      </c>
      <c r="T2697" s="14">
        <f>MONTH(R2697)</f>
        <v>2</v>
      </c>
      <c r="U2697" s="14">
        <f>MONTH(S2697)</f>
        <v>4</v>
      </c>
      <c r="V2697">
        <f>YEAR(R2697)</f>
        <v>2015</v>
      </c>
      <c r="W2697">
        <f>YEAR(S2697)</f>
        <v>2015</v>
      </c>
      <c r="X2697" s="14">
        <f>_xlfn.DAYS(Table1[[#This Row],[Date Ended Conversion]],Table1[[#This Row],[Date Created Conversion]])</f>
        <v>60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8283</v>
      </c>
      <c r="O2698" t="s">
        <v>8284</v>
      </c>
      <c r="P2698" s="16">
        <f>ROUND(Table1[[#This Row],[pledged]]/Table1[[#This Row],[goal]]*100,0)</f>
        <v>6</v>
      </c>
      <c r="Q2698">
        <f>IFERROR(ROUND(E2698/L2698,2),0)</f>
        <v>89.21</v>
      </c>
      <c r="R2698" s="18">
        <f>(((J2698/60)/60)/24)+DATE(1970,1,1)</f>
        <v>41964.844444444447</v>
      </c>
      <c r="S2698" s="18">
        <f>(((I2698/60)/60)/24)+DATE(1970,1,1)</f>
        <v>41998.844444444447</v>
      </c>
      <c r="T2698" s="14">
        <f>MONTH(R2698)</f>
        <v>11</v>
      </c>
      <c r="U2698" s="14">
        <f>MONTH(S2698)</f>
        <v>12</v>
      </c>
      <c r="V2698">
        <f>YEAR(R2698)</f>
        <v>2014</v>
      </c>
      <c r="W2698">
        <f>YEAR(S2698)</f>
        <v>2014</v>
      </c>
      <c r="X2698" s="14">
        <f>_xlfn.DAYS(Table1[[#This Row],[Date Ended Conversion]],Table1[[#This Row],[Date Created Conversion]])</f>
        <v>34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8283</v>
      </c>
      <c r="O2699" t="s">
        <v>8284</v>
      </c>
      <c r="P2699" s="16">
        <f>ROUND(Table1[[#This Row],[pledged]]/Table1[[#This Row],[goal]]*100,0)</f>
        <v>26</v>
      </c>
      <c r="Q2699">
        <f>IFERROR(ROUND(E2699/L2699,2),0)</f>
        <v>116.56</v>
      </c>
      <c r="R2699" s="18">
        <f>(((J2699/60)/60)/24)+DATE(1970,1,1)</f>
        <v>42187.940081018518</v>
      </c>
      <c r="S2699" s="18">
        <f>(((I2699/60)/60)/24)+DATE(1970,1,1)</f>
        <v>42218.916666666672</v>
      </c>
      <c r="T2699" s="14">
        <f>MONTH(R2699)</f>
        <v>7</v>
      </c>
      <c r="U2699" s="14">
        <f>MONTH(S2699)</f>
        <v>8</v>
      </c>
      <c r="V2699">
        <f>YEAR(R2699)</f>
        <v>2015</v>
      </c>
      <c r="W2699">
        <f>YEAR(S2699)</f>
        <v>2015</v>
      </c>
      <c r="X2699" s="14">
        <f>_xlfn.DAYS(Table1[[#This Row],[Date Ended Conversion]],Table1[[#This Row],[Date Created Conversion]])</f>
        <v>31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8283</v>
      </c>
      <c r="O2700" t="s">
        <v>8284</v>
      </c>
      <c r="P2700" s="16">
        <f>ROUND(Table1[[#This Row],[pledged]]/Table1[[#This Row],[goal]]*100,0)</f>
        <v>0</v>
      </c>
      <c r="Q2700">
        <f>IFERROR(ROUND(E2700/L2700,2),0)</f>
        <v>13.01</v>
      </c>
      <c r="R2700" s="18">
        <f>(((J2700/60)/60)/24)+DATE(1970,1,1)</f>
        <v>41787.898240740738</v>
      </c>
      <c r="S2700" s="18">
        <f>(((I2700/60)/60)/24)+DATE(1970,1,1)</f>
        <v>41817.898240740738</v>
      </c>
      <c r="T2700" s="14">
        <f>MONTH(R2700)</f>
        <v>5</v>
      </c>
      <c r="U2700" s="14">
        <f>MONTH(S2700)</f>
        <v>6</v>
      </c>
      <c r="V2700">
        <f>YEAR(R2700)</f>
        <v>2014</v>
      </c>
      <c r="W2700">
        <f>YEAR(S2700)</f>
        <v>2014</v>
      </c>
      <c r="X2700" s="14">
        <f>_xlfn.DAYS(Table1[[#This Row],[Date Ended Conversion]],Table1[[#This Row],[Date Created Conversion]])</f>
        <v>30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8283</v>
      </c>
      <c r="O2701" t="s">
        <v>8284</v>
      </c>
      <c r="P2701" s="16">
        <f>ROUND(Table1[[#This Row],[pledged]]/Table1[[#This Row],[goal]]*100,0)</f>
        <v>0</v>
      </c>
      <c r="Q2701">
        <f>IFERROR(ROUND(E2701/L2701,2),0)</f>
        <v>0</v>
      </c>
      <c r="R2701" s="18">
        <f>(((J2701/60)/60)/24)+DATE(1970,1,1)</f>
        <v>41829.896562499998</v>
      </c>
      <c r="S2701" s="18">
        <f>(((I2701/60)/60)/24)+DATE(1970,1,1)</f>
        <v>41859.896562499998</v>
      </c>
      <c r="T2701" s="14">
        <f>MONTH(R2701)</f>
        <v>7</v>
      </c>
      <c r="U2701" s="14">
        <f>MONTH(S2701)</f>
        <v>8</v>
      </c>
      <c r="V2701">
        <f>YEAR(R2701)</f>
        <v>2014</v>
      </c>
      <c r="W2701">
        <f>YEAR(S2701)</f>
        <v>2014</v>
      </c>
      <c r="X2701" s="14">
        <f>_xlfn.DAYS(Table1[[#This Row],[Date Ended Conversion]],Table1[[#This Row],[Date Created Conversion]])</f>
        <v>30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8283</v>
      </c>
      <c r="O2702" t="s">
        <v>8284</v>
      </c>
      <c r="P2702" s="16">
        <f>ROUND(Table1[[#This Row],[pledged]]/Table1[[#This Row],[goal]]*100,0)</f>
        <v>1</v>
      </c>
      <c r="Q2702">
        <f>IFERROR(ROUND(E2702/L2702,2),0)</f>
        <v>17.5</v>
      </c>
      <c r="R2702" s="18">
        <f>(((J2702/60)/60)/24)+DATE(1970,1,1)</f>
        <v>41870.87467592593</v>
      </c>
      <c r="S2702" s="18">
        <f>(((I2702/60)/60)/24)+DATE(1970,1,1)</f>
        <v>41900.87467592593</v>
      </c>
      <c r="T2702" s="14">
        <f>MONTH(R2702)</f>
        <v>8</v>
      </c>
      <c r="U2702" s="14">
        <f>MONTH(S2702)</f>
        <v>9</v>
      </c>
      <c r="V2702">
        <f>YEAR(R2702)</f>
        <v>2014</v>
      </c>
      <c r="W2702">
        <f>YEAR(S2702)</f>
        <v>2014</v>
      </c>
      <c r="X2702" s="14">
        <f>_xlfn.DAYS(Table1[[#This Row],[Date Ended Conversion]],Table1[[#This Row],[Date Created Conversion]])</f>
        <v>30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8297</v>
      </c>
      <c r="O2703" t="s">
        <v>8299</v>
      </c>
      <c r="P2703" s="16">
        <f>ROUND(Table1[[#This Row],[pledged]]/Table1[[#This Row],[goal]]*100,0)</f>
        <v>46</v>
      </c>
      <c r="Q2703">
        <f>IFERROR(ROUND(E2703/L2703,2),0)</f>
        <v>34.130000000000003</v>
      </c>
      <c r="R2703" s="18">
        <f>(((J2703/60)/60)/24)+DATE(1970,1,1)</f>
        <v>42801.774699074071</v>
      </c>
      <c r="S2703" s="18">
        <f>(((I2703/60)/60)/24)+DATE(1970,1,1)</f>
        <v>42832.733032407406</v>
      </c>
      <c r="T2703" s="14">
        <f>MONTH(R2703)</f>
        <v>3</v>
      </c>
      <c r="U2703" s="14">
        <f>MONTH(S2703)</f>
        <v>4</v>
      </c>
      <c r="V2703">
        <f>YEAR(R2703)</f>
        <v>2017</v>
      </c>
      <c r="W2703">
        <f>YEAR(S2703)</f>
        <v>2017</v>
      </c>
      <c r="X2703" s="14">
        <f>_xlfn.DAYS(Table1[[#This Row],[Date Ended Conversion]],Table1[[#This Row],[Date Created Conversion]])</f>
        <v>31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8297</v>
      </c>
      <c r="O2704" t="s">
        <v>8299</v>
      </c>
      <c r="P2704" s="16">
        <f>ROUND(Table1[[#This Row],[pledged]]/Table1[[#This Row],[goal]]*100,0)</f>
        <v>34</v>
      </c>
      <c r="Q2704">
        <f>IFERROR(ROUND(E2704/L2704,2),0)</f>
        <v>132.35</v>
      </c>
      <c r="R2704" s="18">
        <f>(((J2704/60)/60)/24)+DATE(1970,1,1)</f>
        <v>42800.801817129628</v>
      </c>
      <c r="S2704" s="18">
        <f>(((I2704/60)/60)/24)+DATE(1970,1,1)</f>
        <v>42830.760150462964</v>
      </c>
      <c r="T2704" s="14">
        <f>MONTH(R2704)</f>
        <v>3</v>
      </c>
      <c r="U2704" s="14">
        <f>MONTH(S2704)</f>
        <v>4</v>
      </c>
      <c r="V2704">
        <f>YEAR(R2704)</f>
        <v>2017</v>
      </c>
      <c r="W2704">
        <f>YEAR(S2704)</f>
        <v>2017</v>
      </c>
      <c r="X2704" s="14">
        <f>_xlfn.DAYS(Table1[[#This Row],[Date Ended Conversion]],Table1[[#This Row],[Date Created Conversion]])</f>
        <v>30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8297</v>
      </c>
      <c r="O2705" t="s">
        <v>8299</v>
      </c>
      <c r="P2705" s="16">
        <f>ROUND(Table1[[#This Row],[pledged]]/Table1[[#This Row],[goal]]*100,0)</f>
        <v>104</v>
      </c>
      <c r="Q2705">
        <f>IFERROR(ROUND(E2705/L2705,2),0)</f>
        <v>922.22</v>
      </c>
      <c r="R2705" s="18">
        <f>(((J2705/60)/60)/24)+DATE(1970,1,1)</f>
        <v>42756.690162037034</v>
      </c>
      <c r="S2705" s="18">
        <f>(((I2705/60)/60)/24)+DATE(1970,1,1)</f>
        <v>42816.648495370369</v>
      </c>
      <c r="T2705" s="14">
        <f>MONTH(R2705)</f>
        <v>1</v>
      </c>
      <c r="U2705" s="14">
        <f>MONTH(S2705)</f>
        <v>3</v>
      </c>
      <c r="V2705">
        <f>YEAR(R2705)</f>
        <v>2017</v>
      </c>
      <c r="W2705">
        <f>YEAR(S2705)</f>
        <v>2017</v>
      </c>
      <c r="X2705" s="14">
        <f>_xlfn.DAYS(Table1[[#This Row],[Date Ended Conversion]],Table1[[#This Row],[Date Created Conversion]])</f>
        <v>60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8297</v>
      </c>
      <c r="O2706" t="s">
        <v>8299</v>
      </c>
      <c r="P2706" s="16">
        <f>ROUND(Table1[[#This Row],[pledged]]/Table1[[#This Row],[goal]]*100,0)</f>
        <v>6</v>
      </c>
      <c r="Q2706">
        <f>IFERROR(ROUND(E2706/L2706,2),0)</f>
        <v>163.57</v>
      </c>
      <c r="R2706" s="18">
        <f>(((J2706/60)/60)/24)+DATE(1970,1,1)</f>
        <v>42787.862430555557</v>
      </c>
      <c r="S2706" s="18">
        <f>(((I2706/60)/60)/24)+DATE(1970,1,1)</f>
        <v>42830.820763888885</v>
      </c>
      <c r="T2706" s="14">
        <f>MONTH(R2706)</f>
        <v>2</v>
      </c>
      <c r="U2706" s="14">
        <f>MONTH(S2706)</f>
        <v>4</v>
      </c>
      <c r="V2706">
        <f>YEAR(R2706)</f>
        <v>2017</v>
      </c>
      <c r="W2706">
        <f>YEAR(S2706)</f>
        <v>2017</v>
      </c>
      <c r="X2706" s="14">
        <f>_xlfn.DAYS(Table1[[#This Row],[Date Ended Conversion]],Table1[[#This Row],[Date Created Conversion]])</f>
        <v>43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8297</v>
      </c>
      <c r="O2707" t="s">
        <v>8299</v>
      </c>
      <c r="P2707" s="16">
        <f>ROUND(Table1[[#This Row],[pledged]]/Table1[[#This Row],[goal]]*100,0)</f>
        <v>11</v>
      </c>
      <c r="Q2707">
        <f>IFERROR(ROUND(E2707/L2707,2),0)</f>
        <v>217.38</v>
      </c>
      <c r="R2707" s="18">
        <f>(((J2707/60)/60)/24)+DATE(1970,1,1)</f>
        <v>42773.916180555556</v>
      </c>
      <c r="S2707" s="18">
        <f>(((I2707/60)/60)/24)+DATE(1970,1,1)</f>
        <v>42818.874513888892</v>
      </c>
      <c r="T2707" s="14">
        <f>MONTH(R2707)</f>
        <v>2</v>
      </c>
      <c r="U2707" s="14">
        <f>MONTH(S2707)</f>
        <v>3</v>
      </c>
      <c r="V2707">
        <f>YEAR(R2707)</f>
        <v>2017</v>
      </c>
      <c r="W2707">
        <f>YEAR(S2707)</f>
        <v>2017</v>
      </c>
      <c r="X2707" s="14">
        <f>_xlfn.DAYS(Table1[[#This Row],[Date Ended Conversion]],Table1[[#This Row],[Date Created Conversion]])</f>
        <v>45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8297</v>
      </c>
      <c r="O2708" t="s">
        <v>8299</v>
      </c>
      <c r="P2708" s="16">
        <f>ROUND(Table1[[#This Row],[pledged]]/Table1[[#This Row],[goal]]*100,0)</f>
        <v>112</v>
      </c>
      <c r="Q2708">
        <f>IFERROR(ROUND(E2708/L2708,2),0)</f>
        <v>149.44</v>
      </c>
      <c r="R2708" s="18">
        <f>(((J2708/60)/60)/24)+DATE(1970,1,1)</f>
        <v>41899.294942129629</v>
      </c>
      <c r="S2708" s="18">
        <f>(((I2708/60)/60)/24)+DATE(1970,1,1)</f>
        <v>41928.290972222225</v>
      </c>
      <c r="T2708" s="14">
        <f>MONTH(R2708)</f>
        <v>9</v>
      </c>
      <c r="U2708" s="14">
        <f>MONTH(S2708)</f>
        <v>10</v>
      </c>
      <c r="V2708">
        <f>YEAR(R2708)</f>
        <v>2014</v>
      </c>
      <c r="W2708">
        <f>YEAR(S2708)</f>
        <v>2014</v>
      </c>
      <c r="X2708" s="14">
        <f>_xlfn.DAYS(Table1[[#This Row],[Date Ended Conversion]],Table1[[#This Row],[Date Created Conversion]])</f>
        <v>29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8297</v>
      </c>
      <c r="O2709" t="s">
        <v>8299</v>
      </c>
      <c r="P2709" s="16">
        <f>ROUND(Table1[[#This Row],[pledged]]/Table1[[#This Row],[goal]]*100,0)</f>
        <v>351</v>
      </c>
      <c r="Q2709">
        <f>IFERROR(ROUND(E2709/L2709,2),0)</f>
        <v>71.239999999999995</v>
      </c>
      <c r="R2709" s="18">
        <f>(((J2709/60)/60)/24)+DATE(1970,1,1)</f>
        <v>41391.782905092594</v>
      </c>
      <c r="S2709" s="18">
        <f>(((I2709/60)/60)/24)+DATE(1970,1,1)</f>
        <v>41421.290972222225</v>
      </c>
      <c r="T2709" s="14">
        <f>MONTH(R2709)</f>
        <v>4</v>
      </c>
      <c r="U2709" s="14">
        <f>MONTH(S2709)</f>
        <v>5</v>
      </c>
      <c r="V2709">
        <f>YEAR(R2709)</f>
        <v>2013</v>
      </c>
      <c r="W2709">
        <f>YEAR(S2709)</f>
        <v>2013</v>
      </c>
      <c r="X2709" s="14">
        <f>_xlfn.DAYS(Table1[[#This Row],[Date Ended Conversion]],Table1[[#This Row],[Date Created Conversion]])</f>
        <v>30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8297</v>
      </c>
      <c r="O2710" t="s">
        <v>8299</v>
      </c>
      <c r="P2710" s="16">
        <f>ROUND(Table1[[#This Row],[pledged]]/Table1[[#This Row],[goal]]*100,0)</f>
        <v>233</v>
      </c>
      <c r="Q2710">
        <f>IFERROR(ROUND(E2710/L2710,2),0)</f>
        <v>44.46</v>
      </c>
      <c r="R2710" s="18">
        <f>(((J2710/60)/60)/24)+DATE(1970,1,1)</f>
        <v>42512.698217592595</v>
      </c>
      <c r="S2710" s="18">
        <f>(((I2710/60)/60)/24)+DATE(1970,1,1)</f>
        <v>42572.698217592595</v>
      </c>
      <c r="T2710" s="14">
        <f>MONTH(R2710)</f>
        <v>5</v>
      </c>
      <c r="U2710" s="14">
        <f>MONTH(S2710)</f>
        <v>7</v>
      </c>
      <c r="V2710">
        <f>YEAR(R2710)</f>
        <v>2016</v>
      </c>
      <c r="W2710">
        <f>YEAR(S2710)</f>
        <v>2016</v>
      </c>
      <c r="X2710" s="14">
        <f>_xlfn.DAYS(Table1[[#This Row],[Date Ended Conversion]],Table1[[#This Row],[Date Created Conversion]])</f>
        <v>60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8297</v>
      </c>
      <c r="O2711" t="s">
        <v>8299</v>
      </c>
      <c r="P2711" s="16">
        <f>ROUND(Table1[[#This Row],[pledged]]/Table1[[#This Row],[goal]]*100,0)</f>
        <v>102</v>
      </c>
      <c r="Q2711">
        <f>IFERROR(ROUND(E2711/L2711,2),0)</f>
        <v>164.94</v>
      </c>
      <c r="R2711" s="18">
        <f>(((J2711/60)/60)/24)+DATE(1970,1,1)</f>
        <v>42612.149780092594</v>
      </c>
      <c r="S2711" s="18">
        <f>(((I2711/60)/60)/24)+DATE(1970,1,1)</f>
        <v>42647.165972222225</v>
      </c>
      <c r="T2711" s="14">
        <f>MONTH(R2711)</f>
        <v>8</v>
      </c>
      <c r="U2711" s="14">
        <f>MONTH(S2711)</f>
        <v>10</v>
      </c>
      <c r="V2711">
        <f>YEAR(R2711)</f>
        <v>2016</v>
      </c>
      <c r="W2711">
        <f>YEAR(S2711)</f>
        <v>2016</v>
      </c>
      <c r="X2711" s="14">
        <f>_xlfn.DAYS(Table1[[#This Row],[Date Ended Conversion]],Table1[[#This Row],[Date Created Conversion]])</f>
        <v>35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8297</v>
      </c>
      <c r="O2712" t="s">
        <v>8299</v>
      </c>
      <c r="P2712" s="16">
        <f>ROUND(Table1[[#This Row],[pledged]]/Table1[[#This Row],[goal]]*100,0)</f>
        <v>154</v>
      </c>
      <c r="Q2712">
        <f>IFERROR(ROUND(E2712/L2712,2),0)</f>
        <v>84.87</v>
      </c>
      <c r="R2712" s="18">
        <f>(((J2712/60)/60)/24)+DATE(1970,1,1)</f>
        <v>41828.229490740741</v>
      </c>
      <c r="S2712" s="18">
        <f>(((I2712/60)/60)/24)+DATE(1970,1,1)</f>
        <v>41860.083333333336</v>
      </c>
      <c r="T2712" s="14">
        <f>MONTH(R2712)</f>
        <v>7</v>
      </c>
      <c r="U2712" s="14">
        <f>MONTH(S2712)</f>
        <v>8</v>
      </c>
      <c r="V2712">
        <f>YEAR(R2712)</f>
        <v>2014</v>
      </c>
      <c r="W2712">
        <f>YEAR(S2712)</f>
        <v>2014</v>
      </c>
      <c r="X2712" s="14">
        <f>_xlfn.DAYS(Table1[[#This Row],[Date Ended Conversion]],Table1[[#This Row],[Date Created Conversion]])</f>
        <v>32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8297</v>
      </c>
      <c r="O2713" t="s">
        <v>8299</v>
      </c>
      <c r="P2713" s="16">
        <f>ROUND(Table1[[#This Row],[pledged]]/Table1[[#This Row],[goal]]*100,0)</f>
        <v>101</v>
      </c>
      <c r="Q2713">
        <f>IFERROR(ROUND(E2713/L2713,2),0)</f>
        <v>53.95</v>
      </c>
      <c r="R2713" s="18">
        <f>(((J2713/60)/60)/24)+DATE(1970,1,1)</f>
        <v>41780.745254629634</v>
      </c>
      <c r="S2713" s="18">
        <f>(((I2713/60)/60)/24)+DATE(1970,1,1)</f>
        <v>41810.917361111111</v>
      </c>
      <c r="T2713" s="14">
        <f>MONTH(R2713)</f>
        <v>5</v>
      </c>
      <c r="U2713" s="14">
        <f>MONTH(S2713)</f>
        <v>6</v>
      </c>
      <c r="V2713">
        <f>YEAR(R2713)</f>
        <v>2014</v>
      </c>
      <c r="W2713">
        <f>YEAR(S2713)</f>
        <v>2014</v>
      </c>
      <c r="X2713" s="14">
        <f>_xlfn.DAYS(Table1[[#This Row],[Date Ended Conversion]],Table1[[#This Row],[Date Created Conversion]])</f>
        <v>30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8297</v>
      </c>
      <c r="O2714" t="s">
        <v>8299</v>
      </c>
      <c r="P2714" s="16">
        <f>ROUND(Table1[[#This Row],[pledged]]/Table1[[#This Row],[goal]]*100,0)</f>
        <v>131</v>
      </c>
      <c r="Q2714">
        <f>IFERROR(ROUND(E2714/L2714,2),0)</f>
        <v>50.53</v>
      </c>
      <c r="R2714" s="18">
        <f>(((J2714/60)/60)/24)+DATE(1970,1,1)</f>
        <v>41432.062037037038</v>
      </c>
      <c r="S2714" s="18">
        <f>(((I2714/60)/60)/24)+DATE(1970,1,1)</f>
        <v>41468.75</v>
      </c>
      <c r="T2714" s="14">
        <f>MONTH(R2714)</f>
        <v>6</v>
      </c>
      <c r="U2714" s="14">
        <f>MONTH(S2714)</f>
        <v>7</v>
      </c>
      <c r="V2714">
        <f>YEAR(R2714)</f>
        <v>2013</v>
      </c>
      <c r="W2714">
        <f>YEAR(S2714)</f>
        <v>2013</v>
      </c>
      <c r="X2714" s="14">
        <f>_xlfn.DAYS(Table1[[#This Row],[Date Ended Conversion]],Table1[[#This Row],[Date Created Conversion]])</f>
        <v>36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8297</v>
      </c>
      <c r="O2715" t="s">
        <v>8299</v>
      </c>
      <c r="P2715" s="16">
        <f>ROUND(Table1[[#This Row],[pledged]]/Table1[[#This Row],[goal]]*100,0)</f>
        <v>102</v>
      </c>
      <c r="Q2715">
        <f>IFERROR(ROUND(E2715/L2715,2),0)</f>
        <v>108</v>
      </c>
      <c r="R2715" s="18">
        <f>(((J2715/60)/60)/24)+DATE(1970,1,1)</f>
        <v>42322.653749999998</v>
      </c>
      <c r="S2715" s="18">
        <f>(((I2715/60)/60)/24)+DATE(1970,1,1)</f>
        <v>42362.653749999998</v>
      </c>
      <c r="T2715" s="14">
        <f>MONTH(R2715)</f>
        <v>11</v>
      </c>
      <c r="U2715" s="14">
        <f>MONTH(S2715)</f>
        <v>12</v>
      </c>
      <c r="V2715">
        <f>YEAR(R2715)</f>
        <v>2015</v>
      </c>
      <c r="W2715">
        <f>YEAR(S2715)</f>
        <v>2015</v>
      </c>
      <c r="X2715" s="14">
        <f>_xlfn.DAYS(Table1[[#This Row],[Date Ended Conversion]],Table1[[#This Row],[Date Created Conversion]])</f>
        <v>40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8297</v>
      </c>
      <c r="O2716" t="s">
        <v>8299</v>
      </c>
      <c r="P2716" s="16">
        <f>ROUND(Table1[[#This Row],[pledged]]/Table1[[#This Row],[goal]]*100,0)</f>
        <v>116</v>
      </c>
      <c r="Q2716">
        <f>IFERROR(ROUND(E2716/L2716,2),0)</f>
        <v>95.37</v>
      </c>
      <c r="R2716" s="18">
        <f>(((J2716/60)/60)/24)+DATE(1970,1,1)</f>
        <v>42629.655046296291</v>
      </c>
      <c r="S2716" s="18">
        <f>(((I2716/60)/60)/24)+DATE(1970,1,1)</f>
        <v>42657.958333333328</v>
      </c>
      <c r="T2716" s="14">
        <f>MONTH(R2716)</f>
        <v>9</v>
      </c>
      <c r="U2716" s="14">
        <f>MONTH(S2716)</f>
        <v>10</v>
      </c>
      <c r="V2716">
        <f>YEAR(R2716)</f>
        <v>2016</v>
      </c>
      <c r="W2716">
        <f>YEAR(S2716)</f>
        <v>2016</v>
      </c>
      <c r="X2716" s="14">
        <f>_xlfn.DAYS(Table1[[#This Row],[Date Ended Conversion]],Table1[[#This Row],[Date Created Conversion]])</f>
        <v>28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8297</v>
      </c>
      <c r="O2717" t="s">
        <v>8299</v>
      </c>
      <c r="P2717" s="16">
        <f>ROUND(Table1[[#This Row],[pledged]]/Table1[[#This Row],[goal]]*100,0)</f>
        <v>265</v>
      </c>
      <c r="Q2717">
        <f>IFERROR(ROUND(E2717/L2717,2),0)</f>
        <v>57.63</v>
      </c>
      <c r="R2717" s="18">
        <f>(((J2717/60)/60)/24)+DATE(1970,1,1)</f>
        <v>42387.398472222223</v>
      </c>
      <c r="S2717" s="18">
        <f>(((I2717/60)/60)/24)+DATE(1970,1,1)</f>
        <v>42421.398472222223</v>
      </c>
      <c r="T2717" s="14">
        <f>MONTH(R2717)</f>
        <v>1</v>
      </c>
      <c r="U2717" s="14">
        <f>MONTH(S2717)</f>
        <v>2</v>
      </c>
      <c r="V2717">
        <f>YEAR(R2717)</f>
        <v>2016</v>
      </c>
      <c r="W2717">
        <f>YEAR(S2717)</f>
        <v>2016</v>
      </c>
      <c r="X2717" s="14">
        <f>_xlfn.DAYS(Table1[[#This Row],[Date Ended Conversion]],Table1[[#This Row],[Date Created Conversion]])</f>
        <v>34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8297</v>
      </c>
      <c r="O2718" t="s">
        <v>8299</v>
      </c>
      <c r="P2718" s="16">
        <f>ROUND(Table1[[#This Row],[pledged]]/Table1[[#This Row],[goal]]*100,0)</f>
        <v>120</v>
      </c>
      <c r="Q2718">
        <f>IFERROR(ROUND(E2718/L2718,2),0)</f>
        <v>64.16</v>
      </c>
      <c r="R2718" s="18">
        <f>(((J2718/60)/60)/24)+DATE(1970,1,1)</f>
        <v>42255.333252314813</v>
      </c>
      <c r="S2718" s="18">
        <f>(((I2718/60)/60)/24)+DATE(1970,1,1)</f>
        <v>42285.333252314813</v>
      </c>
      <c r="T2718" s="14">
        <f>MONTH(R2718)</f>
        <v>9</v>
      </c>
      <c r="U2718" s="14">
        <f>MONTH(S2718)</f>
        <v>10</v>
      </c>
      <c r="V2718">
        <f>YEAR(R2718)</f>
        <v>2015</v>
      </c>
      <c r="W2718">
        <f>YEAR(S2718)</f>
        <v>2015</v>
      </c>
      <c r="X2718" s="14">
        <f>_xlfn.DAYS(Table1[[#This Row],[Date Ended Conversion]],Table1[[#This Row],[Date Created Conversion]])</f>
        <v>30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8297</v>
      </c>
      <c r="O2719" t="s">
        <v>8299</v>
      </c>
      <c r="P2719" s="16">
        <f>ROUND(Table1[[#This Row],[pledged]]/Table1[[#This Row],[goal]]*100,0)</f>
        <v>120</v>
      </c>
      <c r="Q2719">
        <f>IFERROR(ROUND(E2719/L2719,2),0)</f>
        <v>92.39</v>
      </c>
      <c r="R2719" s="18">
        <f>(((J2719/60)/60)/24)+DATE(1970,1,1)</f>
        <v>41934.914918981485</v>
      </c>
      <c r="S2719" s="18">
        <f>(((I2719/60)/60)/24)+DATE(1970,1,1)</f>
        <v>41979.956585648149</v>
      </c>
      <c r="T2719" s="14">
        <f>MONTH(R2719)</f>
        <v>10</v>
      </c>
      <c r="U2719" s="14">
        <f>MONTH(S2719)</f>
        <v>12</v>
      </c>
      <c r="V2719">
        <f>YEAR(R2719)</f>
        <v>2014</v>
      </c>
      <c r="W2719">
        <f>YEAR(S2719)</f>
        <v>2014</v>
      </c>
      <c r="X2719" s="14">
        <f>_xlfn.DAYS(Table1[[#This Row],[Date Ended Conversion]],Table1[[#This Row],[Date Created Conversion]])</f>
        <v>45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8297</v>
      </c>
      <c r="O2720" t="s">
        <v>8299</v>
      </c>
      <c r="P2720" s="16">
        <f>ROUND(Table1[[#This Row],[pledged]]/Table1[[#This Row],[goal]]*100,0)</f>
        <v>104</v>
      </c>
      <c r="Q2720">
        <f>IFERROR(ROUND(E2720/L2720,2),0)</f>
        <v>125.98</v>
      </c>
      <c r="R2720" s="18">
        <f>(((J2720/60)/60)/24)+DATE(1970,1,1)</f>
        <v>42465.596585648149</v>
      </c>
      <c r="S2720" s="18">
        <f>(((I2720/60)/60)/24)+DATE(1970,1,1)</f>
        <v>42493.958333333328</v>
      </c>
      <c r="T2720" s="14">
        <f>MONTH(R2720)</f>
        <v>4</v>
      </c>
      <c r="U2720" s="14">
        <f>MONTH(S2720)</f>
        <v>5</v>
      </c>
      <c r="V2720">
        <f>YEAR(R2720)</f>
        <v>2016</v>
      </c>
      <c r="W2720">
        <f>YEAR(S2720)</f>
        <v>2016</v>
      </c>
      <c r="X2720" s="14">
        <f>_xlfn.DAYS(Table1[[#This Row],[Date Ended Conversion]],Table1[[#This Row],[Date Created Conversion]])</f>
        <v>28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8297</v>
      </c>
      <c r="O2721" t="s">
        <v>8299</v>
      </c>
      <c r="P2721" s="16">
        <f>ROUND(Table1[[#This Row],[pledged]]/Table1[[#This Row],[goal]]*100,0)</f>
        <v>109</v>
      </c>
      <c r="Q2721">
        <f>IFERROR(ROUND(E2721/L2721,2),0)</f>
        <v>94.64</v>
      </c>
      <c r="R2721" s="18">
        <f>(((J2721/60)/60)/24)+DATE(1970,1,1)</f>
        <v>42418.031180555554</v>
      </c>
      <c r="S2721" s="18">
        <f>(((I2721/60)/60)/24)+DATE(1970,1,1)</f>
        <v>42477.989513888882</v>
      </c>
      <c r="T2721" s="14">
        <f>MONTH(R2721)</f>
        <v>2</v>
      </c>
      <c r="U2721" s="14">
        <f>MONTH(S2721)</f>
        <v>4</v>
      </c>
      <c r="V2721">
        <f>YEAR(R2721)</f>
        <v>2016</v>
      </c>
      <c r="W2721">
        <f>YEAR(S2721)</f>
        <v>2016</v>
      </c>
      <c r="X2721" s="14">
        <f>_xlfn.DAYS(Table1[[#This Row],[Date Ended Conversion]],Table1[[#This Row],[Date Created Conversion]])</f>
        <v>59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8297</v>
      </c>
      <c r="O2722" t="s">
        <v>8299</v>
      </c>
      <c r="P2722" s="16">
        <f>ROUND(Table1[[#This Row],[pledged]]/Table1[[#This Row],[goal]]*100,0)</f>
        <v>118</v>
      </c>
      <c r="Q2722">
        <f>IFERROR(ROUND(E2722/L2722,2),0)</f>
        <v>170.7</v>
      </c>
      <c r="R2722" s="18">
        <f>(((J2722/60)/60)/24)+DATE(1970,1,1)</f>
        <v>42655.465891203698</v>
      </c>
      <c r="S2722" s="18">
        <f>(((I2722/60)/60)/24)+DATE(1970,1,1)</f>
        <v>42685.507557870369</v>
      </c>
      <c r="T2722" s="14">
        <f>MONTH(R2722)</f>
        <v>10</v>
      </c>
      <c r="U2722" s="14">
        <f>MONTH(S2722)</f>
        <v>11</v>
      </c>
      <c r="V2722">
        <f>YEAR(R2722)</f>
        <v>2016</v>
      </c>
      <c r="W2722">
        <f>YEAR(S2722)</f>
        <v>2016</v>
      </c>
      <c r="X2722" s="14">
        <f>_xlfn.DAYS(Table1[[#This Row],[Date Ended Conversion]],Table1[[#This Row],[Date Created Conversion]])</f>
        <v>30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8270</v>
      </c>
      <c r="O2723" t="s">
        <v>8314</v>
      </c>
      <c r="P2723" s="16">
        <f>ROUND(Table1[[#This Row],[pledged]]/Table1[[#This Row],[goal]]*100,0)</f>
        <v>1462</v>
      </c>
      <c r="Q2723">
        <f>IFERROR(ROUND(E2723/L2723,2),0)</f>
        <v>40.76</v>
      </c>
      <c r="R2723" s="18">
        <f>(((J2723/60)/60)/24)+DATE(1970,1,1)</f>
        <v>41493.543958333335</v>
      </c>
      <c r="S2723" s="18">
        <f>(((I2723/60)/60)/24)+DATE(1970,1,1)</f>
        <v>41523.791666666664</v>
      </c>
      <c r="T2723" s="14">
        <f>MONTH(R2723)</f>
        <v>8</v>
      </c>
      <c r="U2723" s="14">
        <f>MONTH(S2723)</f>
        <v>9</v>
      </c>
      <c r="V2723">
        <f>YEAR(R2723)</f>
        <v>2013</v>
      </c>
      <c r="W2723">
        <f>YEAR(S2723)</f>
        <v>2013</v>
      </c>
      <c r="X2723" s="14">
        <f>_xlfn.DAYS(Table1[[#This Row],[Date Ended Conversion]],Table1[[#This Row],[Date Created Conversion]])</f>
        <v>30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8270</v>
      </c>
      <c r="O2724" t="s">
        <v>8314</v>
      </c>
      <c r="P2724" s="16">
        <f>ROUND(Table1[[#This Row],[pledged]]/Table1[[#This Row],[goal]]*100,0)</f>
        <v>253</v>
      </c>
      <c r="Q2724">
        <f>IFERROR(ROUND(E2724/L2724,2),0)</f>
        <v>68.25</v>
      </c>
      <c r="R2724" s="18">
        <f>(((J2724/60)/60)/24)+DATE(1970,1,1)</f>
        <v>42704.857094907406</v>
      </c>
      <c r="S2724" s="18">
        <f>(((I2724/60)/60)/24)+DATE(1970,1,1)</f>
        <v>42764.857094907406</v>
      </c>
      <c r="T2724" s="14">
        <f>MONTH(R2724)</f>
        <v>11</v>
      </c>
      <c r="U2724" s="14">
        <f>MONTH(S2724)</f>
        <v>1</v>
      </c>
      <c r="V2724">
        <f>YEAR(R2724)</f>
        <v>2016</v>
      </c>
      <c r="W2724">
        <f>YEAR(S2724)</f>
        <v>2017</v>
      </c>
      <c r="X2724" s="14">
        <f>_xlfn.DAYS(Table1[[#This Row],[Date Ended Conversion]],Table1[[#This Row],[Date Created Conversion]])</f>
        <v>60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8270</v>
      </c>
      <c r="O2725" t="s">
        <v>8314</v>
      </c>
      <c r="P2725" s="16">
        <f>ROUND(Table1[[#This Row],[pledged]]/Table1[[#This Row],[goal]]*100,0)</f>
        <v>140</v>
      </c>
      <c r="Q2725">
        <f>IFERROR(ROUND(E2725/L2725,2),0)</f>
        <v>95.49</v>
      </c>
      <c r="R2725" s="18">
        <f>(((J2725/60)/60)/24)+DATE(1970,1,1)</f>
        <v>41944.83898148148</v>
      </c>
      <c r="S2725" s="18">
        <f>(((I2725/60)/60)/24)+DATE(1970,1,1)</f>
        <v>42004.880648148144</v>
      </c>
      <c r="T2725" s="14">
        <f>MONTH(R2725)</f>
        <v>11</v>
      </c>
      <c r="U2725" s="14">
        <f>MONTH(S2725)</f>
        <v>12</v>
      </c>
      <c r="V2725">
        <f>YEAR(R2725)</f>
        <v>2014</v>
      </c>
      <c r="W2725">
        <f>YEAR(S2725)</f>
        <v>2014</v>
      </c>
      <c r="X2725" s="14">
        <f>_xlfn.DAYS(Table1[[#This Row],[Date Ended Conversion]],Table1[[#This Row],[Date Created Conversion]])</f>
        <v>60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8270</v>
      </c>
      <c r="O2726" t="s">
        <v>8314</v>
      </c>
      <c r="P2726" s="16">
        <f>ROUND(Table1[[#This Row],[pledged]]/Table1[[#This Row],[goal]]*100,0)</f>
        <v>297</v>
      </c>
      <c r="Q2726">
        <f>IFERROR(ROUND(E2726/L2726,2),0)</f>
        <v>7.19</v>
      </c>
      <c r="R2726" s="18">
        <f>(((J2726/60)/60)/24)+DATE(1970,1,1)</f>
        <v>42199.32707175926</v>
      </c>
      <c r="S2726" s="18">
        <f>(((I2726/60)/60)/24)+DATE(1970,1,1)</f>
        <v>42231.32707175926</v>
      </c>
      <c r="T2726" s="14">
        <f>MONTH(R2726)</f>
        <v>7</v>
      </c>
      <c r="U2726" s="14">
        <f>MONTH(S2726)</f>
        <v>8</v>
      </c>
      <c r="V2726">
        <f>YEAR(R2726)</f>
        <v>2015</v>
      </c>
      <c r="W2726">
        <f>YEAR(S2726)</f>
        <v>2015</v>
      </c>
      <c r="X2726" s="14">
        <f>_xlfn.DAYS(Table1[[#This Row],[Date Ended Conversion]],Table1[[#This Row],[Date Created Conversion]])</f>
        <v>32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8270</v>
      </c>
      <c r="O2727" t="s">
        <v>8314</v>
      </c>
      <c r="P2727" s="16">
        <f>ROUND(Table1[[#This Row],[pledged]]/Table1[[#This Row],[goal]]*100,0)</f>
        <v>145</v>
      </c>
      <c r="Q2727">
        <f>IFERROR(ROUND(E2727/L2727,2),0)</f>
        <v>511.65</v>
      </c>
      <c r="R2727" s="18">
        <f>(((J2727/60)/60)/24)+DATE(1970,1,1)</f>
        <v>42745.744618055556</v>
      </c>
      <c r="S2727" s="18">
        <f>(((I2727/60)/60)/24)+DATE(1970,1,1)</f>
        <v>42795.744618055556</v>
      </c>
      <c r="T2727" s="14">
        <f>MONTH(R2727)</f>
        <v>1</v>
      </c>
      <c r="U2727" s="14">
        <f>MONTH(S2727)</f>
        <v>3</v>
      </c>
      <c r="V2727">
        <f>YEAR(R2727)</f>
        <v>2017</v>
      </c>
      <c r="W2727">
        <f>YEAR(S2727)</f>
        <v>2017</v>
      </c>
      <c r="X2727" s="14">
        <f>_xlfn.DAYS(Table1[[#This Row],[Date Ended Conversion]],Table1[[#This Row],[Date Created Conversion]])</f>
        <v>50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8270</v>
      </c>
      <c r="O2728" t="s">
        <v>8314</v>
      </c>
      <c r="P2728" s="16">
        <f>ROUND(Table1[[#This Row],[pledged]]/Table1[[#This Row],[goal]]*100,0)</f>
        <v>106</v>
      </c>
      <c r="Q2728">
        <f>IFERROR(ROUND(E2728/L2728,2),0)</f>
        <v>261.75</v>
      </c>
      <c r="R2728" s="18">
        <f>(((J2728/60)/60)/24)+DATE(1970,1,1)</f>
        <v>42452.579988425925</v>
      </c>
      <c r="S2728" s="18">
        <f>(((I2728/60)/60)/24)+DATE(1970,1,1)</f>
        <v>42482.579988425925</v>
      </c>
      <c r="T2728" s="14">
        <f>MONTH(R2728)</f>
        <v>3</v>
      </c>
      <c r="U2728" s="14">
        <f>MONTH(S2728)</f>
        <v>4</v>
      </c>
      <c r="V2728">
        <f>YEAR(R2728)</f>
        <v>2016</v>
      </c>
      <c r="W2728">
        <f>YEAR(S2728)</f>
        <v>2016</v>
      </c>
      <c r="X2728" s="14">
        <f>_xlfn.DAYS(Table1[[#This Row],[Date Ended Conversion]],Table1[[#This Row],[Date Created Conversion]])</f>
        <v>30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8270</v>
      </c>
      <c r="O2729" t="s">
        <v>8314</v>
      </c>
      <c r="P2729" s="16">
        <f>ROUND(Table1[[#This Row],[pledged]]/Table1[[#This Row],[goal]]*100,0)</f>
        <v>493</v>
      </c>
      <c r="Q2729">
        <f>IFERROR(ROUND(E2729/L2729,2),0)</f>
        <v>69.760000000000005</v>
      </c>
      <c r="R2729" s="18">
        <f>(((J2729/60)/60)/24)+DATE(1970,1,1)</f>
        <v>42198.676655092597</v>
      </c>
      <c r="S2729" s="18">
        <f>(((I2729/60)/60)/24)+DATE(1970,1,1)</f>
        <v>42223.676655092597</v>
      </c>
      <c r="T2729" s="14">
        <f>MONTH(R2729)</f>
        <v>7</v>
      </c>
      <c r="U2729" s="14">
        <f>MONTH(S2729)</f>
        <v>8</v>
      </c>
      <c r="V2729">
        <f>YEAR(R2729)</f>
        <v>2015</v>
      </c>
      <c r="W2729">
        <f>YEAR(S2729)</f>
        <v>2015</v>
      </c>
      <c r="X2729" s="14">
        <f>_xlfn.DAYS(Table1[[#This Row],[Date Ended Conversion]],Table1[[#This Row],[Date Created Conversion]])</f>
        <v>25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8270</v>
      </c>
      <c r="O2730" t="s">
        <v>8314</v>
      </c>
      <c r="P2730" s="16">
        <f>ROUND(Table1[[#This Row],[pledged]]/Table1[[#This Row],[goal]]*100,0)</f>
        <v>202</v>
      </c>
      <c r="Q2730">
        <f>IFERROR(ROUND(E2730/L2730,2),0)</f>
        <v>77.23</v>
      </c>
      <c r="R2730" s="18">
        <f>(((J2730/60)/60)/24)+DATE(1970,1,1)</f>
        <v>42333.59993055556</v>
      </c>
      <c r="S2730" s="18">
        <f>(((I2730/60)/60)/24)+DATE(1970,1,1)</f>
        <v>42368.59993055556</v>
      </c>
      <c r="T2730" s="14">
        <f>MONTH(R2730)</f>
        <v>11</v>
      </c>
      <c r="U2730" s="14">
        <f>MONTH(S2730)</f>
        <v>12</v>
      </c>
      <c r="V2730">
        <f>YEAR(R2730)</f>
        <v>2015</v>
      </c>
      <c r="W2730">
        <f>YEAR(S2730)</f>
        <v>2015</v>
      </c>
      <c r="X2730" s="14">
        <f>_xlfn.DAYS(Table1[[#This Row],[Date Ended Conversion]],Table1[[#This Row],[Date Created Conversion]])</f>
        <v>35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8270</v>
      </c>
      <c r="O2731" t="s">
        <v>8314</v>
      </c>
      <c r="P2731" s="16">
        <f>ROUND(Table1[[#This Row],[pledged]]/Table1[[#This Row],[goal]]*100,0)</f>
        <v>104</v>
      </c>
      <c r="Q2731">
        <f>IFERROR(ROUND(E2731/L2731,2),0)</f>
        <v>340.57</v>
      </c>
      <c r="R2731" s="18">
        <f>(((J2731/60)/60)/24)+DATE(1970,1,1)</f>
        <v>42095.240706018521</v>
      </c>
      <c r="S2731" s="18">
        <f>(((I2731/60)/60)/24)+DATE(1970,1,1)</f>
        <v>42125.240706018521</v>
      </c>
      <c r="T2731" s="14">
        <f>MONTH(R2731)</f>
        <v>4</v>
      </c>
      <c r="U2731" s="14">
        <f>MONTH(S2731)</f>
        <v>5</v>
      </c>
      <c r="V2731">
        <f>YEAR(R2731)</f>
        <v>2015</v>
      </c>
      <c r="W2731">
        <f>YEAR(S2731)</f>
        <v>2015</v>
      </c>
      <c r="X2731" s="14">
        <f>_xlfn.DAYS(Table1[[#This Row],[Date Ended Conversion]],Table1[[#This Row],[Date Created Conversion]])</f>
        <v>30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8270</v>
      </c>
      <c r="O2732" t="s">
        <v>8314</v>
      </c>
      <c r="P2732" s="16">
        <f>ROUND(Table1[[#This Row],[pledged]]/Table1[[#This Row],[goal]]*100,0)</f>
        <v>170</v>
      </c>
      <c r="Q2732">
        <f>IFERROR(ROUND(E2732/L2732,2),0)</f>
        <v>67.42</v>
      </c>
      <c r="R2732" s="18">
        <f>(((J2732/60)/60)/24)+DATE(1970,1,1)</f>
        <v>41351.541377314818</v>
      </c>
      <c r="S2732" s="18">
        <f>(((I2732/60)/60)/24)+DATE(1970,1,1)</f>
        <v>41386.541377314818</v>
      </c>
      <c r="T2732" s="14">
        <f>MONTH(R2732)</f>
        <v>3</v>
      </c>
      <c r="U2732" s="14">
        <f>MONTH(S2732)</f>
        <v>4</v>
      </c>
      <c r="V2732">
        <f>YEAR(R2732)</f>
        <v>2013</v>
      </c>
      <c r="W2732">
        <f>YEAR(S2732)</f>
        <v>2013</v>
      </c>
      <c r="X2732" s="14">
        <f>_xlfn.DAYS(Table1[[#This Row],[Date Ended Conversion]],Table1[[#This Row],[Date Created Conversion]])</f>
        <v>35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8270</v>
      </c>
      <c r="O2733" t="s">
        <v>8314</v>
      </c>
      <c r="P2733" s="16">
        <f>ROUND(Table1[[#This Row],[pledged]]/Table1[[#This Row],[goal]]*100,0)</f>
        <v>104</v>
      </c>
      <c r="Q2733">
        <f>IFERROR(ROUND(E2733/L2733,2),0)</f>
        <v>845.7</v>
      </c>
      <c r="R2733" s="18">
        <f>(((J2733/60)/60)/24)+DATE(1970,1,1)</f>
        <v>41872.525717592594</v>
      </c>
      <c r="S2733" s="18">
        <f>(((I2733/60)/60)/24)+DATE(1970,1,1)</f>
        <v>41930.166666666664</v>
      </c>
      <c r="T2733" s="14">
        <f>MONTH(R2733)</f>
        <v>8</v>
      </c>
      <c r="U2733" s="14">
        <f>MONTH(S2733)</f>
        <v>10</v>
      </c>
      <c r="V2733">
        <f>YEAR(R2733)</f>
        <v>2014</v>
      </c>
      <c r="W2733">
        <f>YEAR(S2733)</f>
        <v>2014</v>
      </c>
      <c r="X2733" s="14">
        <f>_xlfn.DAYS(Table1[[#This Row],[Date Ended Conversion]],Table1[[#This Row],[Date Created Conversion]])</f>
        <v>58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8270</v>
      </c>
      <c r="O2734" t="s">
        <v>8314</v>
      </c>
      <c r="P2734" s="16">
        <f>ROUND(Table1[[#This Row],[pledged]]/Table1[[#This Row],[goal]]*100,0)</f>
        <v>118</v>
      </c>
      <c r="Q2734">
        <f>IFERROR(ROUND(E2734/L2734,2),0)</f>
        <v>97.19</v>
      </c>
      <c r="R2734" s="18">
        <f>(((J2734/60)/60)/24)+DATE(1970,1,1)</f>
        <v>41389.808194444442</v>
      </c>
      <c r="S2734" s="18">
        <f>(((I2734/60)/60)/24)+DATE(1970,1,1)</f>
        <v>41422</v>
      </c>
      <c r="T2734" s="14">
        <f>MONTH(R2734)</f>
        <v>4</v>
      </c>
      <c r="U2734" s="14">
        <f>MONTH(S2734)</f>
        <v>5</v>
      </c>
      <c r="V2734">
        <f>YEAR(R2734)</f>
        <v>2013</v>
      </c>
      <c r="W2734">
        <f>YEAR(S2734)</f>
        <v>2013</v>
      </c>
      <c r="X2734" s="14">
        <f>_xlfn.DAYS(Table1[[#This Row],[Date Ended Conversion]],Table1[[#This Row],[Date Created Conversion]])</f>
        <v>33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8270</v>
      </c>
      <c r="O2735" t="s">
        <v>8314</v>
      </c>
      <c r="P2735" s="16">
        <f>ROUND(Table1[[#This Row],[pledged]]/Table1[[#This Row],[goal]]*100,0)</f>
        <v>108</v>
      </c>
      <c r="Q2735">
        <f>IFERROR(ROUND(E2735/L2735,2),0)</f>
        <v>451.84</v>
      </c>
      <c r="R2735" s="18">
        <f>(((J2735/60)/60)/24)+DATE(1970,1,1)</f>
        <v>42044.272847222222</v>
      </c>
      <c r="S2735" s="18">
        <f>(((I2735/60)/60)/24)+DATE(1970,1,1)</f>
        <v>42104.231180555551</v>
      </c>
      <c r="T2735" s="14">
        <f>MONTH(R2735)</f>
        <v>2</v>
      </c>
      <c r="U2735" s="14">
        <f>MONTH(S2735)</f>
        <v>4</v>
      </c>
      <c r="V2735">
        <f>YEAR(R2735)</f>
        <v>2015</v>
      </c>
      <c r="W2735">
        <f>YEAR(S2735)</f>
        <v>2015</v>
      </c>
      <c r="X2735" s="14">
        <f>_xlfn.DAYS(Table1[[#This Row],[Date Ended Conversion]],Table1[[#This Row],[Date Created Conversion]])</f>
        <v>60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8270</v>
      </c>
      <c r="O2736" t="s">
        <v>8314</v>
      </c>
      <c r="P2736" s="16">
        <f>ROUND(Table1[[#This Row],[pledged]]/Table1[[#This Row],[goal]]*100,0)</f>
        <v>2260300</v>
      </c>
      <c r="Q2736">
        <f>IFERROR(ROUND(E2736/L2736,2),0)</f>
        <v>138.66999999999999</v>
      </c>
      <c r="R2736" s="18">
        <f>(((J2736/60)/60)/24)+DATE(1970,1,1)</f>
        <v>42626.668888888889</v>
      </c>
      <c r="S2736" s="18">
        <f>(((I2736/60)/60)/24)+DATE(1970,1,1)</f>
        <v>42656.915972222225</v>
      </c>
      <c r="T2736" s="14">
        <f>MONTH(R2736)</f>
        <v>9</v>
      </c>
      <c r="U2736" s="14">
        <f>MONTH(S2736)</f>
        <v>10</v>
      </c>
      <c r="V2736">
        <f>YEAR(R2736)</f>
        <v>2016</v>
      </c>
      <c r="W2736">
        <f>YEAR(S2736)</f>
        <v>2016</v>
      </c>
      <c r="X2736" s="14">
        <f>_xlfn.DAYS(Table1[[#This Row],[Date Ended Conversion]],Table1[[#This Row],[Date Created Conversion]])</f>
        <v>30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8270</v>
      </c>
      <c r="O2737" t="s">
        <v>8314</v>
      </c>
      <c r="P2737" s="16">
        <f>ROUND(Table1[[#This Row],[pledged]]/Table1[[#This Row],[goal]]*100,0)</f>
        <v>978</v>
      </c>
      <c r="Q2737">
        <f>IFERROR(ROUND(E2737/L2737,2),0)</f>
        <v>21.64</v>
      </c>
      <c r="R2737" s="18">
        <f>(((J2737/60)/60)/24)+DATE(1970,1,1)</f>
        <v>41316.120949074073</v>
      </c>
      <c r="S2737" s="18">
        <f>(((I2737/60)/60)/24)+DATE(1970,1,1)</f>
        <v>41346.833333333336</v>
      </c>
      <c r="T2737" s="14">
        <f>MONTH(R2737)</f>
        <v>2</v>
      </c>
      <c r="U2737" s="14">
        <f>MONTH(S2737)</f>
        <v>3</v>
      </c>
      <c r="V2737">
        <f>YEAR(R2737)</f>
        <v>2013</v>
      </c>
      <c r="W2737">
        <f>YEAR(S2737)</f>
        <v>2013</v>
      </c>
      <c r="X2737" s="14">
        <f>_xlfn.DAYS(Table1[[#This Row],[Date Ended Conversion]],Table1[[#This Row],[Date Created Conversion]])</f>
        <v>30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8270</v>
      </c>
      <c r="O2738" t="s">
        <v>8314</v>
      </c>
      <c r="P2738" s="16">
        <f>ROUND(Table1[[#This Row],[pledged]]/Table1[[#This Row],[goal]]*100,0)</f>
        <v>123</v>
      </c>
      <c r="Q2738">
        <f>IFERROR(ROUND(E2738/L2738,2),0)</f>
        <v>169.52</v>
      </c>
      <c r="R2738" s="18">
        <f>(((J2738/60)/60)/24)+DATE(1970,1,1)</f>
        <v>41722.666354166664</v>
      </c>
      <c r="S2738" s="18">
        <f>(((I2738/60)/60)/24)+DATE(1970,1,1)</f>
        <v>41752.666354166664</v>
      </c>
      <c r="T2738" s="14">
        <f>MONTH(R2738)</f>
        <v>3</v>
      </c>
      <c r="U2738" s="14">
        <f>MONTH(S2738)</f>
        <v>4</v>
      </c>
      <c r="V2738">
        <f>YEAR(R2738)</f>
        <v>2014</v>
      </c>
      <c r="W2738">
        <f>YEAR(S2738)</f>
        <v>2014</v>
      </c>
      <c r="X2738" s="14">
        <f>_xlfn.DAYS(Table1[[#This Row],[Date Ended Conversion]],Table1[[#This Row],[Date Created Conversion]])</f>
        <v>30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8270</v>
      </c>
      <c r="O2739" t="s">
        <v>8314</v>
      </c>
      <c r="P2739" s="16">
        <f>ROUND(Table1[[#This Row],[pledged]]/Table1[[#This Row],[goal]]*100,0)</f>
        <v>246</v>
      </c>
      <c r="Q2739">
        <f>IFERROR(ROUND(E2739/L2739,2),0)</f>
        <v>161.88</v>
      </c>
      <c r="R2739" s="18">
        <f>(((J2739/60)/60)/24)+DATE(1970,1,1)</f>
        <v>41611.917673611111</v>
      </c>
      <c r="S2739" s="18">
        <f>(((I2739/60)/60)/24)+DATE(1970,1,1)</f>
        <v>41654.791666666664</v>
      </c>
      <c r="T2739" s="14">
        <f>MONTH(R2739)</f>
        <v>12</v>
      </c>
      <c r="U2739" s="14">
        <f>MONTH(S2739)</f>
        <v>1</v>
      </c>
      <c r="V2739">
        <f>YEAR(R2739)</f>
        <v>2013</v>
      </c>
      <c r="W2739">
        <f>YEAR(S2739)</f>
        <v>2014</v>
      </c>
      <c r="X2739" s="14">
        <f>_xlfn.DAYS(Table1[[#This Row],[Date Ended Conversion]],Table1[[#This Row],[Date Created Conversion]])</f>
        <v>43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8270</v>
      </c>
      <c r="O2740" t="s">
        <v>8314</v>
      </c>
      <c r="P2740" s="16">
        <f>ROUND(Table1[[#This Row],[pledged]]/Table1[[#This Row],[goal]]*100,0)</f>
        <v>148</v>
      </c>
      <c r="Q2740">
        <f>IFERROR(ROUND(E2740/L2740,2),0)</f>
        <v>493.13</v>
      </c>
      <c r="R2740" s="18">
        <f>(((J2740/60)/60)/24)+DATE(1970,1,1)</f>
        <v>42620.143564814818</v>
      </c>
      <c r="S2740" s="18">
        <f>(((I2740/60)/60)/24)+DATE(1970,1,1)</f>
        <v>42680.143564814818</v>
      </c>
      <c r="T2740" s="14">
        <f>MONTH(R2740)</f>
        <v>9</v>
      </c>
      <c r="U2740" s="14">
        <f>MONTH(S2740)</f>
        <v>11</v>
      </c>
      <c r="V2740">
        <f>YEAR(R2740)</f>
        <v>2016</v>
      </c>
      <c r="W2740">
        <f>YEAR(S2740)</f>
        <v>2016</v>
      </c>
      <c r="X2740" s="14">
        <f>_xlfn.DAYS(Table1[[#This Row],[Date Ended Conversion]],Table1[[#This Row],[Date Created Conversion]])</f>
        <v>60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8270</v>
      </c>
      <c r="O2741" t="s">
        <v>8314</v>
      </c>
      <c r="P2741" s="16">
        <f>ROUND(Table1[[#This Row],[pledged]]/Table1[[#This Row],[goal]]*100,0)</f>
        <v>384</v>
      </c>
      <c r="Q2741">
        <f>IFERROR(ROUND(E2741/L2741,2),0)</f>
        <v>22.12</v>
      </c>
      <c r="R2741" s="18">
        <f>(((J2741/60)/60)/24)+DATE(1970,1,1)</f>
        <v>41719.887928240743</v>
      </c>
      <c r="S2741" s="18">
        <f>(((I2741/60)/60)/24)+DATE(1970,1,1)</f>
        <v>41764.887928240743</v>
      </c>
      <c r="T2741" s="14">
        <f>MONTH(R2741)</f>
        <v>3</v>
      </c>
      <c r="U2741" s="14">
        <f>MONTH(S2741)</f>
        <v>5</v>
      </c>
      <c r="V2741">
        <f>YEAR(R2741)</f>
        <v>2014</v>
      </c>
      <c r="W2741">
        <f>YEAR(S2741)</f>
        <v>2014</v>
      </c>
      <c r="X2741" s="14">
        <f>_xlfn.DAYS(Table1[[#This Row],[Date Ended Conversion]],Table1[[#This Row],[Date Created Conversion]])</f>
        <v>45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8270</v>
      </c>
      <c r="O2742" t="s">
        <v>8314</v>
      </c>
      <c r="P2742" s="16">
        <f>ROUND(Table1[[#This Row],[pledged]]/Table1[[#This Row],[goal]]*100,0)</f>
        <v>103</v>
      </c>
      <c r="Q2742">
        <f>IFERROR(ROUND(E2742/L2742,2),0)</f>
        <v>18.239999999999998</v>
      </c>
      <c r="R2742" s="18">
        <f>(((J2742/60)/60)/24)+DATE(1970,1,1)</f>
        <v>42045.031851851847</v>
      </c>
      <c r="S2742" s="18">
        <f>(((I2742/60)/60)/24)+DATE(1970,1,1)</f>
        <v>42074.99018518519</v>
      </c>
      <c r="T2742" s="14">
        <f>MONTH(R2742)</f>
        <v>2</v>
      </c>
      <c r="U2742" s="14">
        <f>MONTH(S2742)</f>
        <v>3</v>
      </c>
      <c r="V2742">
        <f>YEAR(R2742)</f>
        <v>2015</v>
      </c>
      <c r="W2742">
        <f>YEAR(S2742)</f>
        <v>2015</v>
      </c>
      <c r="X2742" s="14">
        <f>_xlfn.DAYS(Table1[[#This Row],[Date Ended Conversion]],Table1[[#This Row],[Date Created Conversion]])</f>
        <v>29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8273</v>
      </c>
      <c r="O2743" t="s">
        <v>8296</v>
      </c>
      <c r="P2743" s="16">
        <f>ROUND(Table1[[#This Row],[pledged]]/Table1[[#This Row],[goal]]*100,0)</f>
        <v>0</v>
      </c>
      <c r="Q2743">
        <f>IFERROR(ROUND(E2743/L2743,2),0)</f>
        <v>8.75</v>
      </c>
      <c r="R2743" s="18">
        <f>(((J2743/60)/60)/24)+DATE(1970,1,1)</f>
        <v>41911.657430555555</v>
      </c>
      <c r="S2743" s="18">
        <f>(((I2743/60)/60)/24)+DATE(1970,1,1)</f>
        <v>41932.088194444441</v>
      </c>
      <c r="T2743" s="14">
        <f>MONTH(R2743)</f>
        <v>9</v>
      </c>
      <c r="U2743" s="14">
        <f>MONTH(S2743)</f>
        <v>10</v>
      </c>
      <c r="V2743">
        <f>YEAR(R2743)</f>
        <v>2014</v>
      </c>
      <c r="W2743">
        <f>YEAR(S2743)</f>
        <v>2014</v>
      </c>
      <c r="X2743" s="14">
        <f>_xlfn.DAYS(Table1[[#This Row],[Date Ended Conversion]],Table1[[#This Row],[Date Created Conversion]])</f>
        <v>21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8273</v>
      </c>
      <c r="O2744" t="s">
        <v>8296</v>
      </c>
      <c r="P2744" s="16">
        <f>ROUND(Table1[[#This Row],[pledged]]/Table1[[#This Row],[goal]]*100,0)</f>
        <v>29</v>
      </c>
      <c r="Q2744">
        <f>IFERROR(ROUND(E2744/L2744,2),0)</f>
        <v>40.61</v>
      </c>
      <c r="R2744" s="18">
        <f>(((J2744/60)/60)/24)+DATE(1970,1,1)</f>
        <v>41030.719756944447</v>
      </c>
      <c r="S2744" s="18">
        <f>(((I2744/60)/60)/24)+DATE(1970,1,1)</f>
        <v>41044.719756944447</v>
      </c>
      <c r="T2744" s="14">
        <f>MONTH(R2744)</f>
        <v>5</v>
      </c>
      <c r="U2744" s="14">
        <f>MONTH(S2744)</f>
        <v>5</v>
      </c>
      <c r="V2744">
        <f>YEAR(R2744)</f>
        <v>2012</v>
      </c>
      <c r="W2744">
        <f>YEAR(S2744)</f>
        <v>2012</v>
      </c>
      <c r="X2744" s="14">
        <f>_xlfn.DAYS(Table1[[#This Row],[Date Ended Conversion]],Table1[[#This Row],[Date Created Conversion]])</f>
        <v>14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8273</v>
      </c>
      <c r="O2745" t="s">
        <v>8296</v>
      </c>
      <c r="P2745" s="16">
        <f>ROUND(Table1[[#This Row],[pledged]]/Table1[[#This Row],[goal]]*100,0)</f>
        <v>0</v>
      </c>
      <c r="Q2745">
        <f>IFERROR(ROUND(E2745/L2745,2),0)</f>
        <v>0</v>
      </c>
      <c r="R2745" s="18">
        <f>(((J2745/60)/60)/24)+DATE(1970,1,1)</f>
        <v>42632.328784722224</v>
      </c>
      <c r="S2745" s="18">
        <f>(((I2745/60)/60)/24)+DATE(1970,1,1)</f>
        <v>42662.328784722224</v>
      </c>
      <c r="T2745" s="14">
        <f>MONTH(R2745)</f>
        <v>9</v>
      </c>
      <c r="U2745" s="14">
        <f>MONTH(S2745)</f>
        <v>10</v>
      </c>
      <c r="V2745">
        <f>YEAR(R2745)</f>
        <v>2016</v>
      </c>
      <c r="W2745">
        <f>YEAR(S2745)</f>
        <v>2016</v>
      </c>
      <c r="X2745" s="14">
        <f>_xlfn.DAYS(Table1[[#This Row],[Date Ended Conversion]],Table1[[#This Row],[Date Created Conversion]])</f>
        <v>30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8273</v>
      </c>
      <c r="O2746" t="s">
        <v>8296</v>
      </c>
      <c r="P2746" s="16">
        <f>ROUND(Table1[[#This Row],[pledged]]/Table1[[#This Row],[goal]]*100,0)</f>
        <v>5</v>
      </c>
      <c r="Q2746">
        <f>IFERROR(ROUND(E2746/L2746,2),0)</f>
        <v>37.950000000000003</v>
      </c>
      <c r="R2746" s="18">
        <f>(((J2746/60)/60)/24)+DATE(1970,1,1)</f>
        <v>40938.062476851854</v>
      </c>
      <c r="S2746" s="18">
        <f>(((I2746/60)/60)/24)+DATE(1970,1,1)</f>
        <v>40968.062476851854</v>
      </c>
      <c r="T2746" s="14">
        <f>MONTH(R2746)</f>
        <v>1</v>
      </c>
      <c r="U2746" s="14">
        <f>MONTH(S2746)</f>
        <v>2</v>
      </c>
      <c r="V2746">
        <f>YEAR(R2746)</f>
        <v>2012</v>
      </c>
      <c r="W2746">
        <f>YEAR(S2746)</f>
        <v>2012</v>
      </c>
      <c r="X2746" s="14">
        <f>_xlfn.DAYS(Table1[[#This Row],[Date Ended Conversion]],Table1[[#This Row],[Date Created Conversion]])</f>
        <v>30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8273</v>
      </c>
      <c r="O2747" t="s">
        <v>8296</v>
      </c>
      <c r="P2747" s="16">
        <f>ROUND(Table1[[#This Row],[pledged]]/Table1[[#This Row],[goal]]*100,0)</f>
        <v>22</v>
      </c>
      <c r="Q2747">
        <f>IFERROR(ROUND(E2747/L2747,2),0)</f>
        <v>35.729999999999997</v>
      </c>
      <c r="R2747" s="18">
        <f>(((J2747/60)/60)/24)+DATE(1970,1,1)</f>
        <v>41044.988055555557</v>
      </c>
      <c r="S2747" s="18">
        <f>(((I2747/60)/60)/24)+DATE(1970,1,1)</f>
        <v>41104.988055555557</v>
      </c>
      <c r="T2747" s="14">
        <f>MONTH(R2747)</f>
        <v>5</v>
      </c>
      <c r="U2747" s="14">
        <f>MONTH(S2747)</f>
        <v>7</v>
      </c>
      <c r="V2747">
        <f>YEAR(R2747)</f>
        <v>2012</v>
      </c>
      <c r="W2747">
        <f>YEAR(S2747)</f>
        <v>2012</v>
      </c>
      <c r="X2747" s="14">
        <f>_xlfn.DAYS(Table1[[#This Row],[Date Ended Conversion]],Table1[[#This Row],[Date Created Conversion]])</f>
        <v>60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8273</v>
      </c>
      <c r="O2748" t="s">
        <v>8296</v>
      </c>
      <c r="P2748" s="16">
        <f>ROUND(Table1[[#This Row],[pledged]]/Table1[[#This Row],[goal]]*100,0)</f>
        <v>27</v>
      </c>
      <c r="Q2748">
        <f>IFERROR(ROUND(E2748/L2748,2),0)</f>
        <v>42.16</v>
      </c>
      <c r="R2748" s="18">
        <f>(((J2748/60)/60)/24)+DATE(1970,1,1)</f>
        <v>41850.781377314815</v>
      </c>
      <c r="S2748" s="18">
        <f>(((I2748/60)/60)/24)+DATE(1970,1,1)</f>
        <v>41880.781377314815</v>
      </c>
      <c r="T2748" s="14">
        <f>MONTH(R2748)</f>
        <v>7</v>
      </c>
      <c r="U2748" s="14">
        <f>MONTH(S2748)</f>
        <v>8</v>
      </c>
      <c r="V2748">
        <f>YEAR(R2748)</f>
        <v>2014</v>
      </c>
      <c r="W2748">
        <f>YEAR(S2748)</f>
        <v>2014</v>
      </c>
      <c r="X2748" s="14">
        <f>_xlfn.DAYS(Table1[[#This Row],[Date Ended Conversion]],Table1[[#This Row],[Date Created Conversion]])</f>
        <v>30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8273</v>
      </c>
      <c r="O2749" t="s">
        <v>8296</v>
      </c>
      <c r="P2749" s="16">
        <f>ROUND(Table1[[#This Row],[pledged]]/Table1[[#This Row],[goal]]*100,0)</f>
        <v>28</v>
      </c>
      <c r="Q2749">
        <f>IFERROR(ROUND(E2749/L2749,2),0)</f>
        <v>35</v>
      </c>
      <c r="R2749" s="18">
        <f>(((J2749/60)/60)/24)+DATE(1970,1,1)</f>
        <v>41044.64811342593</v>
      </c>
      <c r="S2749" s="18">
        <f>(((I2749/60)/60)/24)+DATE(1970,1,1)</f>
        <v>41076.131944444445</v>
      </c>
      <c r="T2749" s="14">
        <f>MONTH(R2749)</f>
        <v>5</v>
      </c>
      <c r="U2749" s="14">
        <f>MONTH(S2749)</f>
        <v>6</v>
      </c>
      <c r="V2749">
        <f>YEAR(R2749)</f>
        <v>2012</v>
      </c>
      <c r="W2749">
        <f>YEAR(S2749)</f>
        <v>2012</v>
      </c>
      <c r="X2749" s="14">
        <f>_xlfn.DAYS(Table1[[#This Row],[Date Ended Conversion]],Table1[[#This Row],[Date Created Conversion]])</f>
        <v>32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8273</v>
      </c>
      <c r="O2750" t="s">
        <v>8296</v>
      </c>
      <c r="P2750" s="16">
        <f>ROUND(Table1[[#This Row],[pledged]]/Table1[[#This Row],[goal]]*100,0)</f>
        <v>1</v>
      </c>
      <c r="Q2750">
        <f>IFERROR(ROUND(E2750/L2750,2),0)</f>
        <v>13.25</v>
      </c>
      <c r="R2750" s="18">
        <f>(((J2750/60)/60)/24)+DATE(1970,1,1)</f>
        <v>42585.7106712963</v>
      </c>
      <c r="S2750" s="18">
        <f>(((I2750/60)/60)/24)+DATE(1970,1,1)</f>
        <v>42615.7106712963</v>
      </c>
      <c r="T2750" s="14">
        <f>MONTH(R2750)</f>
        <v>8</v>
      </c>
      <c r="U2750" s="14">
        <f>MONTH(S2750)</f>
        <v>9</v>
      </c>
      <c r="V2750">
        <f>YEAR(R2750)</f>
        <v>2016</v>
      </c>
      <c r="W2750">
        <f>YEAR(S2750)</f>
        <v>2016</v>
      </c>
      <c r="X2750" s="14">
        <f>_xlfn.DAYS(Table1[[#This Row],[Date Ended Conversion]],Table1[[#This Row],[Date Created Conversion]])</f>
        <v>30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8273</v>
      </c>
      <c r="O2751" t="s">
        <v>8296</v>
      </c>
      <c r="P2751" s="16">
        <f>ROUND(Table1[[#This Row],[pledged]]/Table1[[#This Row],[goal]]*100,0)</f>
        <v>1</v>
      </c>
      <c r="Q2751">
        <f>IFERROR(ROUND(E2751/L2751,2),0)</f>
        <v>55</v>
      </c>
      <c r="R2751" s="18">
        <f>(((J2751/60)/60)/24)+DATE(1970,1,1)</f>
        <v>42068.799039351856</v>
      </c>
      <c r="S2751" s="18">
        <f>(((I2751/60)/60)/24)+DATE(1970,1,1)</f>
        <v>42098.757372685184</v>
      </c>
      <c r="T2751" s="14">
        <f>MONTH(R2751)</f>
        <v>3</v>
      </c>
      <c r="U2751" s="14">
        <f>MONTH(S2751)</f>
        <v>4</v>
      </c>
      <c r="V2751">
        <f>YEAR(R2751)</f>
        <v>2015</v>
      </c>
      <c r="W2751">
        <f>YEAR(S2751)</f>
        <v>2015</v>
      </c>
      <c r="X2751" s="14">
        <f>_xlfn.DAYS(Table1[[#This Row],[Date Ended Conversion]],Table1[[#This Row],[Date Created Conversion]])</f>
        <v>30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8273</v>
      </c>
      <c r="O2752" t="s">
        <v>8296</v>
      </c>
      <c r="P2752" s="16">
        <f>ROUND(Table1[[#This Row],[pledged]]/Table1[[#This Row],[goal]]*100,0)</f>
        <v>0</v>
      </c>
      <c r="Q2752">
        <f>IFERROR(ROUND(E2752/L2752,2),0)</f>
        <v>0</v>
      </c>
      <c r="R2752" s="18">
        <f>(((J2752/60)/60)/24)+DATE(1970,1,1)</f>
        <v>41078.899826388886</v>
      </c>
      <c r="S2752" s="18">
        <f>(((I2752/60)/60)/24)+DATE(1970,1,1)</f>
        <v>41090.833333333336</v>
      </c>
      <c r="T2752" s="14">
        <f>MONTH(R2752)</f>
        <v>6</v>
      </c>
      <c r="U2752" s="14">
        <f>MONTH(S2752)</f>
        <v>6</v>
      </c>
      <c r="V2752">
        <f>YEAR(R2752)</f>
        <v>2012</v>
      </c>
      <c r="W2752">
        <f>YEAR(S2752)</f>
        <v>2012</v>
      </c>
      <c r="X2752" s="14">
        <f>_xlfn.DAYS(Table1[[#This Row],[Date Ended Conversion]],Table1[[#This Row],[Date Created Conversion]])</f>
        <v>12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8273</v>
      </c>
      <c r="O2753" t="s">
        <v>8296</v>
      </c>
      <c r="P2753" s="16">
        <f>ROUND(Table1[[#This Row],[pledged]]/Table1[[#This Row],[goal]]*100,0)</f>
        <v>0</v>
      </c>
      <c r="Q2753">
        <f>IFERROR(ROUND(E2753/L2753,2),0)</f>
        <v>0</v>
      </c>
      <c r="R2753" s="18">
        <f>(((J2753/60)/60)/24)+DATE(1970,1,1)</f>
        <v>41747.887060185189</v>
      </c>
      <c r="S2753" s="18">
        <f>(((I2753/60)/60)/24)+DATE(1970,1,1)</f>
        <v>41807.887060185189</v>
      </c>
      <c r="T2753" s="14">
        <f>MONTH(R2753)</f>
        <v>4</v>
      </c>
      <c r="U2753" s="14">
        <f>MONTH(S2753)</f>
        <v>6</v>
      </c>
      <c r="V2753">
        <f>YEAR(R2753)</f>
        <v>2014</v>
      </c>
      <c r="W2753">
        <f>YEAR(S2753)</f>
        <v>2014</v>
      </c>
      <c r="X2753" s="14">
        <f>_xlfn.DAYS(Table1[[#This Row],[Date Ended Conversion]],Table1[[#This Row],[Date Created Conversion]])</f>
        <v>60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8273</v>
      </c>
      <c r="O2754" t="s">
        <v>8296</v>
      </c>
      <c r="P2754" s="16">
        <f>ROUND(Table1[[#This Row],[pledged]]/Table1[[#This Row],[goal]]*100,0)</f>
        <v>11</v>
      </c>
      <c r="Q2754">
        <f>IFERROR(ROUND(E2754/L2754,2),0)</f>
        <v>39.29</v>
      </c>
      <c r="R2754" s="18">
        <f>(((J2754/60)/60)/24)+DATE(1970,1,1)</f>
        <v>40855.765092592592</v>
      </c>
      <c r="S2754" s="18">
        <f>(((I2754/60)/60)/24)+DATE(1970,1,1)</f>
        <v>40895.765092592592</v>
      </c>
      <c r="T2754" s="14">
        <f>MONTH(R2754)</f>
        <v>11</v>
      </c>
      <c r="U2754" s="14">
        <f>MONTH(S2754)</f>
        <v>12</v>
      </c>
      <c r="V2754">
        <f>YEAR(R2754)</f>
        <v>2011</v>
      </c>
      <c r="W2754">
        <f>YEAR(S2754)</f>
        <v>2011</v>
      </c>
      <c r="X2754" s="14">
        <f>_xlfn.DAYS(Table1[[#This Row],[Date Ended Conversion]],Table1[[#This Row],[Date Created Conversion]])</f>
        <v>40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8273</v>
      </c>
      <c r="O2755" t="s">
        <v>8296</v>
      </c>
      <c r="P2755" s="16">
        <f>ROUND(Table1[[#This Row],[pledged]]/Table1[[#This Row],[goal]]*100,0)</f>
        <v>19</v>
      </c>
      <c r="Q2755">
        <f>IFERROR(ROUND(E2755/L2755,2),0)</f>
        <v>47.5</v>
      </c>
      <c r="R2755" s="18">
        <f>(((J2755/60)/60)/24)+DATE(1970,1,1)</f>
        <v>41117.900729166664</v>
      </c>
      <c r="S2755" s="18">
        <f>(((I2755/60)/60)/24)+DATE(1970,1,1)</f>
        <v>41147.900729166664</v>
      </c>
      <c r="T2755" s="14">
        <f>MONTH(R2755)</f>
        <v>7</v>
      </c>
      <c r="U2755" s="14">
        <f>MONTH(S2755)</f>
        <v>8</v>
      </c>
      <c r="V2755">
        <f>YEAR(R2755)</f>
        <v>2012</v>
      </c>
      <c r="W2755">
        <f>YEAR(S2755)</f>
        <v>2012</v>
      </c>
      <c r="X2755" s="14">
        <f>_xlfn.DAYS(Table1[[#This Row],[Date Ended Conversion]],Table1[[#This Row],[Date Created Conversion]])</f>
        <v>30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8273</v>
      </c>
      <c r="O2756" t="s">
        <v>8296</v>
      </c>
      <c r="P2756" s="16">
        <f>ROUND(Table1[[#This Row],[pledged]]/Table1[[#This Row],[goal]]*100,0)</f>
        <v>0</v>
      </c>
      <c r="Q2756">
        <f>IFERROR(ROUND(E2756/L2756,2),0)</f>
        <v>0</v>
      </c>
      <c r="R2756" s="18">
        <f>(((J2756/60)/60)/24)+DATE(1970,1,1)</f>
        <v>41863.636006944449</v>
      </c>
      <c r="S2756" s="18">
        <f>(((I2756/60)/60)/24)+DATE(1970,1,1)</f>
        <v>41893.636006944449</v>
      </c>
      <c r="T2756" s="14">
        <f>MONTH(R2756)</f>
        <v>8</v>
      </c>
      <c r="U2756" s="14">
        <f>MONTH(S2756)</f>
        <v>9</v>
      </c>
      <c r="V2756">
        <f>YEAR(R2756)</f>
        <v>2014</v>
      </c>
      <c r="W2756">
        <f>YEAR(S2756)</f>
        <v>2014</v>
      </c>
      <c r="X2756" s="14">
        <f>_xlfn.DAYS(Table1[[#This Row],[Date Ended Conversion]],Table1[[#This Row],[Date Created Conversion]])</f>
        <v>30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8273</v>
      </c>
      <c r="O2757" t="s">
        <v>8296</v>
      </c>
      <c r="P2757" s="16">
        <f>ROUND(Table1[[#This Row],[pledged]]/Table1[[#This Row],[goal]]*100,0)</f>
        <v>52</v>
      </c>
      <c r="Q2757">
        <f>IFERROR(ROUND(E2757/L2757,2),0)</f>
        <v>17.329999999999998</v>
      </c>
      <c r="R2757" s="18">
        <f>(((J2757/60)/60)/24)+DATE(1970,1,1)</f>
        <v>42072.790821759263</v>
      </c>
      <c r="S2757" s="18">
        <f>(((I2757/60)/60)/24)+DATE(1970,1,1)</f>
        <v>42102.790821759263</v>
      </c>
      <c r="T2757" s="14">
        <f>MONTH(R2757)</f>
        <v>3</v>
      </c>
      <c r="U2757" s="14">
        <f>MONTH(S2757)</f>
        <v>4</v>
      </c>
      <c r="V2757">
        <f>YEAR(R2757)</f>
        <v>2015</v>
      </c>
      <c r="W2757">
        <f>YEAR(S2757)</f>
        <v>2015</v>
      </c>
      <c r="X2757" s="14">
        <f>_xlfn.DAYS(Table1[[#This Row],[Date Ended Conversion]],Table1[[#This Row],[Date Created Conversion]])</f>
        <v>30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8273</v>
      </c>
      <c r="O2758" t="s">
        <v>8296</v>
      </c>
      <c r="P2758" s="16">
        <f>ROUND(Table1[[#This Row],[pledged]]/Table1[[#This Row],[goal]]*100,0)</f>
        <v>10</v>
      </c>
      <c r="Q2758">
        <f>IFERROR(ROUND(E2758/L2758,2),0)</f>
        <v>31.76</v>
      </c>
      <c r="R2758" s="18">
        <f>(((J2758/60)/60)/24)+DATE(1970,1,1)</f>
        <v>41620.90047453704</v>
      </c>
      <c r="S2758" s="18">
        <f>(((I2758/60)/60)/24)+DATE(1970,1,1)</f>
        <v>41650.90047453704</v>
      </c>
      <c r="T2758" s="14">
        <f>MONTH(R2758)</f>
        <v>12</v>
      </c>
      <c r="U2758" s="14">
        <f>MONTH(S2758)</f>
        <v>1</v>
      </c>
      <c r="V2758">
        <f>YEAR(R2758)</f>
        <v>2013</v>
      </c>
      <c r="W2758">
        <f>YEAR(S2758)</f>
        <v>2014</v>
      </c>
      <c r="X2758" s="14">
        <f>_xlfn.DAYS(Table1[[#This Row],[Date Ended Conversion]],Table1[[#This Row],[Date Created Conversion]])</f>
        <v>30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8273</v>
      </c>
      <c r="O2759" t="s">
        <v>8296</v>
      </c>
      <c r="P2759" s="16">
        <f>ROUND(Table1[[#This Row],[pledged]]/Table1[[#This Row],[goal]]*100,0)</f>
        <v>1</v>
      </c>
      <c r="Q2759">
        <f>IFERROR(ROUND(E2759/L2759,2),0)</f>
        <v>5</v>
      </c>
      <c r="R2759" s="18">
        <f>(((J2759/60)/60)/24)+DATE(1970,1,1)</f>
        <v>42573.65662037037</v>
      </c>
      <c r="S2759" s="18">
        <f>(((I2759/60)/60)/24)+DATE(1970,1,1)</f>
        <v>42588.65662037037</v>
      </c>
      <c r="T2759" s="14">
        <f>MONTH(R2759)</f>
        <v>7</v>
      </c>
      <c r="U2759" s="14">
        <f>MONTH(S2759)</f>
        <v>8</v>
      </c>
      <c r="V2759">
        <f>YEAR(R2759)</f>
        <v>2016</v>
      </c>
      <c r="W2759">
        <f>YEAR(S2759)</f>
        <v>2016</v>
      </c>
      <c r="X2759" s="14">
        <f>_xlfn.DAYS(Table1[[#This Row],[Date Ended Conversion]],Table1[[#This Row],[Date Created Conversion]])</f>
        <v>15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8273</v>
      </c>
      <c r="O2760" t="s">
        <v>8296</v>
      </c>
      <c r="P2760" s="16">
        <f>ROUND(Table1[[#This Row],[pledged]]/Table1[[#This Row],[goal]]*100,0)</f>
        <v>12</v>
      </c>
      <c r="Q2760">
        <f>IFERROR(ROUND(E2760/L2760,2),0)</f>
        <v>39</v>
      </c>
      <c r="R2760" s="18">
        <f>(((J2760/60)/60)/24)+DATE(1970,1,1)</f>
        <v>42639.441932870366</v>
      </c>
      <c r="S2760" s="18">
        <f>(((I2760/60)/60)/24)+DATE(1970,1,1)</f>
        <v>42653.441932870366</v>
      </c>
      <c r="T2760" s="14">
        <f>MONTH(R2760)</f>
        <v>9</v>
      </c>
      <c r="U2760" s="14">
        <f>MONTH(S2760)</f>
        <v>10</v>
      </c>
      <c r="V2760">
        <f>YEAR(R2760)</f>
        <v>2016</v>
      </c>
      <c r="W2760">
        <f>YEAR(S2760)</f>
        <v>2016</v>
      </c>
      <c r="X2760" s="14">
        <f>_xlfn.DAYS(Table1[[#This Row],[Date Ended Conversion]],Table1[[#This Row],[Date Created Conversion]])</f>
        <v>14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8273</v>
      </c>
      <c r="O2761" t="s">
        <v>8296</v>
      </c>
      <c r="P2761" s="16">
        <f>ROUND(Table1[[#This Row],[pledged]]/Table1[[#This Row],[goal]]*100,0)</f>
        <v>11</v>
      </c>
      <c r="Q2761">
        <f>IFERROR(ROUND(E2761/L2761,2),0)</f>
        <v>52.5</v>
      </c>
      <c r="R2761" s="18">
        <f>(((J2761/60)/60)/24)+DATE(1970,1,1)</f>
        <v>42524.36650462963</v>
      </c>
      <c r="S2761" s="18">
        <f>(((I2761/60)/60)/24)+DATE(1970,1,1)</f>
        <v>42567.36650462963</v>
      </c>
      <c r="T2761" s="14">
        <f>MONTH(R2761)</f>
        <v>6</v>
      </c>
      <c r="U2761" s="14">
        <f>MONTH(S2761)</f>
        <v>7</v>
      </c>
      <c r="V2761">
        <f>YEAR(R2761)</f>
        <v>2016</v>
      </c>
      <c r="W2761">
        <f>YEAR(S2761)</f>
        <v>2016</v>
      </c>
      <c r="X2761" s="14">
        <f>_xlfn.DAYS(Table1[[#This Row],[Date Ended Conversion]],Table1[[#This Row],[Date Created Conversion]])</f>
        <v>43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8273</v>
      </c>
      <c r="O2762" t="s">
        <v>8296</v>
      </c>
      <c r="P2762" s="16">
        <f>ROUND(Table1[[#This Row],[pledged]]/Table1[[#This Row],[goal]]*100,0)</f>
        <v>0</v>
      </c>
      <c r="Q2762">
        <f>IFERROR(ROUND(E2762/L2762,2),0)</f>
        <v>0</v>
      </c>
      <c r="R2762" s="18">
        <f>(((J2762/60)/60)/24)+DATE(1970,1,1)</f>
        <v>41415.461319444446</v>
      </c>
      <c r="S2762" s="18">
        <f>(((I2762/60)/60)/24)+DATE(1970,1,1)</f>
        <v>41445.461319444446</v>
      </c>
      <c r="T2762" s="14">
        <f>MONTH(R2762)</f>
        <v>5</v>
      </c>
      <c r="U2762" s="14">
        <f>MONTH(S2762)</f>
        <v>6</v>
      </c>
      <c r="V2762">
        <f>YEAR(R2762)</f>
        <v>2013</v>
      </c>
      <c r="W2762">
        <f>YEAR(S2762)</f>
        <v>2013</v>
      </c>
      <c r="X2762" s="14">
        <f>_xlfn.DAYS(Table1[[#This Row],[Date Ended Conversion]],Table1[[#This Row],[Date Created Conversion]])</f>
        <v>30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8273</v>
      </c>
      <c r="O2763" t="s">
        <v>8296</v>
      </c>
      <c r="P2763" s="16">
        <f>ROUND(Table1[[#This Row],[pledged]]/Table1[[#This Row],[goal]]*100,0)</f>
        <v>1</v>
      </c>
      <c r="Q2763">
        <f>IFERROR(ROUND(E2763/L2763,2),0)</f>
        <v>9</v>
      </c>
      <c r="R2763" s="18">
        <f>(((J2763/60)/60)/24)+DATE(1970,1,1)</f>
        <v>41247.063576388886</v>
      </c>
      <c r="S2763" s="18">
        <f>(((I2763/60)/60)/24)+DATE(1970,1,1)</f>
        <v>41277.063576388886</v>
      </c>
      <c r="T2763" s="14">
        <f>MONTH(R2763)</f>
        <v>12</v>
      </c>
      <c r="U2763" s="14">
        <f>MONTH(S2763)</f>
        <v>1</v>
      </c>
      <c r="V2763">
        <f>YEAR(R2763)</f>
        <v>2012</v>
      </c>
      <c r="W2763">
        <f>YEAR(S2763)</f>
        <v>2013</v>
      </c>
      <c r="X2763" s="14">
        <f>_xlfn.DAYS(Table1[[#This Row],[Date Ended Conversion]],Table1[[#This Row],[Date Created Conversion]])</f>
        <v>30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8273</v>
      </c>
      <c r="O2764" t="s">
        <v>8296</v>
      </c>
      <c r="P2764" s="16">
        <f>ROUND(Table1[[#This Row],[pledged]]/Table1[[#This Row],[goal]]*100,0)</f>
        <v>1</v>
      </c>
      <c r="Q2764">
        <f>IFERROR(ROUND(E2764/L2764,2),0)</f>
        <v>25</v>
      </c>
      <c r="R2764" s="18">
        <f>(((J2764/60)/60)/24)+DATE(1970,1,1)</f>
        <v>40927.036979166667</v>
      </c>
      <c r="S2764" s="18">
        <f>(((I2764/60)/60)/24)+DATE(1970,1,1)</f>
        <v>40986.995312500003</v>
      </c>
      <c r="T2764" s="14">
        <f>MONTH(R2764)</f>
        <v>1</v>
      </c>
      <c r="U2764" s="14">
        <f>MONTH(S2764)</f>
        <v>3</v>
      </c>
      <c r="V2764">
        <f>YEAR(R2764)</f>
        <v>2012</v>
      </c>
      <c r="W2764">
        <f>YEAR(S2764)</f>
        <v>2012</v>
      </c>
      <c r="X2764" s="14">
        <f>_xlfn.DAYS(Table1[[#This Row],[Date Ended Conversion]],Table1[[#This Row],[Date Created Conversion]])</f>
        <v>59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8273</v>
      </c>
      <c r="O2765" t="s">
        <v>8296</v>
      </c>
      <c r="P2765" s="16">
        <f>ROUND(Table1[[#This Row],[pledged]]/Table1[[#This Row],[goal]]*100,0)</f>
        <v>0</v>
      </c>
      <c r="Q2765">
        <f>IFERROR(ROUND(E2765/L2765,2),0)</f>
        <v>30</v>
      </c>
      <c r="R2765" s="18">
        <f>(((J2765/60)/60)/24)+DATE(1970,1,1)</f>
        <v>41373.579675925925</v>
      </c>
      <c r="S2765" s="18">
        <f>(((I2765/60)/60)/24)+DATE(1970,1,1)</f>
        <v>41418.579675925925</v>
      </c>
      <c r="T2765" s="14">
        <f>MONTH(R2765)</f>
        <v>4</v>
      </c>
      <c r="U2765" s="14">
        <f>MONTH(S2765)</f>
        <v>5</v>
      </c>
      <c r="V2765">
        <f>YEAR(R2765)</f>
        <v>2013</v>
      </c>
      <c r="W2765">
        <f>YEAR(S2765)</f>
        <v>2013</v>
      </c>
      <c r="X2765" s="14">
        <f>_xlfn.DAYS(Table1[[#This Row],[Date Ended Conversion]],Table1[[#This Row],[Date Created Conversion]])</f>
        <v>45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8273</v>
      </c>
      <c r="O2766" t="s">
        <v>8296</v>
      </c>
      <c r="P2766" s="16">
        <f>ROUND(Table1[[#This Row],[pledged]]/Table1[[#This Row],[goal]]*100,0)</f>
        <v>1</v>
      </c>
      <c r="Q2766">
        <f>IFERROR(ROUND(E2766/L2766,2),0)</f>
        <v>11.25</v>
      </c>
      <c r="R2766" s="18">
        <f>(((J2766/60)/60)/24)+DATE(1970,1,1)</f>
        <v>41030.292025462964</v>
      </c>
      <c r="S2766" s="18">
        <f>(((I2766/60)/60)/24)+DATE(1970,1,1)</f>
        <v>41059.791666666664</v>
      </c>
      <c r="T2766" s="14">
        <f>MONTH(R2766)</f>
        <v>5</v>
      </c>
      <c r="U2766" s="14">
        <f>MONTH(S2766)</f>
        <v>5</v>
      </c>
      <c r="V2766">
        <f>YEAR(R2766)</f>
        <v>2012</v>
      </c>
      <c r="W2766">
        <f>YEAR(S2766)</f>
        <v>2012</v>
      </c>
      <c r="X2766" s="14">
        <f>_xlfn.DAYS(Table1[[#This Row],[Date Ended Conversion]],Table1[[#This Row],[Date Created Conversion]])</f>
        <v>29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8273</v>
      </c>
      <c r="O2767" t="s">
        <v>8296</v>
      </c>
      <c r="P2767" s="16">
        <f>ROUND(Table1[[#This Row],[pledged]]/Table1[[#This Row],[goal]]*100,0)</f>
        <v>0</v>
      </c>
      <c r="Q2767">
        <f>IFERROR(ROUND(E2767/L2767,2),0)</f>
        <v>0</v>
      </c>
      <c r="R2767" s="18">
        <f>(((J2767/60)/60)/24)+DATE(1970,1,1)</f>
        <v>41194.579027777778</v>
      </c>
      <c r="S2767" s="18">
        <f>(((I2767/60)/60)/24)+DATE(1970,1,1)</f>
        <v>41210.579027777778</v>
      </c>
      <c r="T2767" s="14">
        <f>MONTH(R2767)</f>
        <v>10</v>
      </c>
      <c r="U2767" s="14">
        <f>MONTH(S2767)</f>
        <v>10</v>
      </c>
      <c r="V2767">
        <f>YEAR(R2767)</f>
        <v>2012</v>
      </c>
      <c r="W2767">
        <f>YEAR(S2767)</f>
        <v>2012</v>
      </c>
      <c r="X2767" s="14">
        <f>_xlfn.DAYS(Table1[[#This Row],[Date Ended Conversion]],Table1[[#This Row],[Date Created Conversion]])</f>
        <v>16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8273</v>
      </c>
      <c r="O2768" t="s">
        <v>8296</v>
      </c>
      <c r="P2768" s="16">
        <f>ROUND(Table1[[#This Row],[pledged]]/Table1[[#This Row],[goal]]*100,0)</f>
        <v>2</v>
      </c>
      <c r="Q2768">
        <f>IFERROR(ROUND(E2768/L2768,2),0)</f>
        <v>25</v>
      </c>
      <c r="R2768" s="18">
        <f>(((J2768/60)/60)/24)+DATE(1970,1,1)</f>
        <v>40736.668032407404</v>
      </c>
      <c r="S2768" s="18">
        <f>(((I2768/60)/60)/24)+DATE(1970,1,1)</f>
        <v>40766.668032407404</v>
      </c>
      <c r="T2768" s="14">
        <f>MONTH(R2768)</f>
        <v>7</v>
      </c>
      <c r="U2768" s="14">
        <f>MONTH(S2768)</f>
        <v>8</v>
      </c>
      <c r="V2768">
        <f>YEAR(R2768)</f>
        <v>2011</v>
      </c>
      <c r="W2768">
        <f>YEAR(S2768)</f>
        <v>2011</v>
      </c>
      <c r="X2768" s="14">
        <f>_xlfn.DAYS(Table1[[#This Row],[Date Ended Conversion]],Table1[[#This Row],[Date Created Conversion]])</f>
        <v>30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8273</v>
      </c>
      <c r="O2769" t="s">
        <v>8296</v>
      </c>
      <c r="P2769" s="16">
        <f>ROUND(Table1[[#This Row],[pledged]]/Table1[[#This Row],[goal]]*100,0)</f>
        <v>1</v>
      </c>
      <c r="Q2769">
        <f>IFERROR(ROUND(E2769/L2769,2),0)</f>
        <v>11.33</v>
      </c>
      <c r="R2769" s="18">
        <f>(((J2769/60)/60)/24)+DATE(1970,1,1)</f>
        <v>42172.958912037036</v>
      </c>
      <c r="S2769" s="18">
        <f>(((I2769/60)/60)/24)+DATE(1970,1,1)</f>
        <v>42232.958912037036</v>
      </c>
      <c r="T2769" s="14">
        <f>MONTH(R2769)</f>
        <v>6</v>
      </c>
      <c r="U2769" s="14">
        <f>MONTH(S2769)</f>
        <v>8</v>
      </c>
      <c r="V2769">
        <f>YEAR(R2769)</f>
        <v>2015</v>
      </c>
      <c r="W2769">
        <f>YEAR(S2769)</f>
        <v>2015</v>
      </c>
      <c r="X2769" s="14">
        <f>_xlfn.DAYS(Table1[[#This Row],[Date Ended Conversion]],Table1[[#This Row],[Date Created Conversion]])</f>
        <v>60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8273</v>
      </c>
      <c r="O2770" t="s">
        <v>8296</v>
      </c>
      <c r="P2770" s="16">
        <f>ROUND(Table1[[#This Row],[pledged]]/Table1[[#This Row],[goal]]*100,0)</f>
        <v>14</v>
      </c>
      <c r="Q2770">
        <f>IFERROR(ROUND(E2770/L2770,2),0)</f>
        <v>29.47</v>
      </c>
      <c r="R2770" s="18">
        <f>(((J2770/60)/60)/24)+DATE(1970,1,1)</f>
        <v>40967.614849537036</v>
      </c>
      <c r="S2770" s="18">
        <f>(((I2770/60)/60)/24)+DATE(1970,1,1)</f>
        <v>40997.573182870372</v>
      </c>
      <c r="T2770" s="14">
        <f>MONTH(R2770)</f>
        <v>2</v>
      </c>
      <c r="U2770" s="14">
        <f>MONTH(S2770)</f>
        <v>3</v>
      </c>
      <c r="V2770">
        <f>YEAR(R2770)</f>
        <v>2012</v>
      </c>
      <c r="W2770">
        <f>YEAR(S2770)</f>
        <v>2012</v>
      </c>
      <c r="X2770" s="14">
        <f>_xlfn.DAYS(Table1[[#This Row],[Date Ended Conversion]],Table1[[#This Row],[Date Created Conversion]])</f>
        <v>30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8273</v>
      </c>
      <c r="O2771" t="s">
        <v>8296</v>
      </c>
      <c r="P2771" s="16">
        <f>ROUND(Table1[[#This Row],[pledged]]/Table1[[#This Row],[goal]]*100,0)</f>
        <v>0</v>
      </c>
      <c r="Q2771">
        <f>IFERROR(ROUND(E2771/L2771,2),0)</f>
        <v>1</v>
      </c>
      <c r="R2771" s="18">
        <f>(((J2771/60)/60)/24)+DATE(1970,1,1)</f>
        <v>41745.826273148145</v>
      </c>
      <c r="S2771" s="18">
        <f>(((I2771/60)/60)/24)+DATE(1970,1,1)</f>
        <v>41795.826273148145</v>
      </c>
      <c r="T2771" s="14">
        <f>MONTH(R2771)</f>
        <v>4</v>
      </c>
      <c r="U2771" s="14">
        <f>MONTH(S2771)</f>
        <v>6</v>
      </c>
      <c r="V2771">
        <f>YEAR(R2771)</f>
        <v>2014</v>
      </c>
      <c r="W2771">
        <f>YEAR(S2771)</f>
        <v>2014</v>
      </c>
      <c r="X2771" s="14">
        <f>_xlfn.DAYS(Table1[[#This Row],[Date Ended Conversion]],Table1[[#This Row],[Date Created Conversion]])</f>
        <v>50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8273</v>
      </c>
      <c r="O2772" t="s">
        <v>8296</v>
      </c>
      <c r="P2772" s="16">
        <f>ROUND(Table1[[#This Row],[pledged]]/Table1[[#This Row],[goal]]*100,0)</f>
        <v>10</v>
      </c>
      <c r="Q2772">
        <f>IFERROR(ROUND(E2772/L2772,2),0)</f>
        <v>63.1</v>
      </c>
      <c r="R2772" s="18">
        <f>(((J2772/60)/60)/24)+DATE(1970,1,1)</f>
        <v>41686.705208333333</v>
      </c>
      <c r="S2772" s="18">
        <f>(((I2772/60)/60)/24)+DATE(1970,1,1)</f>
        <v>41716.663541666669</v>
      </c>
      <c r="T2772" s="14">
        <f>MONTH(R2772)</f>
        <v>2</v>
      </c>
      <c r="U2772" s="14">
        <f>MONTH(S2772)</f>
        <v>3</v>
      </c>
      <c r="V2772">
        <f>YEAR(R2772)</f>
        <v>2014</v>
      </c>
      <c r="W2772">
        <f>YEAR(S2772)</f>
        <v>2014</v>
      </c>
      <c r="X2772" s="14">
        <f>_xlfn.DAYS(Table1[[#This Row],[Date Ended Conversion]],Table1[[#This Row],[Date Created Conversion]])</f>
        <v>30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8273</v>
      </c>
      <c r="O2773" t="s">
        <v>8296</v>
      </c>
      <c r="P2773" s="16">
        <f>ROUND(Table1[[#This Row],[pledged]]/Table1[[#This Row],[goal]]*100,0)</f>
        <v>0</v>
      </c>
      <c r="Q2773">
        <f>IFERROR(ROUND(E2773/L2773,2),0)</f>
        <v>0</v>
      </c>
      <c r="R2773" s="18">
        <f>(((J2773/60)/60)/24)+DATE(1970,1,1)</f>
        <v>41257.531712962962</v>
      </c>
      <c r="S2773" s="18">
        <f>(((I2773/60)/60)/24)+DATE(1970,1,1)</f>
        <v>41306.708333333336</v>
      </c>
      <c r="T2773" s="14">
        <f>MONTH(R2773)</f>
        <v>12</v>
      </c>
      <c r="U2773" s="14">
        <f>MONTH(S2773)</f>
        <v>2</v>
      </c>
      <c r="V2773">
        <f>YEAR(R2773)</f>
        <v>2012</v>
      </c>
      <c r="W2773">
        <f>YEAR(S2773)</f>
        <v>2013</v>
      </c>
      <c r="X2773" s="14">
        <f>_xlfn.DAYS(Table1[[#This Row],[Date Ended Conversion]],Table1[[#This Row],[Date Created Conversion]])</f>
        <v>49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8273</v>
      </c>
      <c r="O2774" t="s">
        <v>8296</v>
      </c>
      <c r="P2774" s="16">
        <f>ROUND(Table1[[#This Row],[pledged]]/Table1[[#This Row],[goal]]*100,0)</f>
        <v>0</v>
      </c>
      <c r="Q2774">
        <f>IFERROR(ROUND(E2774/L2774,2),0)</f>
        <v>0</v>
      </c>
      <c r="R2774" s="18">
        <f>(((J2774/60)/60)/24)+DATE(1970,1,1)</f>
        <v>41537.869143518517</v>
      </c>
      <c r="S2774" s="18">
        <f>(((I2774/60)/60)/24)+DATE(1970,1,1)</f>
        <v>41552.869143518517</v>
      </c>
      <c r="T2774" s="14">
        <f>MONTH(R2774)</f>
        <v>9</v>
      </c>
      <c r="U2774" s="14">
        <f>MONTH(S2774)</f>
        <v>10</v>
      </c>
      <c r="V2774">
        <f>YEAR(R2774)</f>
        <v>2013</v>
      </c>
      <c r="W2774">
        <f>YEAR(S2774)</f>
        <v>2013</v>
      </c>
      <c r="X2774" s="14">
        <f>_xlfn.DAYS(Table1[[#This Row],[Date Ended Conversion]],Table1[[#This Row],[Date Created Conversion]])</f>
        <v>15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8273</v>
      </c>
      <c r="O2775" t="s">
        <v>8296</v>
      </c>
      <c r="P2775" s="16">
        <f>ROUND(Table1[[#This Row],[pledged]]/Table1[[#This Row],[goal]]*100,0)</f>
        <v>0</v>
      </c>
      <c r="Q2775">
        <f>IFERROR(ROUND(E2775/L2775,2),0)</f>
        <v>1</v>
      </c>
      <c r="R2775" s="18">
        <f>(((J2775/60)/60)/24)+DATE(1970,1,1)</f>
        <v>42474.86482638889</v>
      </c>
      <c r="S2775" s="18">
        <f>(((I2775/60)/60)/24)+DATE(1970,1,1)</f>
        <v>42484.86482638889</v>
      </c>
      <c r="T2775" s="14">
        <f>MONTH(R2775)</f>
        <v>4</v>
      </c>
      <c r="U2775" s="14">
        <f>MONTH(S2775)</f>
        <v>4</v>
      </c>
      <c r="V2775">
        <f>YEAR(R2775)</f>
        <v>2016</v>
      </c>
      <c r="W2775">
        <f>YEAR(S2775)</f>
        <v>2016</v>
      </c>
      <c r="X2775" s="14">
        <f>_xlfn.DAYS(Table1[[#This Row],[Date Ended Conversion]],Table1[[#This Row],[Date Created Conversion]])</f>
        <v>10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8273</v>
      </c>
      <c r="O2776" t="s">
        <v>8296</v>
      </c>
      <c r="P2776" s="16">
        <f>ROUND(Table1[[#This Row],[pledged]]/Table1[[#This Row],[goal]]*100,0)</f>
        <v>14</v>
      </c>
      <c r="Q2776">
        <f>IFERROR(ROUND(E2776/L2776,2),0)</f>
        <v>43.85</v>
      </c>
      <c r="R2776" s="18">
        <f>(((J2776/60)/60)/24)+DATE(1970,1,1)</f>
        <v>41311.126481481479</v>
      </c>
      <c r="S2776" s="18">
        <f>(((I2776/60)/60)/24)+DATE(1970,1,1)</f>
        <v>41341.126481481479</v>
      </c>
      <c r="T2776" s="14">
        <f>MONTH(R2776)</f>
        <v>2</v>
      </c>
      <c r="U2776" s="14">
        <f>MONTH(S2776)</f>
        <v>3</v>
      </c>
      <c r="V2776">
        <f>YEAR(R2776)</f>
        <v>2013</v>
      </c>
      <c r="W2776">
        <f>YEAR(S2776)</f>
        <v>2013</v>
      </c>
      <c r="X2776" s="14">
        <f>_xlfn.DAYS(Table1[[#This Row],[Date Ended Conversion]],Table1[[#This Row],[Date Created Conversion]])</f>
        <v>30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8273</v>
      </c>
      <c r="O2777" t="s">
        <v>8296</v>
      </c>
      <c r="P2777" s="16">
        <f>ROUND(Table1[[#This Row],[pledged]]/Table1[[#This Row],[goal]]*100,0)</f>
        <v>3</v>
      </c>
      <c r="Q2777">
        <f>IFERROR(ROUND(E2777/L2777,2),0)</f>
        <v>75</v>
      </c>
      <c r="R2777" s="18">
        <f>(((J2777/60)/60)/24)+DATE(1970,1,1)</f>
        <v>40863.013356481482</v>
      </c>
      <c r="S2777" s="18">
        <f>(((I2777/60)/60)/24)+DATE(1970,1,1)</f>
        <v>40893.013356481482</v>
      </c>
      <c r="T2777" s="14">
        <f>MONTH(R2777)</f>
        <v>11</v>
      </c>
      <c r="U2777" s="14">
        <f>MONTH(S2777)</f>
        <v>12</v>
      </c>
      <c r="V2777">
        <f>YEAR(R2777)</f>
        <v>2011</v>
      </c>
      <c r="W2777">
        <f>YEAR(S2777)</f>
        <v>2011</v>
      </c>
      <c r="X2777" s="14">
        <f>_xlfn.DAYS(Table1[[#This Row],[Date Ended Conversion]],Table1[[#This Row],[Date Created Conversion]])</f>
        <v>30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8273</v>
      </c>
      <c r="O2778" t="s">
        <v>8296</v>
      </c>
      <c r="P2778" s="16">
        <f>ROUND(Table1[[#This Row],[pledged]]/Table1[[#This Row],[goal]]*100,0)</f>
        <v>8</v>
      </c>
      <c r="Q2778">
        <f>IFERROR(ROUND(E2778/L2778,2),0)</f>
        <v>45.97</v>
      </c>
      <c r="R2778" s="18">
        <f>(((J2778/60)/60)/24)+DATE(1970,1,1)</f>
        <v>42136.297175925924</v>
      </c>
      <c r="S2778" s="18">
        <f>(((I2778/60)/60)/24)+DATE(1970,1,1)</f>
        <v>42167.297175925924</v>
      </c>
      <c r="T2778" s="14">
        <f>MONTH(R2778)</f>
        <v>5</v>
      </c>
      <c r="U2778" s="14">
        <f>MONTH(S2778)</f>
        <v>6</v>
      </c>
      <c r="V2778">
        <f>YEAR(R2778)</f>
        <v>2015</v>
      </c>
      <c r="W2778">
        <f>YEAR(S2778)</f>
        <v>2015</v>
      </c>
      <c r="X2778" s="14">
        <f>_xlfn.DAYS(Table1[[#This Row],[Date Ended Conversion]],Table1[[#This Row],[Date Created Conversion]])</f>
        <v>31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8273</v>
      </c>
      <c r="O2779" t="s">
        <v>8296</v>
      </c>
      <c r="P2779" s="16">
        <f>ROUND(Table1[[#This Row],[pledged]]/Table1[[#This Row],[goal]]*100,0)</f>
        <v>0</v>
      </c>
      <c r="Q2779">
        <f>IFERROR(ROUND(E2779/L2779,2),0)</f>
        <v>10</v>
      </c>
      <c r="R2779" s="18">
        <f>(((J2779/60)/60)/24)+DATE(1970,1,1)</f>
        <v>42172.669027777782</v>
      </c>
      <c r="S2779" s="18">
        <f>(((I2779/60)/60)/24)+DATE(1970,1,1)</f>
        <v>42202.669027777782</v>
      </c>
      <c r="T2779" s="14">
        <f>MONTH(R2779)</f>
        <v>6</v>
      </c>
      <c r="U2779" s="14">
        <f>MONTH(S2779)</f>
        <v>7</v>
      </c>
      <c r="V2779">
        <f>YEAR(R2779)</f>
        <v>2015</v>
      </c>
      <c r="W2779">
        <f>YEAR(S2779)</f>
        <v>2015</v>
      </c>
      <c r="X2779" s="14">
        <f>_xlfn.DAYS(Table1[[#This Row],[Date Ended Conversion]],Table1[[#This Row],[Date Created Conversion]])</f>
        <v>30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8273</v>
      </c>
      <c r="O2780" t="s">
        <v>8296</v>
      </c>
      <c r="P2780" s="16">
        <f>ROUND(Table1[[#This Row],[pledged]]/Table1[[#This Row],[goal]]*100,0)</f>
        <v>26</v>
      </c>
      <c r="Q2780">
        <f>IFERROR(ROUND(E2780/L2780,2),0)</f>
        <v>93.67</v>
      </c>
      <c r="R2780" s="18">
        <f>(((J2780/60)/60)/24)+DATE(1970,1,1)</f>
        <v>41846.978078703702</v>
      </c>
      <c r="S2780" s="18">
        <f>(((I2780/60)/60)/24)+DATE(1970,1,1)</f>
        <v>41876.978078703702</v>
      </c>
      <c r="T2780" s="14">
        <f>MONTH(R2780)</f>
        <v>7</v>
      </c>
      <c r="U2780" s="14">
        <f>MONTH(S2780)</f>
        <v>8</v>
      </c>
      <c r="V2780">
        <f>YEAR(R2780)</f>
        <v>2014</v>
      </c>
      <c r="W2780">
        <f>YEAR(S2780)</f>
        <v>2014</v>
      </c>
      <c r="X2780" s="14">
        <f>_xlfn.DAYS(Table1[[#This Row],[Date Ended Conversion]],Table1[[#This Row],[Date Created Conversion]])</f>
        <v>30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8273</v>
      </c>
      <c r="O2781" t="s">
        <v>8296</v>
      </c>
      <c r="P2781" s="16">
        <f>ROUND(Table1[[#This Row],[pledged]]/Table1[[#This Row],[goal]]*100,0)</f>
        <v>2</v>
      </c>
      <c r="Q2781">
        <f>IFERROR(ROUND(E2781/L2781,2),0)</f>
        <v>53</v>
      </c>
      <c r="R2781" s="18">
        <f>(((J2781/60)/60)/24)+DATE(1970,1,1)</f>
        <v>42300.585891203707</v>
      </c>
      <c r="S2781" s="18">
        <f>(((I2781/60)/60)/24)+DATE(1970,1,1)</f>
        <v>42330.627557870372</v>
      </c>
      <c r="T2781" s="14">
        <f>MONTH(R2781)</f>
        <v>10</v>
      </c>
      <c r="U2781" s="14">
        <f>MONTH(S2781)</f>
        <v>11</v>
      </c>
      <c r="V2781">
        <f>YEAR(R2781)</f>
        <v>2015</v>
      </c>
      <c r="W2781">
        <f>YEAR(S2781)</f>
        <v>2015</v>
      </c>
      <c r="X2781" s="14">
        <f>_xlfn.DAYS(Table1[[#This Row],[Date Ended Conversion]],Table1[[#This Row],[Date Created Conversion]])</f>
        <v>30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8273</v>
      </c>
      <c r="O2782" t="s">
        <v>8296</v>
      </c>
      <c r="P2782" s="16">
        <f>ROUND(Table1[[#This Row],[pledged]]/Table1[[#This Row],[goal]]*100,0)</f>
        <v>0</v>
      </c>
      <c r="Q2782">
        <f>IFERROR(ROUND(E2782/L2782,2),0)</f>
        <v>0</v>
      </c>
      <c r="R2782" s="18">
        <f>(((J2782/60)/60)/24)+DATE(1970,1,1)</f>
        <v>42774.447777777779</v>
      </c>
      <c r="S2782" s="18">
        <f>(((I2782/60)/60)/24)+DATE(1970,1,1)</f>
        <v>42804.447777777779</v>
      </c>
      <c r="T2782" s="14">
        <f>MONTH(R2782)</f>
        <v>2</v>
      </c>
      <c r="U2782" s="14">
        <f>MONTH(S2782)</f>
        <v>3</v>
      </c>
      <c r="V2782">
        <f>YEAR(R2782)</f>
        <v>2017</v>
      </c>
      <c r="W2782">
        <f>YEAR(S2782)</f>
        <v>2017</v>
      </c>
      <c r="X2782" s="14">
        <f>_xlfn.DAYS(Table1[[#This Row],[Date Ended Conversion]],Table1[[#This Row],[Date Created Conversion]])</f>
        <v>30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8297</v>
      </c>
      <c r="O2783" t="s">
        <v>8298</v>
      </c>
      <c r="P2783" s="16">
        <f>ROUND(Table1[[#This Row],[pledged]]/Table1[[#This Row],[goal]]*100,0)</f>
        <v>105</v>
      </c>
      <c r="Q2783">
        <f>IFERROR(ROUND(E2783/L2783,2),0)</f>
        <v>47</v>
      </c>
      <c r="R2783" s="18">
        <f>(((J2783/60)/60)/24)+DATE(1970,1,1)</f>
        <v>42018.94159722222</v>
      </c>
      <c r="S2783" s="18">
        <f>(((I2783/60)/60)/24)+DATE(1970,1,1)</f>
        <v>42047.291666666672</v>
      </c>
      <c r="T2783" s="14">
        <f>MONTH(R2783)</f>
        <v>1</v>
      </c>
      <c r="U2783" s="14">
        <f>MONTH(S2783)</f>
        <v>2</v>
      </c>
      <c r="V2783">
        <f>YEAR(R2783)</f>
        <v>2015</v>
      </c>
      <c r="W2783">
        <f>YEAR(S2783)</f>
        <v>2015</v>
      </c>
      <c r="X2783" s="14">
        <f>_xlfn.DAYS(Table1[[#This Row],[Date Ended Conversion]],Table1[[#This Row],[Date Created Conversion]])</f>
        <v>29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8297</v>
      </c>
      <c r="O2784" t="s">
        <v>8298</v>
      </c>
      <c r="P2784" s="16">
        <f>ROUND(Table1[[#This Row],[pledged]]/Table1[[#This Row],[goal]]*100,0)</f>
        <v>120</v>
      </c>
      <c r="Q2784">
        <f>IFERROR(ROUND(E2784/L2784,2),0)</f>
        <v>66.67</v>
      </c>
      <c r="R2784" s="18">
        <f>(((J2784/60)/60)/24)+DATE(1970,1,1)</f>
        <v>42026.924976851849</v>
      </c>
      <c r="S2784" s="18">
        <f>(((I2784/60)/60)/24)+DATE(1970,1,1)</f>
        <v>42052.207638888889</v>
      </c>
      <c r="T2784" s="14">
        <f>MONTH(R2784)</f>
        <v>1</v>
      </c>
      <c r="U2784" s="14">
        <f>MONTH(S2784)</f>
        <v>2</v>
      </c>
      <c r="V2784">
        <f>YEAR(R2784)</f>
        <v>2015</v>
      </c>
      <c r="W2784">
        <f>YEAR(S2784)</f>
        <v>2015</v>
      </c>
      <c r="X2784" s="14">
        <f>_xlfn.DAYS(Table1[[#This Row],[Date Ended Conversion]],Table1[[#This Row],[Date Created Conversion]])</f>
        <v>26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8297</v>
      </c>
      <c r="O2785" t="s">
        <v>8298</v>
      </c>
      <c r="P2785" s="16">
        <f>ROUND(Table1[[#This Row],[pledged]]/Table1[[#This Row],[goal]]*100,0)</f>
        <v>115</v>
      </c>
      <c r="Q2785">
        <f>IFERROR(ROUND(E2785/L2785,2),0)</f>
        <v>18.77</v>
      </c>
      <c r="R2785" s="18">
        <f>(((J2785/60)/60)/24)+DATE(1970,1,1)</f>
        <v>42103.535254629634</v>
      </c>
      <c r="S2785" s="18">
        <f>(((I2785/60)/60)/24)+DATE(1970,1,1)</f>
        <v>42117.535254629634</v>
      </c>
      <c r="T2785" s="14">
        <f>MONTH(R2785)</f>
        <v>4</v>
      </c>
      <c r="U2785" s="14">
        <f>MONTH(S2785)</f>
        <v>4</v>
      </c>
      <c r="V2785">
        <f>YEAR(R2785)</f>
        <v>2015</v>
      </c>
      <c r="W2785">
        <f>YEAR(S2785)</f>
        <v>2015</v>
      </c>
      <c r="X2785" s="14">
        <f>_xlfn.DAYS(Table1[[#This Row],[Date Ended Conversion]],Table1[[#This Row],[Date Created Conversion]])</f>
        <v>14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8297</v>
      </c>
      <c r="O2786" t="s">
        <v>8298</v>
      </c>
      <c r="P2786" s="16">
        <f>ROUND(Table1[[#This Row],[pledged]]/Table1[[#This Row],[goal]]*100,0)</f>
        <v>119</v>
      </c>
      <c r="Q2786">
        <f>IFERROR(ROUND(E2786/L2786,2),0)</f>
        <v>66.11</v>
      </c>
      <c r="R2786" s="18">
        <f>(((J2786/60)/60)/24)+DATE(1970,1,1)</f>
        <v>41920.787534722222</v>
      </c>
      <c r="S2786" s="18">
        <f>(((I2786/60)/60)/24)+DATE(1970,1,1)</f>
        <v>41941.787534722222</v>
      </c>
      <c r="T2786" s="14">
        <f>MONTH(R2786)</f>
        <v>10</v>
      </c>
      <c r="U2786" s="14">
        <f>MONTH(S2786)</f>
        <v>10</v>
      </c>
      <c r="V2786">
        <f>YEAR(R2786)</f>
        <v>2014</v>
      </c>
      <c r="W2786">
        <f>YEAR(S2786)</f>
        <v>2014</v>
      </c>
      <c r="X2786" s="14">
        <f>_xlfn.DAYS(Table1[[#This Row],[Date Ended Conversion]],Table1[[#This Row],[Date Created Conversion]])</f>
        <v>21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8297</v>
      </c>
      <c r="O2787" t="s">
        <v>8298</v>
      </c>
      <c r="P2787" s="16">
        <f>ROUND(Table1[[#This Row],[pledged]]/Table1[[#This Row],[goal]]*100,0)</f>
        <v>105</v>
      </c>
      <c r="Q2787">
        <f>IFERROR(ROUND(E2787/L2787,2),0)</f>
        <v>36.86</v>
      </c>
      <c r="R2787" s="18">
        <f>(((J2787/60)/60)/24)+DATE(1970,1,1)</f>
        <v>42558.189432870371</v>
      </c>
      <c r="S2787" s="18">
        <f>(((I2787/60)/60)/24)+DATE(1970,1,1)</f>
        <v>42587.875</v>
      </c>
      <c r="T2787" s="14">
        <f>MONTH(R2787)</f>
        <v>7</v>
      </c>
      <c r="U2787" s="14">
        <f>MONTH(S2787)</f>
        <v>8</v>
      </c>
      <c r="V2787">
        <f>YEAR(R2787)</f>
        <v>2016</v>
      </c>
      <c r="W2787">
        <f>YEAR(S2787)</f>
        <v>2016</v>
      </c>
      <c r="X2787" s="14">
        <f>_xlfn.DAYS(Table1[[#This Row],[Date Ended Conversion]],Table1[[#This Row],[Date Created Conversion]])</f>
        <v>29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8297</v>
      </c>
      <c r="O2788" t="s">
        <v>8298</v>
      </c>
      <c r="P2788" s="16">
        <f>ROUND(Table1[[#This Row],[pledged]]/Table1[[#This Row],[goal]]*100,0)</f>
        <v>118</v>
      </c>
      <c r="Q2788">
        <f>IFERROR(ROUND(E2788/L2788,2),0)</f>
        <v>39.81</v>
      </c>
      <c r="R2788" s="18">
        <f>(((J2788/60)/60)/24)+DATE(1970,1,1)</f>
        <v>41815.569212962961</v>
      </c>
      <c r="S2788" s="18">
        <f>(((I2788/60)/60)/24)+DATE(1970,1,1)</f>
        <v>41829.569212962961</v>
      </c>
      <c r="T2788" s="14">
        <f>MONTH(R2788)</f>
        <v>6</v>
      </c>
      <c r="U2788" s="14">
        <f>MONTH(S2788)</f>
        <v>7</v>
      </c>
      <c r="V2788">
        <f>YEAR(R2788)</f>
        <v>2014</v>
      </c>
      <c r="W2788">
        <f>YEAR(S2788)</f>
        <v>2014</v>
      </c>
      <c r="X2788" s="14">
        <f>_xlfn.DAYS(Table1[[#This Row],[Date Ended Conversion]],Table1[[#This Row],[Date Created Conversion]])</f>
        <v>14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8297</v>
      </c>
      <c r="O2789" t="s">
        <v>8298</v>
      </c>
      <c r="P2789" s="16">
        <f>ROUND(Table1[[#This Row],[pledged]]/Table1[[#This Row],[goal]]*100,0)</f>
        <v>120</v>
      </c>
      <c r="Q2789">
        <f>IFERROR(ROUND(E2789/L2789,2),0)</f>
        <v>31.5</v>
      </c>
      <c r="R2789" s="18">
        <f>(((J2789/60)/60)/24)+DATE(1970,1,1)</f>
        <v>41808.198518518519</v>
      </c>
      <c r="S2789" s="18">
        <f>(((I2789/60)/60)/24)+DATE(1970,1,1)</f>
        <v>41838.198518518519</v>
      </c>
      <c r="T2789" s="14">
        <f>MONTH(R2789)</f>
        <v>6</v>
      </c>
      <c r="U2789" s="14">
        <f>MONTH(S2789)</f>
        <v>7</v>
      </c>
      <c r="V2789">
        <f>YEAR(R2789)</f>
        <v>2014</v>
      </c>
      <c r="W2789">
        <f>YEAR(S2789)</f>
        <v>2014</v>
      </c>
      <c r="X2789" s="14">
        <f>_xlfn.DAYS(Table1[[#This Row],[Date Ended Conversion]],Table1[[#This Row],[Date Created Conversion]])</f>
        <v>30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8297</v>
      </c>
      <c r="O2790" t="s">
        <v>8298</v>
      </c>
      <c r="P2790" s="16">
        <f>ROUND(Table1[[#This Row],[pledged]]/Table1[[#This Row],[goal]]*100,0)</f>
        <v>103</v>
      </c>
      <c r="Q2790">
        <f>IFERROR(ROUND(E2790/L2790,2),0)</f>
        <v>102.5</v>
      </c>
      <c r="R2790" s="18">
        <f>(((J2790/60)/60)/24)+DATE(1970,1,1)</f>
        <v>42550.701886574068</v>
      </c>
      <c r="S2790" s="18">
        <f>(((I2790/60)/60)/24)+DATE(1970,1,1)</f>
        <v>42580.701886574068</v>
      </c>
      <c r="T2790" s="14">
        <f>MONTH(R2790)</f>
        <v>6</v>
      </c>
      <c r="U2790" s="14">
        <f>MONTH(S2790)</f>
        <v>7</v>
      </c>
      <c r="V2790">
        <f>YEAR(R2790)</f>
        <v>2016</v>
      </c>
      <c r="W2790">
        <f>YEAR(S2790)</f>
        <v>2016</v>
      </c>
      <c r="X2790" s="14">
        <f>_xlfn.DAYS(Table1[[#This Row],[Date Ended Conversion]],Table1[[#This Row],[Date Created Conversion]])</f>
        <v>30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8297</v>
      </c>
      <c r="O2791" t="s">
        <v>8298</v>
      </c>
      <c r="P2791" s="16">
        <f>ROUND(Table1[[#This Row],[pledged]]/Table1[[#This Row],[goal]]*100,0)</f>
        <v>101</v>
      </c>
      <c r="Q2791">
        <f>IFERROR(ROUND(E2791/L2791,2),0)</f>
        <v>126.46</v>
      </c>
      <c r="R2791" s="18">
        <f>(((J2791/60)/60)/24)+DATE(1970,1,1)</f>
        <v>42056.013124999998</v>
      </c>
      <c r="S2791" s="18">
        <f>(((I2791/60)/60)/24)+DATE(1970,1,1)</f>
        <v>42075.166666666672</v>
      </c>
      <c r="T2791" s="14">
        <f>MONTH(R2791)</f>
        <v>2</v>
      </c>
      <c r="U2791" s="14">
        <f>MONTH(S2791)</f>
        <v>3</v>
      </c>
      <c r="V2791">
        <f>YEAR(R2791)</f>
        <v>2015</v>
      </c>
      <c r="W2791">
        <f>YEAR(S2791)</f>
        <v>2015</v>
      </c>
      <c r="X2791" s="14">
        <f>_xlfn.DAYS(Table1[[#This Row],[Date Ended Conversion]],Table1[[#This Row],[Date Created Conversion]])</f>
        <v>19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8297</v>
      </c>
      <c r="O2792" t="s">
        <v>8298</v>
      </c>
      <c r="P2792" s="16">
        <f>ROUND(Table1[[#This Row],[pledged]]/Table1[[#This Row],[goal]]*100,0)</f>
        <v>105</v>
      </c>
      <c r="Q2792">
        <f>IFERROR(ROUND(E2792/L2792,2),0)</f>
        <v>47.88</v>
      </c>
      <c r="R2792" s="18">
        <f>(((J2792/60)/60)/24)+DATE(1970,1,1)</f>
        <v>42016.938692129625</v>
      </c>
      <c r="S2792" s="18">
        <f>(((I2792/60)/60)/24)+DATE(1970,1,1)</f>
        <v>42046.938692129625</v>
      </c>
      <c r="T2792" s="14">
        <f>MONTH(R2792)</f>
        <v>1</v>
      </c>
      <c r="U2792" s="14">
        <f>MONTH(S2792)</f>
        <v>2</v>
      </c>
      <c r="V2792">
        <f>YEAR(R2792)</f>
        <v>2015</v>
      </c>
      <c r="W2792">
        <f>YEAR(S2792)</f>
        <v>2015</v>
      </c>
      <c r="X2792" s="14">
        <f>_xlfn.DAYS(Table1[[#This Row],[Date Ended Conversion]],Table1[[#This Row],[Date Created Conversion]])</f>
        <v>30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8297</v>
      </c>
      <c r="O2793" t="s">
        <v>8298</v>
      </c>
      <c r="P2793" s="16">
        <f>ROUND(Table1[[#This Row],[pledged]]/Table1[[#This Row],[goal]]*100,0)</f>
        <v>103</v>
      </c>
      <c r="Q2793">
        <f>IFERROR(ROUND(E2793/L2793,2),0)</f>
        <v>73.209999999999994</v>
      </c>
      <c r="R2793" s="18">
        <f>(((J2793/60)/60)/24)+DATE(1970,1,1)</f>
        <v>42591.899988425925</v>
      </c>
      <c r="S2793" s="18">
        <f>(((I2793/60)/60)/24)+DATE(1970,1,1)</f>
        <v>42622.166666666672</v>
      </c>
      <c r="T2793" s="14">
        <f>MONTH(R2793)</f>
        <v>8</v>
      </c>
      <c r="U2793" s="14">
        <f>MONTH(S2793)</f>
        <v>9</v>
      </c>
      <c r="V2793">
        <f>YEAR(R2793)</f>
        <v>2016</v>
      </c>
      <c r="W2793">
        <f>YEAR(S2793)</f>
        <v>2016</v>
      </c>
      <c r="X2793" s="14">
        <f>_xlfn.DAYS(Table1[[#This Row],[Date Ended Conversion]],Table1[[#This Row],[Date Created Conversion]])</f>
        <v>31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8297</v>
      </c>
      <c r="O2794" t="s">
        <v>8298</v>
      </c>
      <c r="P2794" s="16">
        <f>ROUND(Table1[[#This Row],[pledged]]/Table1[[#This Row],[goal]]*100,0)</f>
        <v>108</v>
      </c>
      <c r="Q2794">
        <f>IFERROR(ROUND(E2794/L2794,2),0)</f>
        <v>89.67</v>
      </c>
      <c r="R2794" s="18">
        <f>(((J2794/60)/60)/24)+DATE(1970,1,1)</f>
        <v>42183.231006944443</v>
      </c>
      <c r="S2794" s="18">
        <f>(((I2794/60)/60)/24)+DATE(1970,1,1)</f>
        <v>42228.231006944443</v>
      </c>
      <c r="T2794" s="14">
        <f>MONTH(R2794)</f>
        <v>6</v>
      </c>
      <c r="U2794" s="14">
        <f>MONTH(S2794)</f>
        <v>8</v>
      </c>
      <c r="V2794">
        <f>YEAR(R2794)</f>
        <v>2015</v>
      </c>
      <c r="W2794">
        <f>YEAR(S2794)</f>
        <v>2015</v>
      </c>
      <c r="X2794" s="14">
        <f>_xlfn.DAYS(Table1[[#This Row],[Date Ended Conversion]],Table1[[#This Row],[Date Created Conversion]])</f>
        <v>45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8297</v>
      </c>
      <c r="O2795" t="s">
        <v>8298</v>
      </c>
      <c r="P2795" s="16">
        <f>ROUND(Table1[[#This Row],[pledged]]/Table1[[#This Row],[goal]]*100,0)</f>
        <v>111</v>
      </c>
      <c r="Q2795">
        <f>IFERROR(ROUND(E2795/L2795,2),0)</f>
        <v>151.46</v>
      </c>
      <c r="R2795" s="18">
        <f>(((J2795/60)/60)/24)+DATE(1970,1,1)</f>
        <v>42176.419039351851</v>
      </c>
      <c r="S2795" s="18">
        <f>(((I2795/60)/60)/24)+DATE(1970,1,1)</f>
        <v>42206.419039351851</v>
      </c>
      <c r="T2795" s="14">
        <f>MONTH(R2795)</f>
        <v>6</v>
      </c>
      <c r="U2795" s="14">
        <f>MONTH(S2795)</f>
        <v>7</v>
      </c>
      <c r="V2795">
        <f>YEAR(R2795)</f>
        <v>2015</v>
      </c>
      <c r="W2795">
        <f>YEAR(S2795)</f>
        <v>2015</v>
      </c>
      <c r="X2795" s="14">
        <f>_xlfn.DAYS(Table1[[#This Row],[Date Ended Conversion]],Table1[[#This Row],[Date Created Conversion]])</f>
        <v>30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8297</v>
      </c>
      <c r="O2796" t="s">
        <v>8298</v>
      </c>
      <c r="P2796" s="16">
        <f>ROUND(Table1[[#This Row],[pledged]]/Table1[[#This Row],[goal]]*100,0)</f>
        <v>150</v>
      </c>
      <c r="Q2796">
        <f>IFERROR(ROUND(E2796/L2796,2),0)</f>
        <v>25</v>
      </c>
      <c r="R2796" s="18">
        <f>(((J2796/60)/60)/24)+DATE(1970,1,1)</f>
        <v>42416.691655092596</v>
      </c>
      <c r="S2796" s="18">
        <f>(((I2796/60)/60)/24)+DATE(1970,1,1)</f>
        <v>42432.791666666672</v>
      </c>
      <c r="T2796" s="14">
        <f>MONTH(R2796)</f>
        <v>2</v>
      </c>
      <c r="U2796" s="14">
        <f>MONTH(S2796)</f>
        <v>3</v>
      </c>
      <c r="V2796">
        <f>YEAR(R2796)</f>
        <v>2016</v>
      </c>
      <c r="W2796">
        <f>YEAR(S2796)</f>
        <v>2016</v>
      </c>
      <c r="X2796" s="14">
        <f>_xlfn.DAYS(Table1[[#This Row],[Date Ended Conversion]],Table1[[#This Row],[Date Created Conversion]])</f>
        <v>16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8297</v>
      </c>
      <c r="O2797" t="s">
        <v>8298</v>
      </c>
      <c r="P2797" s="16">
        <f>ROUND(Table1[[#This Row],[pledged]]/Table1[[#This Row],[goal]]*100,0)</f>
        <v>104</v>
      </c>
      <c r="Q2797">
        <f>IFERROR(ROUND(E2797/L2797,2),0)</f>
        <v>36.5</v>
      </c>
      <c r="R2797" s="18">
        <f>(((J2797/60)/60)/24)+DATE(1970,1,1)</f>
        <v>41780.525937500002</v>
      </c>
      <c r="S2797" s="18">
        <f>(((I2797/60)/60)/24)+DATE(1970,1,1)</f>
        <v>41796.958333333336</v>
      </c>
      <c r="T2797" s="14">
        <f>MONTH(R2797)</f>
        <v>5</v>
      </c>
      <c r="U2797" s="14">
        <f>MONTH(S2797)</f>
        <v>6</v>
      </c>
      <c r="V2797">
        <f>YEAR(R2797)</f>
        <v>2014</v>
      </c>
      <c r="W2797">
        <f>YEAR(S2797)</f>
        <v>2014</v>
      </c>
      <c r="X2797" s="14">
        <f>_xlfn.DAYS(Table1[[#This Row],[Date Ended Conversion]],Table1[[#This Row],[Date Created Conversion]])</f>
        <v>16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8297</v>
      </c>
      <c r="O2798" t="s">
        <v>8298</v>
      </c>
      <c r="P2798" s="16">
        <f>ROUND(Table1[[#This Row],[pledged]]/Table1[[#This Row],[goal]]*100,0)</f>
        <v>116</v>
      </c>
      <c r="Q2798">
        <f>IFERROR(ROUND(E2798/L2798,2),0)</f>
        <v>44</v>
      </c>
      <c r="R2798" s="18">
        <f>(((J2798/60)/60)/24)+DATE(1970,1,1)</f>
        <v>41795.528101851851</v>
      </c>
      <c r="S2798" s="18">
        <f>(((I2798/60)/60)/24)+DATE(1970,1,1)</f>
        <v>41825.528101851851</v>
      </c>
      <c r="T2798" s="14">
        <f>MONTH(R2798)</f>
        <v>6</v>
      </c>
      <c r="U2798" s="14">
        <f>MONTH(S2798)</f>
        <v>7</v>
      </c>
      <c r="V2798">
        <f>YEAR(R2798)</f>
        <v>2014</v>
      </c>
      <c r="W2798">
        <f>YEAR(S2798)</f>
        <v>2014</v>
      </c>
      <c r="X2798" s="14">
        <f>_xlfn.DAYS(Table1[[#This Row],[Date Ended Conversion]],Table1[[#This Row],[Date Created Conversion]])</f>
        <v>30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8297</v>
      </c>
      <c r="O2799" t="s">
        <v>8298</v>
      </c>
      <c r="P2799" s="16">
        <f>ROUND(Table1[[#This Row],[pledged]]/Table1[[#This Row],[goal]]*100,0)</f>
        <v>103</v>
      </c>
      <c r="Q2799">
        <f>IFERROR(ROUND(E2799/L2799,2),0)</f>
        <v>87.36</v>
      </c>
      <c r="R2799" s="18">
        <f>(((J2799/60)/60)/24)+DATE(1970,1,1)</f>
        <v>41798.94027777778</v>
      </c>
      <c r="S2799" s="18">
        <f>(((I2799/60)/60)/24)+DATE(1970,1,1)</f>
        <v>41828.94027777778</v>
      </c>
      <c r="T2799" s="14">
        <f>MONTH(R2799)</f>
        <v>6</v>
      </c>
      <c r="U2799" s="14">
        <f>MONTH(S2799)</f>
        <v>7</v>
      </c>
      <c r="V2799">
        <f>YEAR(R2799)</f>
        <v>2014</v>
      </c>
      <c r="W2799">
        <f>YEAR(S2799)</f>
        <v>2014</v>
      </c>
      <c r="X2799" s="14">
        <f>_xlfn.DAYS(Table1[[#This Row],[Date Ended Conversion]],Table1[[#This Row],[Date Created Conversion]])</f>
        <v>30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8297</v>
      </c>
      <c r="O2800" t="s">
        <v>8298</v>
      </c>
      <c r="P2800" s="16">
        <f>ROUND(Table1[[#This Row],[pledged]]/Table1[[#This Row],[goal]]*100,0)</f>
        <v>101</v>
      </c>
      <c r="Q2800">
        <f>IFERROR(ROUND(E2800/L2800,2),0)</f>
        <v>36.47</v>
      </c>
      <c r="R2800" s="18">
        <f>(((J2800/60)/60)/24)+DATE(1970,1,1)</f>
        <v>42201.675011574072</v>
      </c>
      <c r="S2800" s="18">
        <f>(((I2800/60)/60)/24)+DATE(1970,1,1)</f>
        <v>42216.666666666672</v>
      </c>
      <c r="T2800" s="14">
        <f>MONTH(R2800)</f>
        <v>7</v>
      </c>
      <c r="U2800" s="14">
        <f>MONTH(S2800)</f>
        <v>7</v>
      </c>
      <c r="V2800">
        <f>YEAR(R2800)</f>
        <v>2015</v>
      </c>
      <c r="W2800">
        <f>YEAR(S2800)</f>
        <v>2015</v>
      </c>
      <c r="X2800" s="14">
        <f>_xlfn.DAYS(Table1[[#This Row],[Date Ended Conversion]],Table1[[#This Row],[Date Created Conversion]])</f>
        <v>15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8297</v>
      </c>
      <c r="O2801" t="s">
        <v>8298</v>
      </c>
      <c r="P2801" s="16">
        <f>ROUND(Table1[[#This Row],[pledged]]/Table1[[#This Row],[goal]]*100,0)</f>
        <v>117</v>
      </c>
      <c r="Q2801">
        <f>IFERROR(ROUND(E2801/L2801,2),0)</f>
        <v>44.86</v>
      </c>
      <c r="R2801" s="18">
        <f>(((J2801/60)/60)/24)+DATE(1970,1,1)</f>
        <v>42507.264699074076</v>
      </c>
      <c r="S2801" s="18">
        <f>(((I2801/60)/60)/24)+DATE(1970,1,1)</f>
        <v>42538.666666666672</v>
      </c>
      <c r="T2801" s="14">
        <f>MONTH(R2801)</f>
        <v>5</v>
      </c>
      <c r="U2801" s="14">
        <f>MONTH(S2801)</f>
        <v>6</v>
      </c>
      <c r="V2801">
        <f>YEAR(R2801)</f>
        <v>2016</v>
      </c>
      <c r="W2801">
        <f>YEAR(S2801)</f>
        <v>2016</v>
      </c>
      <c r="X2801" s="14">
        <f>_xlfn.DAYS(Table1[[#This Row],[Date Ended Conversion]],Table1[[#This Row],[Date Created Conversion]])</f>
        <v>31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8297</v>
      </c>
      <c r="O2802" t="s">
        <v>8298</v>
      </c>
      <c r="P2802" s="16">
        <f>ROUND(Table1[[#This Row],[pledged]]/Table1[[#This Row],[goal]]*100,0)</f>
        <v>133</v>
      </c>
      <c r="Q2802">
        <f>IFERROR(ROUND(E2802/L2802,2),0)</f>
        <v>42.9</v>
      </c>
      <c r="R2802" s="18">
        <f>(((J2802/60)/60)/24)+DATE(1970,1,1)</f>
        <v>41948.552847222221</v>
      </c>
      <c r="S2802" s="18">
        <f>(((I2802/60)/60)/24)+DATE(1970,1,1)</f>
        <v>42008.552847222221</v>
      </c>
      <c r="T2802" s="14">
        <f>MONTH(R2802)</f>
        <v>11</v>
      </c>
      <c r="U2802" s="14">
        <f>MONTH(S2802)</f>
        <v>1</v>
      </c>
      <c r="V2802">
        <f>YEAR(R2802)</f>
        <v>2014</v>
      </c>
      <c r="W2802">
        <f>YEAR(S2802)</f>
        <v>2015</v>
      </c>
      <c r="X2802" s="14">
        <f>_xlfn.DAYS(Table1[[#This Row],[Date Ended Conversion]],Table1[[#This Row],[Date Created Conversion]])</f>
        <v>60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8297</v>
      </c>
      <c r="O2803" t="s">
        <v>8298</v>
      </c>
      <c r="P2803" s="16">
        <f>ROUND(Table1[[#This Row],[pledged]]/Table1[[#This Row],[goal]]*100,0)</f>
        <v>133</v>
      </c>
      <c r="Q2803">
        <f>IFERROR(ROUND(E2803/L2803,2),0)</f>
        <v>51.23</v>
      </c>
      <c r="R2803" s="18">
        <f>(((J2803/60)/60)/24)+DATE(1970,1,1)</f>
        <v>41900.243159722224</v>
      </c>
      <c r="S2803" s="18">
        <f>(((I2803/60)/60)/24)+DATE(1970,1,1)</f>
        <v>41922.458333333336</v>
      </c>
      <c r="T2803" s="14">
        <f>MONTH(R2803)</f>
        <v>9</v>
      </c>
      <c r="U2803" s="14">
        <f>MONTH(S2803)</f>
        <v>10</v>
      </c>
      <c r="V2803">
        <f>YEAR(R2803)</f>
        <v>2014</v>
      </c>
      <c r="W2803">
        <f>YEAR(S2803)</f>
        <v>2014</v>
      </c>
      <c r="X2803" s="14">
        <f>_xlfn.DAYS(Table1[[#This Row],[Date Ended Conversion]],Table1[[#This Row],[Date Created Conversion]])</f>
        <v>22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8297</v>
      </c>
      <c r="O2804" t="s">
        <v>8298</v>
      </c>
      <c r="P2804" s="16">
        <f>ROUND(Table1[[#This Row],[pledged]]/Table1[[#This Row],[goal]]*100,0)</f>
        <v>102</v>
      </c>
      <c r="Q2804">
        <f>IFERROR(ROUND(E2804/L2804,2),0)</f>
        <v>33.94</v>
      </c>
      <c r="R2804" s="18">
        <f>(((J2804/60)/60)/24)+DATE(1970,1,1)</f>
        <v>42192.64707175926</v>
      </c>
      <c r="S2804" s="18">
        <f>(((I2804/60)/60)/24)+DATE(1970,1,1)</f>
        <v>42222.64707175926</v>
      </c>
      <c r="T2804" s="14">
        <f>MONTH(R2804)</f>
        <v>7</v>
      </c>
      <c r="U2804" s="14">
        <f>MONTH(S2804)</f>
        <v>8</v>
      </c>
      <c r="V2804">
        <f>YEAR(R2804)</f>
        <v>2015</v>
      </c>
      <c r="W2804">
        <f>YEAR(S2804)</f>
        <v>2015</v>
      </c>
      <c r="X2804" s="14">
        <f>_xlfn.DAYS(Table1[[#This Row],[Date Ended Conversion]],Table1[[#This Row],[Date Created Conversion]])</f>
        <v>30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8297</v>
      </c>
      <c r="O2805" t="s">
        <v>8298</v>
      </c>
      <c r="P2805" s="16">
        <f>ROUND(Table1[[#This Row],[pledged]]/Table1[[#This Row],[goal]]*100,0)</f>
        <v>128</v>
      </c>
      <c r="Q2805">
        <f>IFERROR(ROUND(E2805/L2805,2),0)</f>
        <v>90.74</v>
      </c>
      <c r="R2805" s="18">
        <f>(((J2805/60)/60)/24)+DATE(1970,1,1)</f>
        <v>42158.065694444449</v>
      </c>
      <c r="S2805" s="18">
        <f>(((I2805/60)/60)/24)+DATE(1970,1,1)</f>
        <v>42201</v>
      </c>
      <c r="T2805" s="14">
        <f>MONTH(R2805)</f>
        <v>6</v>
      </c>
      <c r="U2805" s="14">
        <f>MONTH(S2805)</f>
        <v>7</v>
      </c>
      <c r="V2805">
        <f>YEAR(R2805)</f>
        <v>2015</v>
      </c>
      <c r="W2805">
        <f>YEAR(S2805)</f>
        <v>2015</v>
      </c>
      <c r="X2805" s="14">
        <f>_xlfn.DAYS(Table1[[#This Row],[Date Ended Conversion]],Table1[[#This Row],[Date Created Conversion]])</f>
        <v>43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8297</v>
      </c>
      <c r="O2806" t="s">
        <v>8298</v>
      </c>
      <c r="P2806" s="16">
        <f>ROUND(Table1[[#This Row],[pledged]]/Table1[[#This Row],[goal]]*100,0)</f>
        <v>115</v>
      </c>
      <c r="Q2806">
        <f>IFERROR(ROUND(E2806/L2806,2),0)</f>
        <v>50</v>
      </c>
      <c r="R2806" s="18">
        <f>(((J2806/60)/60)/24)+DATE(1970,1,1)</f>
        <v>41881.453587962962</v>
      </c>
      <c r="S2806" s="18">
        <f>(((I2806/60)/60)/24)+DATE(1970,1,1)</f>
        <v>41911.453587962962</v>
      </c>
      <c r="T2806" s="14">
        <f>MONTH(R2806)</f>
        <v>8</v>
      </c>
      <c r="U2806" s="14">
        <f>MONTH(S2806)</f>
        <v>9</v>
      </c>
      <c r="V2806">
        <f>YEAR(R2806)</f>
        <v>2014</v>
      </c>
      <c r="W2806">
        <f>YEAR(S2806)</f>
        <v>2014</v>
      </c>
      <c r="X2806" s="14">
        <f>_xlfn.DAYS(Table1[[#This Row],[Date Ended Conversion]],Table1[[#This Row],[Date Created Conversion]])</f>
        <v>30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8297</v>
      </c>
      <c r="O2807" t="s">
        <v>8298</v>
      </c>
      <c r="P2807" s="16">
        <f>ROUND(Table1[[#This Row],[pledged]]/Table1[[#This Row],[goal]]*100,0)</f>
        <v>110</v>
      </c>
      <c r="Q2807">
        <f>IFERROR(ROUND(E2807/L2807,2),0)</f>
        <v>24.44</v>
      </c>
      <c r="R2807" s="18">
        <f>(((J2807/60)/60)/24)+DATE(1970,1,1)</f>
        <v>42213.505474537036</v>
      </c>
      <c r="S2807" s="18">
        <f>(((I2807/60)/60)/24)+DATE(1970,1,1)</f>
        <v>42238.505474537036</v>
      </c>
      <c r="T2807" s="14">
        <f>MONTH(R2807)</f>
        <v>7</v>
      </c>
      <c r="U2807" s="14">
        <f>MONTH(S2807)</f>
        <v>8</v>
      </c>
      <c r="V2807">
        <f>YEAR(R2807)</f>
        <v>2015</v>
      </c>
      <c r="W2807">
        <f>YEAR(S2807)</f>
        <v>2015</v>
      </c>
      <c r="X2807" s="14">
        <f>_xlfn.DAYS(Table1[[#This Row],[Date Ended Conversion]],Table1[[#This Row],[Date Created Conversion]])</f>
        <v>25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8297</v>
      </c>
      <c r="O2808" t="s">
        <v>8298</v>
      </c>
      <c r="P2808" s="16">
        <f>ROUND(Table1[[#This Row],[pledged]]/Table1[[#This Row],[goal]]*100,0)</f>
        <v>112</v>
      </c>
      <c r="Q2808">
        <f>IFERROR(ROUND(E2808/L2808,2),0)</f>
        <v>44.25</v>
      </c>
      <c r="R2808" s="18">
        <f>(((J2808/60)/60)/24)+DATE(1970,1,1)</f>
        <v>42185.267245370371</v>
      </c>
      <c r="S2808" s="18">
        <f>(((I2808/60)/60)/24)+DATE(1970,1,1)</f>
        <v>42221.458333333328</v>
      </c>
      <c r="T2808" s="14">
        <f>MONTH(R2808)</f>
        <v>6</v>
      </c>
      <c r="U2808" s="14">
        <f>MONTH(S2808)</f>
        <v>8</v>
      </c>
      <c r="V2808">
        <f>YEAR(R2808)</f>
        <v>2015</v>
      </c>
      <c r="W2808">
        <f>YEAR(S2808)</f>
        <v>2015</v>
      </c>
      <c r="X2808" s="14">
        <f>_xlfn.DAYS(Table1[[#This Row],[Date Ended Conversion]],Table1[[#This Row],[Date Created Conversion]])</f>
        <v>36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8297</v>
      </c>
      <c r="O2809" t="s">
        <v>8298</v>
      </c>
      <c r="P2809" s="16">
        <f>ROUND(Table1[[#This Row],[pledged]]/Table1[[#This Row],[goal]]*100,0)</f>
        <v>126</v>
      </c>
      <c r="Q2809">
        <f>IFERROR(ROUND(E2809/L2809,2),0)</f>
        <v>67.739999999999995</v>
      </c>
      <c r="R2809" s="18">
        <f>(((J2809/60)/60)/24)+DATE(1970,1,1)</f>
        <v>42154.873124999998</v>
      </c>
      <c r="S2809" s="18">
        <f>(((I2809/60)/60)/24)+DATE(1970,1,1)</f>
        <v>42184.873124999998</v>
      </c>
      <c r="T2809" s="14">
        <f>MONTH(R2809)</f>
        <v>5</v>
      </c>
      <c r="U2809" s="14">
        <f>MONTH(S2809)</f>
        <v>6</v>
      </c>
      <c r="V2809">
        <f>YEAR(R2809)</f>
        <v>2015</v>
      </c>
      <c r="W2809">
        <f>YEAR(S2809)</f>
        <v>2015</v>
      </c>
      <c r="X2809" s="14">
        <f>_xlfn.DAYS(Table1[[#This Row],[Date Ended Conversion]],Table1[[#This Row],[Date Created Conversion]])</f>
        <v>30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8297</v>
      </c>
      <c r="O2810" t="s">
        <v>8298</v>
      </c>
      <c r="P2810" s="16">
        <f>ROUND(Table1[[#This Row],[pledged]]/Table1[[#This Row],[goal]]*100,0)</f>
        <v>100</v>
      </c>
      <c r="Q2810">
        <f>IFERROR(ROUND(E2810/L2810,2),0)</f>
        <v>65.38</v>
      </c>
      <c r="R2810" s="18">
        <f>(((J2810/60)/60)/24)+DATE(1970,1,1)</f>
        <v>42208.84646990741</v>
      </c>
      <c r="S2810" s="18">
        <f>(((I2810/60)/60)/24)+DATE(1970,1,1)</f>
        <v>42238.84646990741</v>
      </c>
      <c r="T2810" s="14">
        <f>MONTH(R2810)</f>
        <v>7</v>
      </c>
      <c r="U2810" s="14">
        <f>MONTH(S2810)</f>
        <v>8</v>
      </c>
      <c r="V2810">
        <f>YEAR(R2810)</f>
        <v>2015</v>
      </c>
      <c r="W2810">
        <f>YEAR(S2810)</f>
        <v>2015</v>
      </c>
      <c r="X2810" s="14">
        <f>_xlfn.DAYS(Table1[[#This Row],[Date Ended Conversion]],Table1[[#This Row],[Date Created Conversion]])</f>
        <v>30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8297</v>
      </c>
      <c r="O2811" t="s">
        <v>8298</v>
      </c>
      <c r="P2811" s="16">
        <f>ROUND(Table1[[#This Row],[pledged]]/Table1[[#This Row],[goal]]*100,0)</f>
        <v>102</v>
      </c>
      <c r="Q2811">
        <f>IFERROR(ROUND(E2811/L2811,2),0)</f>
        <v>121.9</v>
      </c>
      <c r="R2811" s="18">
        <f>(((J2811/60)/60)/24)+DATE(1970,1,1)</f>
        <v>42451.496817129635</v>
      </c>
      <c r="S2811" s="18">
        <f>(((I2811/60)/60)/24)+DATE(1970,1,1)</f>
        <v>42459.610416666663</v>
      </c>
      <c r="T2811" s="14">
        <f>MONTH(R2811)</f>
        <v>3</v>
      </c>
      <c r="U2811" s="14">
        <f>MONTH(S2811)</f>
        <v>3</v>
      </c>
      <c r="V2811">
        <f>YEAR(R2811)</f>
        <v>2016</v>
      </c>
      <c r="W2811">
        <f>YEAR(S2811)</f>
        <v>2016</v>
      </c>
      <c r="X2811" s="14">
        <f>_xlfn.DAYS(Table1[[#This Row],[Date Ended Conversion]],Table1[[#This Row],[Date Created Conversion]])</f>
        <v>8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8297</v>
      </c>
      <c r="O2812" t="s">
        <v>8298</v>
      </c>
      <c r="P2812" s="16">
        <f>ROUND(Table1[[#This Row],[pledged]]/Table1[[#This Row],[goal]]*100,0)</f>
        <v>108</v>
      </c>
      <c r="Q2812">
        <f>IFERROR(ROUND(E2812/L2812,2),0)</f>
        <v>47.46</v>
      </c>
      <c r="R2812" s="18">
        <f>(((J2812/60)/60)/24)+DATE(1970,1,1)</f>
        <v>41759.13962962963</v>
      </c>
      <c r="S2812" s="18">
        <f>(((I2812/60)/60)/24)+DATE(1970,1,1)</f>
        <v>41791.165972222225</v>
      </c>
      <c r="T2812" s="14">
        <f>MONTH(R2812)</f>
        <v>4</v>
      </c>
      <c r="U2812" s="14">
        <f>MONTH(S2812)</f>
        <v>6</v>
      </c>
      <c r="V2812">
        <f>YEAR(R2812)</f>
        <v>2014</v>
      </c>
      <c r="W2812">
        <f>YEAR(S2812)</f>
        <v>2014</v>
      </c>
      <c r="X2812" s="14">
        <f>_xlfn.DAYS(Table1[[#This Row],[Date Ended Conversion]],Table1[[#This Row],[Date Created Conversion]])</f>
        <v>32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8297</v>
      </c>
      <c r="O2813" t="s">
        <v>8298</v>
      </c>
      <c r="P2813" s="16">
        <f>ROUND(Table1[[#This Row],[pledged]]/Table1[[#This Row],[goal]]*100,0)</f>
        <v>100</v>
      </c>
      <c r="Q2813">
        <f>IFERROR(ROUND(E2813/L2813,2),0)</f>
        <v>92.84</v>
      </c>
      <c r="R2813" s="18">
        <f>(((J2813/60)/60)/24)+DATE(1970,1,1)</f>
        <v>42028.496562500004</v>
      </c>
      <c r="S2813" s="18">
        <f>(((I2813/60)/60)/24)+DATE(1970,1,1)</f>
        <v>42058.496562500004</v>
      </c>
      <c r="T2813" s="14">
        <f>MONTH(R2813)</f>
        <v>1</v>
      </c>
      <c r="U2813" s="14">
        <f>MONTH(S2813)</f>
        <v>2</v>
      </c>
      <c r="V2813">
        <f>YEAR(R2813)</f>
        <v>2015</v>
      </c>
      <c r="W2813">
        <f>YEAR(S2813)</f>
        <v>2015</v>
      </c>
      <c r="X2813" s="14">
        <f>_xlfn.DAYS(Table1[[#This Row],[Date Ended Conversion]],Table1[[#This Row],[Date Created Conversion]])</f>
        <v>30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8297</v>
      </c>
      <c r="O2814" t="s">
        <v>8298</v>
      </c>
      <c r="P2814" s="16">
        <f>ROUND(Table1[[#This Row],[pledged]]/Table1[[#This Row],[goal]]*100,0)</f>
        <v>113</v>
      </c>
      <c r="Q2814">
        <f>IFERROR(ROUND(E2814/L2814,2),0)</f>
        <v>68.25</v>
      </c>
      <c r="R2814" s="18">
        <f>(((J2814/60)/60)/24)+DATE(1970,1,1)</f>
        <v>42054.74418981481</v>
      </c>
      <c r="S2814" s="18">
        <f>(((I2814/60)/60)/24)+DATE(1970,1,1)</f>
        <v>42100.166666666672</v>
      </c>
      <c r="T2814" s="14">
        <f>MONTH(R2814)</f>
        <v>2</v>
      </c>
      <c r="U2814" s="14">
        <f>MONTH(S2814)</f>
        <v>4</v>
      </c>
      <c r="V2814">
        <f>YEAR(R2814)</f>
        <v>2015</v>
      </c>
      <c r="W2814">
        <f>YEAR(S2814)</f>
        <v>2015</v>
      </c>
      <c r="X2814" s="14">
        <f>_xlfn.DAYS(Table1[[#This Row],[Date Ended Conversion]],Table1[[#This Row],[Date Created Conversion]])</f>
        <v>46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8297</v>
      </c>
      <c r="O2815" t="s">
        <v>8298</v>
      </c>
      <c r="P2815" s="16">
        <f>ROUND(Table1[[#This Row],[pledged]]/Table1[[#This Row],[goal]]*100,0)</f>
        <v>128</v>
      </c>
      <c r="Q2815">
        <f>IFERROR(ROUND(E2815/L2815,2),0)</f>
        <v>37.21</v>
      </c>
      <c r="R2815" s="18">
        <f>(((J2815/60)/60)/24)+DATE(1970,1,1)</f>
        <v>42693.742604166662</v>
      </c>
      <c r="S2815" s="18">
        <f>(((I2815/60)/60)/24)+DATE(1970,1,1)</f>
        <v>42718.742604166662</v>
      </c>
      <c r="T2815" s="14">
        <f>MONTH(R2815)</f>
        <v>11</v>
      </c>
      <c r="U2815" s="14">
        <f>MONTH(S2815)</f>
        <v>12</v>
      </c>
      <c r="V2815">
        <f>YEAR(R2815)</f>
        <v>2016</v>
      </c>
      <c r="W2815">
        <f>YEAR(S2815)</f>
        <v>2016</v>
      </c>
      <c r="X2815" s="14">
        <f>_xlfn.DAYS(Table1[[#This Row],[Date Ended Conversion]],Table1[[#This Row],[Date Created Conversion]])</f>
        <v>25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8297</v>
      </c>
      <c r="O2816" t="s">
        <v>8298</v>
      </c>
      <c r="P2816" s="16">
        <f>ROUND(Table1[[#This Row],[pledged]]/Table1[[#This Row],[goal]]*100,0)</f>
        <v>108</v>
      </c>
      <c r="Q2816">
        <f>IFERROR(ROUND(E2816/L2816,2),0)</f>
        <v>25.25</v>
      </c>
      <c r="R2816" s="18">
        <f>(((J2816/60)/60)/24)+DATE(1970,1,1)</f>
        <v>42103.399479166663</v>
      </c>
      <c r="S2816" s="18">
        <f>(((I2816/60)/60)/24)+DATE(1970,1,1)</f>
        <v>42133.399479166663</v>
      </c>
      <c r="T2816" s="14">
        <f>MONTH(R2816)</f>
        <v>4</v>
      </c>
      <c r="U2816" s="14">
        <f>MONTH(S2816)</f>
        <v>5</v>
      </c>
      <c r="V2816">
        <f>YEAR(R2816)</f>
        <v>2015</v>
      </c>
      <c r="W2816">
        <f>YEAR(S2816)</f>
        <v>2015</v>
      </c>
      <c r="X2816" s="14">
        <f>_xlfn.DAYS(Table1[[#This Row],[Date Ended Conversion]],Table1[[#This Row],[Date Created Conversion]])</f>
        <v>30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8297</v>
      </c>
      <c r="O2817" t="s">
        <v>8298</v>
      </c>
      <c r="P2817" s="16">
        <f>ROUND(Table1[[#This Row],[pledged]]/Table1[[#This Row],[goal]]*100,0)</f>
        <v>242</v>
      </c>
      <c r="Q2817">
        <f>IFERROR(ROUND(E2817/L2817,2),0)</f>
        <v>43.21</v>
      </c>
      <c r="R2817" s="18">
        <f>(((J2817/60)/60)/24)+DATE(1970,1,1)</f>
        <v>42559.776724537034</v>
      </c>
      <c r="S2817" s="18">
        <f>(((I2817/60)/60)/24)+DATE(1970,1,1)</f>
        <v>42589.776724537034</v>
      </c>
      <c r="T2817" s="14">
        <f>MONTH(R2817)</f>
        <v>7</v>
      </c>
      <c r="U2817" s="14">
        <f>MONTH(S2817)</f>
        <v>8</v>
      </c>
      <c r="V2817">
        <f>YEAR(R2817)</f>
        <v>2016</v>
      </c>
      <c r="W2817">
        <f>YEAR(S2817)</f>
        <v>2016</v>
      </c>
      <c r="X2817" s="14">
        <f>_xlfn.DAYS(Table1[[#This Row],[Date Ended Conversion]],Table1[[#This Row],[Date Created Conversion]])</f>
        <v>30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8297</v>
      </c>
      <c r="O2818" t="s">
        <v>8298</v>
      </c>
      <c r="P2818" s="16">
        <f>ROUND(Table1[[#This Row],[pledged]]/Table1[[#This Row],[goal]]*100,0)</f>
        <v>142</v>
      </c>
      <c r="Q2818">
        <f>IFERROR(ROUND(E2818/L2818,2),0)</f>
        <v>25.13</v>
      </c>
      <c r="R2818" s="18">
        <f>(((J2818/60)/60)/24)+DATE(1970,1,1)</f>
        <v>42188.467499999999</v>
      </c>
      <c r="S2818" s="18">
        <f>(((I2818/60)/60)/24)+DATE(1970,1,1)</f>
        <v>42218.666666666672</v>
      </c>
      <c r="T2818" s="14">
        <f>MONTH(R2818)</f>
        <v>7</v>
      </c>
      <c r="U2818" s="14">
        <f>MONTH(S2818)</f>
        <v>8</v>
      </c>
      <c r="V2818">
        <f>YEAR(R2818)</f>
        <v>2015</v>
      </c>
      <c r="W2818">
        <f>YEAR(S2818)</f>
        <v>2015</v>
      </c>
      <c r="X2818" s="14">
        <f>_xlfn.DAYS(Table1[[#This Row],[Date Ended Conversion]],Table1[[#This Row],[Date Created Conversion]])</f>
        <v>30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8297</v>
      </c>
      <c r="O2819" t="s">
        <v>8298</v>
      </c>
      <c r="P2819" s="16">
        <f>ROUND(Table1[[#This Row],[pledged]]/Table1[[#This Row],[goal]]*100,0)</f>
        <v>130</v>
      </c>
      <c r="Q2819">
        <f>IFERROR(ROUND(E2819/L2819,2),0)</f>
        <v>23.64</v>
      </c>
      <c r="R2819" s="18">
        <f>(((J2819/60)/60)/24)+DATE(1970,1,1)</f>
        <v>42023.634976851856</v>
      </c>
      <c r="S2819" s="18">
        <f>(((I2819/60)/60)/24)+DATE(1970,1,1)</f>
        <v>42063.634976851856</v>
      </c>
      <c r="T2819" s="14">
        <f>MONTH(R2819)</f>
        <v>1</v>
      </c>
      <c r="U2819" s="14">
        <f>MONTH(S2819)</f>
        <v>2</v>
      </c>
      <c r="V2819">
        <f>YEAR(R2819)</f>
        <v>2015</v>
      </c>
      <c r="W2819">
        <f>YEAR(S2819)</f>
        <v>2015</v>
      </c>
      <c r="X2819" s="14">
        <f>_xlfn.DAYS(Table1[[#This Row],[Date Ended Conversion]],Table1[[#This Row],[Date Created Conversion]])</f>
        <v>40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8297</v>
      </c>
      <c r="O2820" t="s">
        <v>8298</v>
      </c>
      <c r="P2820" s="16">
        <f>ROUND(Table1[[#This Row],[pledged]]/Table1[[#This Row],[goal]]*100,0)</f>
        <v>106</v>
      </c>
      <c r="Q2820">
        <f>IFERROR(ROUND(E2820/L2820,2),0)</f>
        <v>103.95</v>
      </c>
      <c r="R2820" s="18">
        <f>(((J2820/60)/60)/24)+DATE(1970,1,1)</f>
        <v>42250.598217592589</v>
      </c>
      <c r="S2820" s="18">
        <f>(((I2820/60)/60)/24)+DATE(1970,1,1)</f>
        <v>42270.598217592589</v>
      </c>
      <c r="T2820" s="14">
        <f>MONTH(R2820)</f>
        <v>9</v>
      </c>
      <c r="U2820" s="14">
        <f>MONTH(S2820)</f>
        <v>9</v>
      </c>
      <c r="V2820">
        <f>YEAR(R2820)</f>
        <v>2015</v>
      </c>
      <c r="W2820">
        <f>YEAR(S2820)</f>
        <v>2015</v>
      </c>
      <c r="X2820" s="14">
        <f>_xlfn.DAYS(Table1[[#This Row],[Date Ended Conversion]],Table1[[#This Row],[Date Created Conversion]])</f>
        <v>20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8297</v>
      </c>
      <c r="O2821" t="s">
        <v>8298</v>
      </c>
      <c r="P2821" s="16">
        <f>ROUND(Table1[[#This Row],[pledged]]/Table1[[#This Row],[goal]]*100,0)</f>
        <v>105</v>
      </c>
      <c r="Q2821">
        <f>IFERROR(ROUND(E2821/L2821,2),0)</f>
        <v>50.38</v>
      </c>
      <c r="R2821" s="18">
        <f>(((J2821/60)/60)/24)+DATE(1970,1,1)</f>
        <v>42139.525567129633</v>
      </c>
      <c r="S2821" s="18">
        <f>(((I2821/60)/60)/24)+DATE(1970,1,1)</f>
        <v>42169.525567129633</v>
      </c>
      <c r="T2821" s="14">
        <f>MONTH(R2821)</f>
        <v>5</v>
      </c>
      <c r="U2821" s="14">
        <f>MONTH(S2821)</f>
        <v>6</v>
      </c>
      <c r="V2821">
        <f>YEAR(R2821)</f>
        <v>2015</v>
      </c>
      <c r="W2821">
        <f>YEAR(S2821)</f>
        <v>2015</v>
      </c>
      <c r="X2821" s="14">
        <f>_xlfn.DAYS(Table1[[#This Row],[Date Ended Conversion]],Table1[[#This Row],[Date Created Conversion]])</f>
        <v>30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8297</v>
      </c>
      <c r="O2822" t="s">
        <v>8298</v>
      </c>
      <c r="P2822" s="16">
        <f>ROUND(Table1[[#This Row],[pledged]]/Table1[[#This Row],[goal]]*100,0)</f>
        <v>136</v>
      </c>
      <c r="Q2822">
        <f>IFERROR(ROUND(E2822/L2822,2),0)</f>
        <v>13.6</v>
      </c>
      <c r="R2822" s="18">
        <f>(((J2822/60)/60)/24)+DATE(1970,1,1)</f>
        <v>42401.610983796301</v>
      </c>
      <c r="S2822" s="18">
        <f>(((I2822/60)/60)/24)+DATE(1970,1,1)</f>
        <v>42426</v>
      </c>
      <c r="T2822" s="14">
        <f>MONTH(R2822)</f>
        <v>2</v>
      </c>
      <c r="U2822" s="14">
        <f>MONTH(S2822)</f>
        <v>2</v>
      </c>
      <c r="V2822">
        <f>YEAR(R2822)</f>
        <v>2016</v>
      </c>
      <c r="W2822">
        <f>YEAR(S2822)</f>
        <v>2016</v>
      </c>
      <c r="X2822" s="14">
        <f>_xlfn.DAYS(Table1[[#This Row],[Date Ended Conversion]],Table1[[#This Row],[Date Created Conversion]])</f>
        <v>25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8297</v>
      </c>
      <c r="O2823" t="s">
        <v>8298</v>
      </c>
      <c r="P2823" s="16">
        <f>ROUND(Table1[[#This Row],[pledged]]/Table1[[#This Row],[goal]]*100,0)</f>
        <v>100</v>
      </c>
      <c r="Q2823">
        <f>IFERROR(ROUND(E2823/L2823,2),0)</f>
        <v>28.57</v>
      </c>
      <c r="R2823" s="18">
        <f>(((J2823/60)/60)/24)+DATE(1970,1,1)</f>
        <v>41875.922858796301</v>
      </c>
      <c r="S2823" s="18">
        <f>(((I2823/60)/60)/24)+DATE(1970,1,1)</f>
        <v>41905.922858796301</v>
      </c>
      <c r="T2823" s="14">
        <f>MONTH(R2823)</f>
        <v>8</v>
      </c>
      <c r="U2823" s="14">
        <f>MONTH(S2823)</f>
        <v>9</v>
      </c>
      <c r="V2823">
        <f>YEAR(R2823)</f>
        <v>2014</v>
      </c>
      <c r="W2823">
        <f>YEAR(S2823)</f>
        <v>2014</v>
      </c>
      <c r="X2823" s="14">
        <f>_xlfn.DAYS(Table1[[#This Row],[Date Ended Conversion]],Table1[[#This Row],[Date Created Conversion]])</f>
        <v>30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8297</v>
      </c>
      <c r="O2824" t="s">
        <v>8298</v>
      </c>
      <c r="P2824" s="16">
        <f>ROUND(Table1[[#This Row],[pledged]]/Table1[[#This Row],[goal]]*100,0)</f>
        <v>100</v>
      </c>
      <c r="Q2824">
        <f>IFERROR(ROUND(E2824/L2824,2),0)</f>
        <v>63.83</v>
      </c>
      <c r="R2824" s="18">
        <f>(((J2824/60)/60)/24)+DATE(1970,1,1)</f>
        <v>42060.683935185181</v>
      </c>
      <c r="S2824" s="18">
        <f>(((I2824/60)/60)/24)+DATE(1970,1,1)</f>
        <v>42090.642268518524</v>
      </c>
      <c r="T2824" s="14">
        <f>MONTH(R2824)</f>
        <v>2</v>
      </c>
      <c r="U2824" s="14">
        <f>MONTH(S2824)</f>
        <v>3</v>
      </c>
      <c r="V2824">
        <f>YEAR(R2824)</f>
        <v>2015</v>
      </c>
      <c r="W2824">
        <f>YEAR(S2824)</f>
        <v>2015</v>
      </c>
      <c r="X2824" s="14">
        <f>_xlfn.DAYS(Table1[[#This Row],[Date Ended Conversion]],Table1[[#This Row],[Date Created Conversion]])</f>
        <v>30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8297</v>
      </c>
      <c r="O2825" t="s">
        <v>8298</v>
      </c>
      <c r="P2825" s="16">
        <f>ROUND(Table1[[#This Row],[pledged]]/Table1[[#This Row],[goal]]*100,0)</f>
        <v>124</v>
      </c>
      <c r="Q2825">
        <f>IFERROR(ROUND(E2825/L2825,2),0)</f>
        <v>8.86</v>
      </c>
      <c r="R2825" s="18">
        <f>(((J2825/60)/60)/24)+DATE(1970,1,1)</f>
        <v>42067.011643518519</v>
      </c>
      <c r="S2825" s="18">
        <f>(((I2825/60)/60)/24)+DATE(1970,1,1)</f>
        <v>42094.957638888889</v>
      </c>
      <c r="T2825" s="14">
        <f>MONTH(R2825)</f>
        <v>3</v>
      </c>
      <c r="U2825" s="14">
        <f>MONTH(S2825)</f>
        <v>3</v>
      </c>
      <c r="V2825">
        <f>YEAR(R2825)</f>
        <v>2015</v>
      </c>
      <c r="W2825">
        <f>YEAR(S2825)</f>
        <v>2015</v>
      </c>
      <c r="X2825" s="14">
        <f>_xlfn.DAYS(Table1[[#This Row],[Date Ended Conversion]],Table1[[#This Row],[Date Created Conversion]])</f>
        <v>27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8297</v>
      </c>
      <c r="O2826" t="s">
        <v>8298</v>
      </c>
      <c r="P2826" s="16">
        <f>ROUND(Table1[[#This Row],[pledged]]/Table1[[#This Row],[goal]]*100,0)</f>
        <v>117</v>
      </c>
      <c r="Q2826">
        <f>IFERROR(ROUND(E2826/L2826,2),0)</f>
        <v>50.67</v>
      </c>
      <c r="R2826" s="18">
        <f>(((J2826/60)/60)/24)+DATE(1970,1,1)</f>
        <v>42136.270787037036</v>
      </c>
      <c r="S2826" s="18">
        <f>(((I2826/60)/60)/24)+DATE(1970,1,1)</f>
        <v>42168.071527777778</v>
      </c>
      <c r="T2826" s="14">
        <f>MONTH(R2826)</f>
        <v>5</v>
      </c>
      <c r="U2826" s="14">
        <f>MONTH(S2826)</f>
        <v>6</v>
      </c>
      <c r="V2826">
        <f>YEAR(R2826)</f>
        <v>2015</v>
      </c>
      <c r="W2826">
        <f>YEAR(S2826)</f>
        <v>2015</v>
      </c>
      <c r="X2826" s="14">
        <f>_xlfn.DAYS(Table1[[#This Row],[Date Ended Conversion]],Table1[[#This Row],[Date Created Conversion]])</f>
        <v>32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8297</v>
      </c>
      <c r="O2827" t="s">
        <v>8298</v>
      </c>
      <c r="P2827" s="16">
        <f>ROUND(Table1[[#This Row],[pledged]]/Table1[[#This Row],[goal]]*100,0)</f>
        <v>103</v>
      </c>
      <c r="Q2827">
        <f>IFERROR(ROUND(E2827/L2827,2),0)</f>
        <v>60.78</v>
      </c>
      <c r="R2827" s="18">
        <f>(((J2827/60)/60)/24)+DATE(1970,1,1)</f>
        <v>42312.792662037042</v>
      </c>
      <c r="S2827" s="18">
        <f>(((I2827/60)/60)/24)+DATE(1970,1,1)</f>
        <v>42342.792662037042</v>
      </c>
      <c r="T2827" s="14">
        <f>MONTH(R2827)</f>
        <v>11</v>
      </c>
      <c r="U2827" s="14">
        <f>MONTH(S2827)</f>
        <v>12</v>
      </c>
      <c r="V2827">
        <f>YEAR(R2827)</f>
        <v>2015</v>
      </c>
      <c r="W2827">
        <f>YEAR(S2827)</f>
        <v>2015</v>
      </c>
      <c r="X2827" s="14">
        <f>_xlfn.DAYS(Table1[[#This Row],[Date Ended Conversion]],Table1[[#This Row],[Date Created Conversion]])</f>
        <v>30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8297</v>
      </c>
      <c r="O2828" t="s">
        <v>8298</v>
      </c>
      <c r="P2828" s="16">
        <f>ROUND(Table1[[#This Row],[pledged]]/Table1[[#This Row],[goal]]*100,0)</f>
        <v>108</v>
      </c>
      <c r="Q2828">
        <f>IFERROR(ROUND(E2828/L2828,2),0)</f>
        <v>113.42</v>
      </c>
      <c r="R2828" s="18">
        <f>(((J2828/60)/60)/24)+DATE(1970,1,1)</f>
        <v>42171.034861111111</v>
      </c>
      <c r="S2828" s="18">
        <f>(((I2828/60)/60)/24)+DATE(1970,1,1)</f>
        <v>42195.291666666672</v>
      </c>
      <c r="T2828" s="14">
        <f>MONTH(R2828)</f>
        <v>6</v>
      </c>
      <c r="U2828" s="14">
        <f>MONTH(S2828)</f>
        <v>7</v>
      </c>
      <c r="V2828">
        <f>YEAR(R2828)</f>
        <v>2015</v>
      </c>
      <c r="W2828">
        <f>YEAR(S2828)</f>
        <v>2015</v>
      </c>
      <c r="X2828" s="14">
        <f>_xlfn.DAYS(Table1[[#This Row],[Date Ended Conversion]],Table1[[#This Row],[Date Created Conversion]])</f>
        <v>24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8297</v>
      </c>
      <c r="O2829" t="s">
        <v>8298</v>
      </c>
      <c r="P2829" s="16">
        <f>ROUND(Table1[[#This Row],[pledged]]/Table1[[#This Row],[goal]]*100,0)</f>
        <v>120</v>
      </c>
      <c r="Q2829">
        <f>IFERROR(ROUND(E2829/L2829,2),0)</f>
        <v>104.57</v>
      </c>
      <c r="R2829" s="18">
        <f>(((J2829/60)/60)/24)+DATE(1970,1,1)</f>
        <v>42494.683634259258</v>
      </c>
      <c r="S2829" s="18">
        <f>(((I2829/60)/60)/24)+DATE(1970,1,1)</f>
        <v>42524.6875</v>
      </c>
      <c r="T2829" s="14">
        <f>MONTH(R2829)</f>
        <v>5</v>
      </c>
      <c r="U2829" s="14">
        <f>MONTH(S2829)</f>
        <v>6</v>
      </c>
      <c r="V2829">
        <f>YEAR(R2829)</f>
        <v>2016</v>
      </c>
      <c r="W2829">
        <f>YEAR(S2829)</f>
        <v>2016</v>
      </c>
      <c r="X2829" s="14">
        <f>_xlfn.DAYS(Table1[[#This Row],[Date Ended Conversion]],Table1[[#This Row],[Date Created Conversion]])</f>
        <v>30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8297</v>
      </c>
      <c r="O2830" t="s">
        <v>8298</v>
      </c>
      <c r="P2830" s="16">
        <f>ROUND(Table1[[#This Row],[pledged]]/Table1[[#This Row],[goal]]*100,0)</f>
        <v>100</v>
      </c>
      <c r="Q2830">
        <f>IFERROR(ROUND(E2830/L2830,2),0)</f>
        <v>98.31</v>
      </c>
      <c r="R2830" s="18">
        <f>(((J2830/60)/60)/24)+DATE(1970,1,1)</f>
        <v>42254.264687499999</v>
      </c>
      <c r="S2830" s="18">
        <f>(((I2830/60)/60)/24)+DATE(1970,1,1)</f>
        <v>42279.958333333328</v>
      </c>
      <c r="T2830" s="14">
        <f>MONTH(R2830)</f>
        <v>9</v>
      </c>
      <c r="U2830" s="14">
        <f>MONTH(S2830)</f>
        <v>10</v>
      </c>
      <c r="V2830">
        <f>YEAR(R2830)</f>
        <v>2015</v>
      </c>
      <c r="W2830">
        <f>YEAR(S2830)</f>
        <v>2015</v>
      </c>
      <c r="X2830" s="14">
        <f>_xlfn.DAYS(Table1[[#This Row],[Date Ended Conversion]],Table1[[#This Row],[Date Created Conversion]])</f>
        <v>25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8297</v>
      </c>
      <c r="O2831" t="s">
        <v>8298</v>
      </c>
      <c r="P2831" s="16">
        <f>ROUND(Table1[[#This Row],[pledged]]/Table1[[#This Row],[goal]]*100,0)</f>
        <v>107</v>
      </c>
      <c r="Q2831">
        <f>IFERROR(ROUND(E2831/L2831,2),0)</f>
        <v>35.04</v>
      </c>
      <c r="R2831" s="18">
        <f>(((J2831/60)/60)/24)+DATE(1970,1,1)</f>
        <v>42495.434236111112</v>
      </c>
      <c r="S2831" s="18">
        <f>(((I2831/60)/60)/24)+DATE(1970,1,1)</f>
        <v>42523.434236111112</v>
      </c>
      <c r="T2831" s="14">
        <f>MONTH(R2831)</f>
        <v>5</v>
      </c>
      <c r="U2831" s="14">
        <f>MONTH(S2831)</f>
        <v>6</v>
      </c>
      <c r="V2831">
        <f>YEAR(R2831)</f>
        <v>2016</v>
      </c>
      <c r="W2831">
        <f>YEAR(S2831)</f>
        <v>2016</v>
      </c>
      <c r="X2831" s="14">
        <f>_xlfn.DAYS(Table1[[#This Row],[Date Ended Conversion]],Table1[[#This Row],[Date Created Conversion]])</f>
        <v>28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8297</v>
      </c>
      <c r="O2832" t="s">
        <v>8298</v>
      </c>
      <c r="P2832" s="16">
        <f>ROUND(Table1[[#This Row],[pledged]]/Table1[[#This Row],[goal]]*100,0)</f>
        <v>100</v>
      </c>
      <c r="Q2832">
        <f>IFERROR(ROUND(E2832/L2832,2),0)</f>
        <v>272.73</v>
      </c>
      <c r="R2832" s="18">
        <f>(((J2832/60)/60)/24)+DATE(1970,1,1)</f>
        <v>41758.839675925927</v>
      </c>
      <c r="S2832" s="18">
        <f>(((I2832/60)/60)/24)+DATE(1970,1,1)</f>
        <v>41771.165972222225</v>
      </c>
      <c r="T2832" s="14">
        <f>MONTH(R2832)</f>
        <v>4</v>
      </c>
      <c r="U2832" s="14">
        <f>MONTH(S2832)</f>
        <v>5</v>
      </c>
      <c r="V2832">
        <f>YEAR(R2832)</f>
        <v>2014</v>
      </c>
      <c r="W2832">
        <f>YEAR(S2832)</f>
        <v>2014</v>
      </c>
      <c r="X2832" s="14">
        <f>_xlfn.DAYS(Table1[[#This Row],[Date Ended Conversion]],Table1[[#This Row],[Date Created Conversion]])</f>
        <v>13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8297</v>
      </c>
      <c r="O2833" t="s">
        <v>8298</v>
      </c>
      <c r="P2833" s="16">
        <f>ROUND(Table1[[#This Row],[pledged]]/Table1[[#This Row],[goal]]*100,0)</f>
        <v>111</v>
      </c>
      <c r="Q2833">
        <f>IFERROR(ROUND(E2833/L2833,2),0)</f>
        <v>63.85</v>
      </c>
      <c r="R2833" s="18">
        <f>(((J2833/60)/60)/24)+DATE(1970,1,1)</f>
        <v>42171.824884259258</v>
      </c>
      <c r="S2833" s="18">
        <f>(((I2833/60)/60)/24)+DATE(1970,1,1)</f>
        <v>42201.824884259258</v>
      </c>
      <c r="T2833" s="14">
        <f>MONTH(R2833)</f>
        <v>6</v>
      </c>
      <c r="U2833" s="14">
        <f>MONTH(S2833)</f>
        <v>7</v>
      </c>
      <c r="V2833">
        <f>YEAR(R2833)</f>
        <v>2015</v>
      </c>
      <c r="W2833">
        <f>YEAR(S2833)</f>
        <v>2015</v>
      </c>
      <c r="X2833" s="14">
        <f>_xlfn.DAYS(Table1[[#This Row],[Date Ended Conversion]],Table1[[#This Row],[Date Created Conversion]])</f>
        <v>30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8297</v>
      </c>
      <c r="O2834" t="s">
        <v>8298</v>
      </c>
      <c r="P2834" s="16">
        <f>ROUND(Table1[[#This Row],[pledged]]/Table1[[#This Row],[goal]]*100,0)</f>
        <v>115</v>
      </c>
      <c r="Q2834">
        <f>IFERROR(ROUND(E2834/L2834,2),0)</f>
        <v>30.19</v>
      </c>
      <c r="R2834" s="18">
        <f>(((J2834/60)/60)/24)+DATE(1970,1,1)</f>
        <v>41938.709421296298</v>
      </c>
      <c r="S2834" s="18">
        <f>(((I2834/60)/60)/24)+DATE(1970,1,1)</f>
        <v>41966.916666666672</v>
      </c>
      <c r="T2834" s="14">
        <f>MONTH(R2834)</f>
        <v>10</v>
      </c>
      <c r="U2834" s="14">
        <f>MONTH(S2834)</f>
        <v>11</v>
      </c>
      <c r="V2834">
        <f>YEAR(R2834)</f>
        <v>2014</v>
      </c>
      <c r="W2834">
        <f>YEAR(S2834)</f>
        <v>2014</v>
      </c>
      <c r="X2834" s="14">
        <f>_xlfn.DAYS(Table1[[#This Row],[Date Ended Conversion]],Table1[[#This Row],[Date Created Conversion]])</f>
        <v>28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8297</v>
      </c>
      <c r="O2835" t="s">
        <v>8298</v>
      </c>
      <c r="P2835" s="16">
        <f>ROUND(Table1[[#This Row],[pledged]]/Table1[[#This Row],[goal]]*100,0)</f>
        <v>108</v>
      </c>
      <c r="Q2835">
        <f>IFERROR(ROUND(E2835/L2835,2),0)</f>
        <v>83.51</v>
      </c>
      <c r="R2835" s="18">
        <f>(((J2835/60)/60)/24)+DATE(1970,1,1)</f>
        <v>42268.127696759257</v>
      </c>
      <c r="S2835" s="18">
        <f>(((I2835/60)/60)/24)+DATE(1970,1,1)</f>
        <v>42288.083333333328</v>
      </c>
      <c r="T2835" s="14">
        <f>MONTH(R2835)</f>
        <v>9</v>
      </c>
      <c r="U2835" s="14">
        <f>MONTH(S2835)</f>
        <v>10</v>
      </c>
      <c r="V2835">
        <f>YEAR(R2835)</f>
        <v>2015</v>
      </c>
      <c r="W2835">
        <f>YEAR(S2835)</f>
        <v>2015</v>
      </c>
      <c r="X2835" s="14">
        <f>_xlfn.DAYS(Table1[[#This Row],[Date Ended Conversion]],Table1[[#This Row],[Date Created Conversion]])</f>
        <v>20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8297</v>
      </c>
      <c r="O2836" t="s">
        <v>8298</v>
      </c>
      <c r="P2836" s="16">
        <f>ROUND(Table1[[#This Row],[pledged]]/Table1[[#This Row],[goal]]*100,0)</f>
        <v>170</v>
      </c>
      <c r="Q2836">
        <f>IFERROR(ROUND(E2836/L2836,2),0)</f>
        <v>64.760000000000005</v>
      </c>
      <c r="R2836" s="18">
        <f>(((J2836/60)/60)/24)+DATE(1970,1,1)</f>
        <v>42019.959837962961</v>
      </c>
      <c r="S2836" s="18">
        <f>(((I2836/60)/60)/24)+DATE(1970,1,1)</f>
        <v>42034.959837962961</v>
      </c>
      <c r="T2836" s="14">
        <f>MONTH(R2836)</f>
        <v>1</v>
      </c>
      <c r="U2836" s="14">
        <f>MONTH(S2836)</f>
        <v>1</v>
      </c>
      <c r="V2836">
        <f>YEAR(R2836)</f>
        <v>2015</v>
      </c>
      <c r="W2836">
        <f>YEAR(S2836)</f>
        <v>2015</v>
      </c>
      <c r="X2836" s="14">
        <f>_xlfn.DAYS(Table1[[#This Row],[Date Ended Conversion]],Table1[[#This Row],[Date Created Conversion]])</f>
        <v>15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8297</v>
      </c>
      <c r="O2837" t="s">
        <v>8298</v>
      </c>
      <c r="P2837" s="16">
        <f>ROUND(Table1[[#This Row],[pledged]]/Table1[[#This Row],[goal]]*100,0)</f>
        <v>187</v>
      </c>
      <c r="Q2837">
        <f>IFERROR(ROUND(E2837/L2837,2),0)</f>
        <v>20.12</v>
      </c>
      <c r="R2837" s="18">
        <f>(((J2837/60)/60)/24)+DATE(1970,1,1)</f>
        <v>42313.703900462962</v>
      </c>
      <c r="S2837" s="18">
        <f>(((I2837/60)/60)/24)+DATE(1970,1,1)</f>
        <v>42343</v>
      </c>
      <c r="T2837" s="14">
        <f>MONTH(R2837)</f>
        <v>11</v>
      </c>
      <c r="U2837" s="14">
        <f>MONTH(S2837)</f>
        <v>12</v>
      </c>
      <c r="V2837">
        <f>YEAR(R2837)</f>
        <v>2015</v>
      </c>
      <c r="W2837">
        <f>YEAR(S2837)</f>
        <v>2015</v>
      </c>
      <c r="X2837" s="14">
        <f>_xlfn.DAYS(Table1[[#This Row],[Date Ended Conversion]],Table1[[#This Row],[Date Created Conversion]])</f>
        <v>30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8297</v>
      </c>
      <c r="O2838" t="s">
        <v>8298</v>
      </c>
      <c r="P2838" s="16">
        <f>ROUND(Table1[[#This Row],[pledged]]/Table1[[#This Row],[goal]]*100,0)</f>
        <v>108</v>
      </c>
      <c r="Q2838">
        <f>IFERROR(ROUND(E2838/L2838,2),0)</f>
        <v>44.09</v>
      </c>
      <c r="R2838" s="18">
        <f>(((J2838/60)/60)/24)+DATE(1970,1,1)</f>
        <v>42746.261782407411</v>
      </c>
      <c r="S2838" s="18">
        <f>(((I2838/60)/60)/24)+DATE(1970,1,1)</f>
        <v>42784.207638888889</v>
      </c>
      <c r="T2838" s="14">
        <f>MONTH(R2838)</f>
        <v>1</v>
      </c>
      <c r="U2838" s="14">
        <f>MONTH(S2838)</f>
        <v>2</v>
      </c>
      <c r="V2838">
        <f>YEAR(R2838)</f>
        <v>2017</v>
      </c>
      <c r="W2838">
        <f>YEAR(S2838)</f>
        <v>2017</v>
      </c>
      <c r="X2838" s="14">
        <f>_xlfn.DAYS(Table1[[#This Row],[Date Ended Conversion]],Table1[[#This Row],[Date Created Conversion]])</f>
        <v>38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8297</v>
      </c>
      <c r="O2839" t="s">
        <v>8298</v>
      </c>
      <c r="P2839" s="16">
        <f>ROUND(Table1[[#This Row],[pledged]]/Table1[[#This Row],[goal]]*100,0)</f>
        <v>100</v>
      </c>
      <c r="Q2839">
        <f>IFERROR(ROUND(E2839/L2839,2),0)</f>
        <v>40.479999999999997</v>
      </c>
      <c r="R2839" s="18">
        <f>(((J2839/60)/60)/24)+DATE(1970,1,1)</f>
        <v>42307.908379629633</v>
      </c>
      <c r="S2839" s="18">
        <f>(((I2839/60)/60)/24)+DATE(1970,1,1)</f>
        <v>42347.950046296297</v>
      </c>
      <c r="T2839" s="14">
        <f>MONTH(R2839)</f>
        <v>10</v>
      </c>
      <c r="U2839" s="14">
        <f>MONTH(S2839)</f>
        <v>12</v>
      </c>
      <c r="V2839">
        <f>YEAR(R2839)</f>
        <v>2015</v>
      </c>
      <c r="W2839">
        <f>YEAR(S2839)</f>
        <v>2015</v>
      </c>
      <c r="X2839" s="14">
        <f>_xlfn.DAYS(Table1[[#This Row],[Date Ended Conversion]],Table1[[#This Row],[Date Created Conversion]])</f>
        <v>40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8297</v>
      </c>
      <c r="O2840" t="s">
        <v>8298</v>
      </c>
      <c r="P2840" s="16">
        <f>ROUND(Table1[[#This Row],[pledged]]/Table1[[#This Row],[goal]]*100,0)</f>
        <v>120</v>
      </c>
      <c r="Q2840">
        <f>IFERROR(ROUND(E2840/L2840,2),0)</f>
        <v>44.54</v>
      </c>
      <c r="R2840" s="18">
        <f>(((J2840/60)/60)/24)+DATE(1970,1,1)</f>
        <v>41842.607592592591</v>
      </c>
      <c r="S2840" s="18">
        <f>(((I2840/60)/60)/24)+DATE(1970,1,1)</f>
        <v>41864.916666666664</v>
      </c>
      <c r="T2840" s="14">
        <f>MONTH(R2840)</f>
        <v>7</v>
      </c>
      <c r="U2840" s="14">
        <f>MONTH(S2840)</f>
        <v>8</v>
      </c>
      <c r="V2840">
        <f>YEAR(R2840)</f>
        <v>2014</v>
      </c>
      <c r="W2840">
        <f>YEAR(S2840)</f>
        <v>2014</v>
      </c>
      <c r="X2840" s="14">
        <f>_xlfn.DAYS(Table1[[#This Row],[Date Ended Conversion]],Table1[[#This Row],[Date Created Conversion]])</f>
        <v>22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8297</v>
      </c>
      <c r="O2841" t="s">
        <v>8298</v>
      </c>
      <c r="P2841" s="16">
        <f>ROUND(Table1[[#This Row],[pledged]]/Table1[[#This Row],[goal]]*100,0)</f>
        <v>111</v>
      </c>
      <c r="Q2841">
        <f>IFERROR(ROUND(E2841/L2841,2),0)</f>
        <v>125.81</v>
      </c>
      <c r="R2841" s="18">
        <f>(((J2841/60)/60)/24)+DATE(1970,1,1)</f>
        <v>41853.240208333329</v>
      </c>
      <c r="S2841" s="18">
        <f>(((I2841/60)/60)/24)+DATE(1970,1,1)</f>
        <v>41876.207638888889</v>
      </c>
      <c r="T2841" s="14">
        <f>MONTH(R2841)</f>
        <v>8</v>
      </c>
      <c r="U2841" s="14">
        <f>MONTH(S2841)</f>
        <v>8</v>
      </c>
      <c r="V2841">
        <f>YEAR(R2841)</f>
        <v>2014</v>
      </c>
      <c r="W2841">
        <f>YEAR(S2841)</f>
        <v>2014</v>
      </c>
      <c r="X2841" s="14">
        <f>_xlfn.DAYS(Table1[[#This Row],[Date Ended Conversion]],Table1[[#This Row],[Date Created Conversion]])</f>
        <v>23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8297</v>
      </c>
      <c r="O2842" t="s">
        <v>8298</v>
      </c>
      <c r="P2842" s="16">
        <f>ROUND(Table1[[#This Row],[pledged]]/Table1[[#This Row],[goal]]*100,0)</f>
        <v>104</v>
      </c>
      <c r="Q2842">
        <f>IFERROR(ROUND(E2842/L2842,2),0)</f>
        <v>19.7</v>
      </c>
      <c r="R2842" s="18">
        <f>(((J2842/60)/60)/24)+DATE(1970,1,1)</f>
        <v>42060.035636574074</v>
      </c>
      <c r="S2842" s="18">
        <f>(((I2842/60)/60)/24)+DATE(1970,1,1)</f>
        <v>42081.708333333328</v>
      </c>
      <c r="T2842" s="14">
        <f>MONTH(R2842)</f>
        <v>2</v>
      </c>
      <c r="U2842" s="14">
        <f>MONTH(S2842)</f>
        <v>3</v>
      </c>
      <c r="V2842">
        <f>YEAR(R2842)</f>
        <v>2015</v>
      </c>
      <c r="W2842">
        <f>YEAR(S2842)</f>
        <v>2015</v>
      </c>
      <c r="X2842" s="14">
        <f>_xlfn.DAYS(Table1[[#This Row],[Date Ended Conversion]],Table1[[#This Row],[Date Created Conversion]])</f>
        <v>21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8297</v>
      </c>
      <c r="O2843" t="s">
        <v>8298</v>
      </c>
      <c r="P2843" s="16">
        <f>ROUND(Table1[[#This Row],[pledged]]/Table1[[#This Row],[goal]]*100,0)</f>
        <v>1</v>
      </c>
      <c r="Q2843">
        <f>IFERROR(ROUND(E2843/L2843,2),0)</f>
        <v>10</v>
      </c>
      <c r="R2843" s="18">
        <f>(((J2843/60)/60)/24)+DATE(1970,1,1)</f>
        <v>42291.739548611105</v>
      </c>
      <c r="S2843" s="18">
        <f>(((I2843/60)/60)/24)+DATE(1970,1,1)</f>
        <v>42351.781215277777</v>
      </c>
      <c r="T2843" s="14">
        <f>MONTH(R2843)</f>
        <v>10</v>
      </c>
      <c r="U2843" s="14">
        <f>MONTH(S2843)</f>
        <v>12</v>
      </c>
      <c r="V2843">
        <f>YEAR(R2843)</f>
        <v>2015</v>
      </c>
      <c r="W2843">
        <f>YEAR(S2843)</f>
        <v>2015</v>
      </c>
      <c r="X2843" s="14">
        <f>_xlfn.DAYS(Table1[[#This Row],[Date Ended Conversion]],Table1[[#This Row],[Date Created Conversion]])</f>
        <v>60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8297</v>
      </c>
      <c r="O2844" t="s">
        <v>8298</v>
      </c>
      <c r="P2844" s="16">
        <f>ROUND(Table1[[#This Row],[pledged]]/Table1[[#This Row],[goal]]*100,0)</f>
        <v>0</v>
      </c>
      <c r="Q2844">
        <f>IFERROR(ROUND(E2844/L2844,2),0)</f>
        <v>0</v>
      </c>
      <c r="R2844" s="18">
        <f>(((J2844/60)/60)/24)+DATE(1970,1,1)</f>
        <v>41784.952488425923</v>
      </c>
      <c r="S2844" s="18">
        <f>(((I2844/60)/60)/24)+DATE(1970,1,1)</f>
        <v>41811.458333333336</v>
      </c>
      <c r="T2844" s="14">
        <f>MONTH(R2844)</f>
        <v>5</v>
      </c>
      <c r="U2844" s="14">
        <f>MONTH(S2844)</f>
        <v>6</v>
      </c>
      <c r="V2844">
        <f>YEAR(R2844)</f>
        <v>2014</v>
      </c>
      <c r="W2844">
        <f>YEAR(S2844)</f>
        <v>2014</v>
      </c>
      <c r="X2844" s="14">
        <f>_xlfn.DAYS(Table1[[#This Row],[Date Ended Conversion]],Table1[[#This Row],[Date Created Conversion]])</f>
        <v>27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8297</v>
      </c>
      <c r="O2845" t="s">
        <v>8298</v>
      </c>
      <c r="P2845" s="16">
        <f>ROUND(Table1[[#This Row],[pledged]]/Table1[[#This Row],[goal]]*100,0)</f>
        <v>0</v>
      </c>
      <c r="Q2845">
        <f>IFERROR(ROUND(E2845/L2845,2),0)</f>
        <v>0</v>
      </c>
      <c r="R2845" s="18">
        <f>(((J2845/60)/60)/24)+DATE(1970,1,1)</f>
        <v>42492.737847222219</v>
      </c>
      <c r="S2845" s="18">
        <f>(((I2845/60)/60)/24)+DATE(1970,1,1)</f>
        <v>42534.166666666672</v>
      </c>
      <c r="T2845" s="14">
        <f>MONTH(R2845)</f>
        <v>5</v>
      </c>
      <c r="U2845" s="14">
        <f>MONTH(S2845)</f>
        <v>6</v>
      </c>
      <c r="V2845">
        <f>YEAR(R2845)</f>
        <v>2016</v>
      </c>
      <c r="W2845">
        <f>YEAR(S2845)</f>
        <v>2016</v>
      </c>
      <c r="X2845" s="14">
        <f>_xlfn.DAYS(Table1[[#This Row],[Date Ended Conversion]],Table1[[#This Row],[Date Created Conversion]])</f>
        <v>42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8297</v>
      </c>
      <c r="O2846" t="s">
        <v>8298</v>
      </c>
      <c r="P2846" s="16">
        <f>ROUND(Table1[[#This Row],[pledged]]/Table1[[#This Row],[goal]]*100,0)</f>
        <v>5</v>
      </c>
      <c r="Q2846">
        <f>IFERROR(ROUND(E2846/L2846,2),0)</f>
        <v>30</v>
      </c>
      <c r="R2846" s="18">
        <f>(((J2846/60)/60)/24)+DATE(1970,1,1)</f>
        <v>42709.546064814815</v>
      </c>
      <c r="S2846" s="18">
        <f>(((I2846/60)/60)/24)+DATE(1970,1,1)</f>
        <v>42739.546064814815</v>
      </c>
      <c r="T2846" s="14">
        <f>MONTH(R2846)</f>
        <v>12</v>
      </c>
      <c r="U2846" s="14">
        <f>MONTH(S2846)</f>
        <v>1</v>
      </c>
      <c r="V2846">
        <f>YEAR(R2846)</f>
        <v>2016</v>
      </c>
      <c r="W2846">
        <f>YEAR(S2846)</f>
        <v>2017</v>
      </c>
      <c r="X2846" s="14">
        <f>_xlfn.DAYS(Table1[[#This Row],[Date Ended Conversion]],Table1[[#This Row],[Date Created Conversion]])</f>
        <v>30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8297</v>
      </c>
      <c r="O2847" t="s">
        <v>8298</v>
      </c>
      <c r="P2847" s="16">
        <f>ROUND(Table1[[#This Row],[pledged]]/Table1[[#This Row],[goal]]*100,0)</f>
        <v>32</v>
      </c>
      <c r="Q2847">
        <f>IFERROR(ROUND(E2847/L2847,2),0)</f>
        <v>60.67</v>
      </c>
      <c r="R2847" s="18">
        <f>(((J2847/60)/60)/24)+DATE(1970,1,1)</f>
        <v>42103.016585648147</v>
      </c>
      <c r="S2847" s="18">
        <f>(((I2847/60)/60)/24)+DATE(1970,1,1)</f>
        <v>42163.016585648147</v>
      </c>
      <c r="T2847" s="14">
        <f>MONTH(R2847)</f>
        <v>4</v>
      </c>
      <c r="U2847" s="14">
        <f>MONTH(S2847)</f>
        <v>6</v>
      </c>
      <c r="V2847">
        <f>YEAR(R2847)</f>
        <v>2015</v>
      </c>
      <c r="W2847">
        <f>YEAR(S2847)</f>
        <v>2015</v>
      </c>
      <c r="X2847" s="14">
        <f>_xlfn.DAYS(Table1[[#This Row],[Date Ended Conversion]],Table1[[#This Row],[Date Created Conversion]])</f>
        <v>60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8297</v>
      </c>
      <c r="O2848" t="s">
        <v>8298</v>
      </c>
      <c r="P2848" s="16">
        <f>ROUND(Table1[[#This Row],[pledged]]/Table1[[#This Row],[goal]]*100,0)</f>
        <v>0</v>
      </c>
      <c r="Q2848">
        <f>IFERROR(ROUND(E2848/L2848,2),0)</f>
        <v>0</v>
      </c>
      <c r="R2848" s="18">
        <f>(((J2848/60)/60)/24)+DATE(1970,1,1)</f>
        <v>42108.692060185189</v>
      </c>
      <c r="S2848" s="18">
        <f>(((I2848/60)/60)/24)+DATE(1970,1,1)</f>
        <v>42153.692060185189</v>
      </c>
      <c r="T2848" s="14">
        <f>MONTH(R2848)</f>
        <v>4</v>
      </c>
      <c r="U2848" s="14">
        <f>MONTH(S2848)</f>
        <v>5</v>
      </c>
      <c r="V2848">
        <f>YEAR(R2848)</f>
        <v>2015</v>
      </c>
      <c r="W2848">
        <f>YEAR(S2848)</f>
        <v>2015</v>
      </c>
      <c r="X2848" s="14">
        <f>_xlfn.DAYS(Table1[[#This Row],[Date Ended Conversion]],Table1[[#This Row],[Date Created Conversion]])</f>
        <v>45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8297</v>
      </c>
      <c r="O2849" t="s">
        <v>8298</v>
      </c>
      <c r="P2849" s="16">
        <f>ROUND(Table1[[#This Row],[pledged]]/Table1[[#This Row],[goal]]*100,0)</f>
        <v>0</v>
      </c>
      <c r="Q2849">
        <f>IFERROR(ROUND(E2849/L2849,2),0)</f>
        <v>0</v>
      </c>
      <c r="R2849" s="18">
        <f>(((J2849/60)/60)/24)+DATE(1970,1,1)</f>
        <v>42453.806307870371</v>
      </c>
      <c r="S2849" s="18">
        <f>(((I2849/60)/60)/24)+DATE(1970,1,1)</f>
        <v>42513.806307870371</v>
      </c>
      <c r="T2849" s="14">
        <f>MONTH(R2849)</f>
        <v>3</v>
      </c>
      <c r="U2849" s="14">
        <f>MONTH(S2849)</f>
        <v>5</v>
      </c>
      <c r="V2849">
        <f>YEAR(R2849)</f>
        <v>2016</v>
      </c>
      <c r="W2849">
        <f>YEAR(S2849)</f>
        <v>2016</v>
      </c>
      <c r="X2849" s="14">
        <f>_xlfn.DAYS(Table1[[#This Row],[Date Ended Conversion]],Table1[[#This Row],[Date Created Conversion]])</f>
        <v>60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8297</v>
      </c>
      <c r="O2850" t="s">
        <v>8298</v>
      </c>
      <c r="P2850" s="16">
        <f>ROUND(Table1[[#This Row],[pledged]]/Table1[[#This Row],[goal]]*100,0)</f>
        <v>0</v>
      </c>
      <c r="Q2850">
        <f>IFERROR(ROUND(E2850/L2850,2),0)</f>
        <v>23.33</v>
      </c>
      <c r="R2850" s="18">
        <f>(((J2850/60)/60)/24)+DATE(1970,1,1)</f>
        <v>42123.648831018523</v>
      </c>
      <c r="S2850" s="18">
        <f>(((I2850/60)/60)/24)+DATE(1970,1,1)</f>
        <v>42153.648831018523</v>
      </c>
      <c r="T2850" s="14">
        <f>MONTH(R2850)</f>
        <v>4</v>
      </c>
      <c r="U2850" s="14">
        <f>MONTH(S2850)</f>
        <v>5</v>
      </c>
      <c r="V2850">
        <f>YEAR(R2850)</f>
        <v>2015</v>
      </c>
      <c r="W2850">
        <f>YEAR(S2850)</f>
        <v>2015</v>
      </c>
      <c r="X2850" s="14">
        <f>_xlfn.DAYS(Table1[[#This Row],[Date Ended Conversion]],Table1[[#This Row],[Date Created Conversion]])</f>
        <v>30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8297</v>
      </c>
      <c r="O2851" t="s">
        <v>8298</v>
      </c>
      <c r="P2851" s="16">
        <f>ROUND(Table1[[#This Row],[pledged]]/Table1[[#This Row],[goal]]*100,0)</f>
        <v>1</v>
      </c>
      <c r="Q2851">
        <f>IFERROR(ROUND(E2851/L2851,2),0)</f>
        <v>5</v>
      </c>
      <c r="R2851" s="18">
        <f>(((J2851/60)/60)/24)+DATE(1970,1,1)</f>
        <v>42453.428240740745</v>
      </c>
      <c r="S2851" s="18">
        <f>(((I2851/60)/60)/24)+DATE(1970,1,1)</f>
        <v>42483.428240740745</v>
      </c>
      <c r="T2851" s="14">
        <f>MONTH(R2851)</f>
        <v>3</v>
      </c>
      <c r="U2851" s="14">
        <f>MONTH(S2851)</f>
        <v>4</v>
      </c>
      <c r="V2851">
        <f>YEAR(R2851)</f>
        <v>2016</v>
      </c>
      <c r="W2851">
        <f>YEAR(S2851)</f>
        <v>2016</v>
      </c>
      <c r="X2851" s="14">
        <f>_xlfn.DAYS(Table1[[#This Row],[Date Ended Conversion]],Table1[[#This Row],[Date Created Conversion]])</f>
        <v>30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8297</v>
      </c>
      <c r="O2852" t="s">
        <v>8298</v>
      </c>
      <c r="P2852" s="16">
        <f>ROUND(Table1[[#This Row],[pledged]]/Table1[[#This Row],[goal]]*100,0)</f>
        <v>4</v>
      </c>
      <c r="Q2852">
        <f>IFERROR(ROUND(E2852/L2852,2),0)</f>
        <v>23.92</v>
      </c>
      <c r="R2852" s="18">
        <f>(((J2852/60)/60)/24)+DATE(1970,1,1)</f>
        <v>41858.007071759261</v>
      </c>
      <c r="S2852" s="18">
        <f>(((I2852/60)/60)/24)+DATE(1970,1,1)</f>
        <v>41888.007071759261</v>
      </c>
      <c r="T2852" s="14">
        <f>MONTH(R2852)</f>
        <v>8</v>
      </c>
      <c r="U2852" s="14">
        <f>MONTH(S2852)</f>
        <v>9</v>
      </c>
      <c r="V2852">
        <f>YEAR(R2852)</f>
        <v>2014</v>
      </c>
      <c r="W2852">
        <f>YEAR(S2852)</f>
        <v>2014</v>
      </c>
      <c r="X2852" s="14">
        <f>_xlfn.DAYS(Table1[[#This Row],[Date Ended Conversion]],Table1[[#This Row],[Date Created Conversion]])</f>
        <v>30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8297</v>
      </c>
      <c r="O2853" t="s">
        <v>8298</v>
      </c>
      <c r="P2853" s="16">
        <f>ROUND(Table1[[#This Row],[pledged]]/Table1[[#This Row],[goal]]*100,0)</f>
        <v>0</v>
      </c>
      <c r="Q2853">
        <f>IFERROR(ROUND(E2853/L2853,2),0)</f>
        <v>0</v>
      </c>
      <c r="R2853" s="18">
        <f>(((J2853/60)/60)/24)+DATE(1970,1,1)</f>
        <v>42390.002650462964</v>
      </c>
      <c r="S2853" s="18">
        <f>(((I2853/60)/60)/24)+DATE(1970,1,1)</f>
        <v>42398.970138888893</v>
      </c>
      <c r="T2853" s="14">
        <f>MONTH(R2853)</f>
        <v>1</v>
      </c>
      <c r="U2853" s="14">
        <f>MONTH(S2853)</f>
        <v>1</v>
      </c>
      <c r="V2853">
        <f>YEAR(R2853)</f>
        <v>2016</v>
      </c>
      <c r="W2853">
        <f>YEAR(S2853)</f>
        <v>2016</v>
      </c>
      <c r="X2853" s="14">
        <f>_xlfn.DAYS(Table1[[#This Row],[Date Ended Conversion]],Table1[[#This Row],[Date Created Conversion]])</f>
        <v>8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8297</v>
      </c>
      <c r="O2854" t="s">
        <v>8298</v>
      </c>
      <c r="P2854" s="16">
        <f>ROUND(Table1[[#This Row],[pledged]]/Table1[[#This Row],[goal]]*100,0)</f>
        <v>2</v>
      </c>
      <c r="Q2854">
        <f>IFERROR(ROUND(E2854/L2854,2),0)</f>
        <v>15.83</v>
      </c>
      <c r="R2854" s="18">
        <f>(((J2854/60)/60)/24)+DATE(1970,1,1)</f>
        <v>41781.045173611114</v>
      </c>
      <c r="S2854" s="18">
        <f>(((I2854/60)/60)/24)+DATE(1970,1,1)</f>
        <v>41811.045173611114</v>
      </c>
      <c r="T2854" s="14">
        <f>MONTH(R2854)</f>
        <v>5</v>
      </c>
      <c r="U2854" s="14">
        <f>MONTH(S2854)</f>
        <v>6</v>
      </c>
      <c r="V2854">
        <f>YEAR(R2854)</f>
        <v>2014</v>
      </c>
      <c r="W2854">
        <f>YEAR(S2854)</f>
        <v>2014</v>
      </c>
      <c r="X2854" s="14">
        <f>_xlfn.DAYS(Table1[[#This Row],[Date Ended Conversion]],Table1[[#This Row],[Date Created Conversion]])</f>
        <v>30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8297</v>
      </c>
      <c r="O2855" t="s">
        <v>8298</v>
      </c>
      <c r="P2855" s="16">
        <f>ROUND(Table1[[#This Row],[pledged]]/Table1[[#This Row],[goal]]*100,0)</f>
        <v>0</v>
      </c>
      <c r="Q2855">
        <f>IFERROR(ROUND(E2855/L2855,2),0)</f>
        <v>0</v>
      </c>
      <c r="R2855" s="18">
        <f>(((J2855/60)/60)/24)+DATE(1970,1,1)</f>
        <v>41836.190937499996</v>
      </c>
      <c r="S2855" s="18">
        <f>(((I2855/60)/60)/24)+DATE(1970,1,1)</f>
        <v>41896.190937499996</v>
      </c>
      <c r="T2855" s="14">
        <f>MONTH(R2855)</f>
        <v>7</v>
      </c>
      <c r="U2855" s="14">
        <f>MONTH(S2855)</f>
        <v>9</v>
      </c>
      <c r="V2855">
        <f>YEAR(R2855)</f>
        <v>2014</v>
      </c>
      <c r="W2855">
        <f>YEAR(S2855)</f>
        <v>2014</v>
      </c>
      <c r="X2855" s="14">
        <f>_xlfn.DAYS(Table1[[#This Row],[Date Ended Conversion]],Table1[[#This Row],[Date Created Conversion]])</f>
        <v>60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8297</v>
      </c>
      <c r="O2856" t="s">
        <v>8298</v>
      </c>
      <c r="P2856" s="16">
        <f>ROUND(Table1[[#This Row],[pledged]]/Table1[[#This Row],[goal]]*100,0)</f>
        <v>42</v>
      </c>
      <c r="Q2856">
        <f>IFERROR(ROUND(E2856/L2856,2),0)</f>
        <v>29.79</v>
      </c>
      <c r="R2856" s="18">
        <f>(((J2856/60)/60)/24)+DATE(1970,1,1)</f>
        <v>42111.71665509259</v>
      </c>
      <c r="S2856" s="18">
        <f>(((I2856/60)/60)/24)+DATE(1970,1,1)</f>
        <v>42131.71665509259</v>
      </c>
      <c r="T2856" s="14">
        <f>MONTH(R2856)</f>
        <v>4</v>
      </c>
      <c r="U2856" s="14">
        <f>MONTH(S2856)</f>
        <v>5</v>
      </c>
      <c r="V2856">
        <f>YEAR(R2856)</f>
        <v>2015</v>
      </c>
      <c r="W2856">
        <f>YEAR(S2856)</f>
        <v>2015</v>
      </c>
      <c r="X2856" s="14">
        <f>_xlfn.DAYS(Table1[[#This Row],[Date Ended Conversion]],Table1[[#This Row],[Date Created Conversion]])</f>
        <v>20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8297</v>
      </c>
      <c r="O2857" t="s">
        <v>8298</v>
      </c>
      <c r="P2857" s="16">
        <f>ROUND(Table1[[#This Row],[pledged]]/Table1[[#This Row],[goal]]*100,0)</f>
        <v>50</v>
      </c>
      <c r="Q2857">
        <f>IFERROR(ROUND(E2857/L2857,2),0)</f>
        <v>60</v>
      </c>
      <c r="R2857" s="18">
        <f>(((J2857/60)/60)/24)+DATE(1970,1,1)</f>
        <v>42370.007766203707</v>
      </c>
      <c r="S2857" s="18">
        <f>(((I2857/60)/60)/24)+DATE(1970,1,1)</f>
        <v>42398.981944444444</v>
      </c>
      <c r="T2857" s="14">
        <f>MONTH(R2857)</f>
        <v>1</v>
      </c>
      <c r="U2857" s="14">
        <f>MONTH(S2857)</f>
        <v>1</v>
      </c>
      <c r="V2857">
        <f>YEAR(R2857)</f>
        <v>2016</v>
      </c>
      <c r="W2857">
        <f>YEAR(S2857)</f>
        <v>2016</v>
      </c>
      <c r="X2857" s="14">
        <f>_xlfn.DAYS(Table1[[#This Row],[Date Ended Conversion]],Table1[[#This Row],[Date Created Conversion]])</f>
        <v>28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8297</v>
      </c>
      <c r="O2858" t="s">
        <v>8298</v>
      </c>
      <c r="P2858" s="16">
        <f>ROUND(Table1[[#This Row],[pledged]]/Table1[[#This Row],[goal]]*100,0)</f>
        <v>5</v>
      </c>
      <c r="Q2858">
        <f>IFERROR(ROUND(E2858/L2858,2),0)</f>
        <v>24.33</v>
      </c>
      <c r="R2858" s="18">
        <f>(((J2858/60)/60)/24)+DATE(1970,1,1)</f>
        <v>42165.037581018521</v>
      </c>
      <c r="S2858" s="18">
        <f>(((I2858/60)/60)/24)+DATE(1970,1,1)</f>
        <v>42224.898611111115</v>
      </c>
      <c r="T2858" s="14">
        <f>MONTH(R2858)</f>
        <v>6</v>
      </c>
      <c r="U2858" s="14">
        <f>MONTH(S2858)</f>
        <v>8</v>
      </c>
      <c r="V2858">
        <f>YEAR(R2858)</f>
        <v>2015</v>
      </c>
      <c r="W2858">
        <f>YEAR(S2858)</f>
        <v>2015</v>
      </c>
      <c r="X2858" s="14">
        <f>_xlfn.DAYS(Table1[[#This Row],[Date Ended Conversion]],Table1[[#This Row],[Date Created Conversion]])</f>
        <v>59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8297</v>
      </c>
      <c r="O2859" t="s">
        <v>8298</v>
      </c>
      <c r="P2859" s="16">
        <f>ROUND(Table1[[#This Row],[pledged]]/Table1[[#This Row],[goal]]*100,0)</f>
        <v>20</v>
      </c>
      <c r="Q2859">
        <f>IFERROR(ROUND(E2859/L2859,2),0)</f>
        <v>500</v>
      </c>
      <c r="R2859" s="18">
        <f>(((J2859/60)/60)/24)+DATE(1970,1,1)</f>
        <v>42726.920081018514</v>
      </c>
      <c r="S2859" s="18">
        <f>(((I2859/60)/60)/24)+DATE(1970,1,1)</f>
        <v>42786.75</v>
      </c>
      <c r="T2859" s="14">
        <f>MONTH(R2859)</f>
        <v>12</v>
      </c>
      <c r="U2859" s="14">
        <f>MONTH(S2859)</f>
        <v>2</v>
      </c>
      <c r="V2859">
        <f>YEAR(R2859)</f>
        <v>2016</v>
      </c>
      <c r="W2859">
        <f>YEAR(S2859)</f>
        <v>2017</v>
      </c>
      <c r="X2859" s="14">
        <f>_xlfn.DAYS(Table1[[#This Row],[Date Ended Conversion]],Table1[[#This Row],[Date Created Conversion]])</f>
        <v>60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8297</v>
      </c>
      <c r="O2860" t="s">
        <v>8298</v>
      </c>
      <c r="P2860" s="16">
        <f>ROUND(Table1[[#This Row],[pledged]]/Table1[[#This Row],[goal]]*100,0)</f>
        <v>0</v>
      </c>
      <c r="Q2860">
        <f>IFERROR(ROUND(E2860/L2860,2),0)</f>
        <v>0</v>
      </c>
      <c r="R2860" s="18">
        <f>(((J2860/60)/60)/24)+DATE(1970,1,1)</f>
        <v>41954.545081018514</v>
      </c>
      <c r="S2860" s="18">
        <f>(((I2860/60)/60)/24)+DATE(1970,1,1)</f>
        <v>41978.477777777778</v>
      </c>
      <c r="T2860" s="14">
        <f>MONTH(R2860)</f>
        <v>11</v>
      </c>
      <c r="U2860" s="14">
        <f>MONTH(S2860)</f>
        <v>12</v>
      </c>
      <c r="V2860">
        <f>YEAR(R2860)</f>
        <v>2014</v>
      </c>
      <c r="W2860">
        <f>YEAR(S2860)</f>
        <v>2014</v>
      </c>
      <c r="X2860" s="14">
        <f>_xlfn.DAYS(Table1[[#This Row],[Date Ended Conversion]],Table1[[#This Row],[Date Created Conversion]])</f>
        <v>24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8297</v>
      </c>
      <c r="O2861" t="s">
        <v>8298</v>
      </c>
      <c r="P2861" s="16">
        <f>ROUND(Table1[[#This Row],[pledged]]/Table1[[#This Row],[goal]]*100,0)</f>
        <v>2</v>
      </c>
      <c r="Q2861">
        <f>IFERROR(ROUND(E2861/L2861,2),0)</f>
        <v>35</v>
      </c>
      <c r="R2861" s="18">
        <f>(((J2861/60)/60)/24)+DATE(1970,1,1)</f>
        <v>42233.362314814818</v>
      </c>
      <c r="S2861" s="18">
        <f>(((I2861/60)/60)/24)+DATE(1970,1,1)</f>
        <v>42293.362314814818</v>
      </c>
      <c r="T2861" s="14">
        <f>MONTH(R2861)</f>
        <v>8</v>
      </c>
      <c r="U2861" s="14">
        <f>MONTH(S2861)</f>
        <v>10</v>
      </c>
      <c r="V2861">
        <f>YEAR(R2861)</f>
        <v>2015</v>
      </c>
      <c r="W2861">
        <f>YEAR(S2861)</f>
        <v>2015</v>
      </c>
      <c r="X2861" s="14">
        <f>_xlfn.DAYS(Table1[[#This Row],[Date Ended Conversion]],Table1[[#This Row],[Date Created Conversion]])</f>
        <v>60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8297</v>
      </c>
      <c r="O2862" t="s">
        <v>8298</v>
      </c>
      <c r="P2862" s="16">
        <f>ROUND(Table1[[#This Row],[pledged]]/Table1[[#This Row],[goal]]*100,0)</f>
        <v>7</v>
      </c>
      <c r="Q2862">
        <f>IFERROR(ROUND(E2862/L2862,2),0)</f>
        <v>29.56</v>
      </c>
      <c r="R2862" s="18">
        <f>(((J2862/60)/60)/24)+DATE(1970,1,1)</f>
        <v>42480.800648148142</v>
      </c>
      <c r="S2862" s="18">
        <f>(((I2862/60)/60)/24)+DATE(1970,1,1)</f>
        <v>42540.800648148142</v>
      </c>
      <c r="T2862" s="14">
        <f>MONTH(R2862)</f>
        <v>4</v>
      </c>
      <c r="U2862" s="14">
        <f>MONTH(S2862)</f>
        <v>6</v>
      </c>
      <c r="V2862">
        <f>YEAR(R2862)</f>
        <v>2016</v>
      </c>
      <c r="W2862">
        <f>YEAR(S2862)</f>
        <v>2016</v>
      </c>
      <c r="X2862" s="14">
        <f>_xlfn.DAYS(Table1[[#This Row],[Date Ended Conversion]],Table1[[#This Row],[Date Created Conversion]])</f>
        <v>60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8297</v>
      </c>
      <c r="O2863" t="s">
        <v>8298</v>
      </c>
      <c r="P2863" s="16">
        <f>ROUND(Table1[[#This Row],[pledged]]/Table1[[#This Row],[goal]]*100,0)</f>
        <v>32</v>
      </c>
      <c r="Q2863">
        <f>IFERROR(ROUND(E2863/L2863,2),0)</f>
        <v>26.67</v>
      </c>
      <c r="R2863" s="18">
        <f>(((J2863/60)/60)/24)+DATE(1970,1,1)</f>
        <v>42257.590833333335</v>
      </c>
      <c r="S2863" s="18">
        <f>(((I2863/60)/60)/24)+DATE(1970,1,1)</f>
        <v>42271.590833333335</v>
      </c>
      <c r="T2863" s="14">
        <f>MONTH(R2863)</f>
        <v>9</v>
      </c>
      <c r="U2863" s="14">
        <f>MONTH(S2863)</f>
        <v>9</v>
      </c>
      <c r="V2863">
        <f>YEAR(R2863)</f>
        <v>2015</v>
      </c>
      <c r="W2863">
        <f>YEAR(S2863)</f>
        <v>2015</v>
      </c>
      <c r="X2863" s="14">
        <f>_xlfn.DAYS(Table1[[#This Row],[Date Ended Conversion]],Table1[[#This Row],[Date Created Conversion]])</f>
        <v>14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8297</v>
      </c>
      <c r="O2864" t="s">
        <v>8298</v>
      </c>
      <c r="P2864" s="16">
        <f>ROUND(Table1[[#This Row],[pledged]]/Table1[[#This Row],[goal]]*100,0)</f>
        <v>0</v>
      </c>
      <c r="Q2864">
        <f>IFERROR(ROUND(E2864/L2864,2),0)</f>
        <v>18.329999999999998</v>
      </c>
      <c r="R2864" s="18">
        <f>(((J2864/60)/60)/24)+DATE(1970,1,1)</f>
        <v>41784.789687500001</v>
      </c>
      <c r="S2864" s="18">
        <f>(((I2864/60)/60)/24)+DATE(1970,1,1)</f>
        <v>41814.789687500001</v>
      </c>
      <c r="T2864" s="14">
        <f>MONTH(R2864)</f>
        <v>5</v>
      </c>
      <c r="U2864" s="14">
        <f>MONTH(S2864)</f>
        <v>6</v>
      </c>
      <c r="V2864">
        <f>YEAR(R2864)</f>
        <v>2014</v>
      </c>
      <c r="W2864">
        <f>YEAR(S2864)</f>
        <v>2014</v>
      </c>
      <c r="X2864" s="14">
        <f>_xlfn.DAYS(Table1[[#This Row],[Date Ended Conversion]],Table1[[#This Row],[Date Created Conversion]])</f>
        <v>30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8297</v>
      </c>
      <c r="O2865" t="s">
        <v>8298</v>
      </c>
      <c r="P2865" s="16">
        <f>ROUND(Table1[[#This Row],[pledged]]/Table1[[#This Row],[goal]]*100,0)</f>
        <v>0</v>
      </c>
      <c r="Q2865">
        <f>IFERROR(ROUND(E2865/L2865,2),0)</f>
        <v>20</v>
      </c>
      <c r="R2865" s="18">
        <f>(((J2865/60)/60)/24)+DATE(1970,1,1)</f>
        <v>41831.675034722226</v>
      </c>
      <c r="S2865" s="18">
        <f>(((I2865/60)/60)/24)+DATE(1970,1,1)</f>
        <v>41891.675034722226</v>
      </c>
      <c r="T2865" s="14">
        <f>MONTH(R2865)</f>
        <v>7</v>
      </c>
      <c r="U2865" s="14">
        <f>MONTH(S2865)</f>
        <v>9</v>
      </c>
      <c r="V2865">
        <f>YEAR(R2865)</f>
        <v>2014</v>
      </c>
      <c r="W2865">
        <f>YEAR(S2865)</f>
        <v>2014</v>
      </c>
      <c r="X2865" s="14">
        <f>_xlfn.DAYS(Table1[[#This Row],[Date Ended Conversion]],Table1[[#This Row],[Date Created Conversion]])</f>
        <v>60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8297</v>
      </c>
      <c r="O2866" t="s">
        <v>8298</v>
      </c>
      <c r="P2866" s="16">
        <f>ROUND(Table1[[#This Row],[pledged]]/Table1[[#This Row],[goal]]*100,0)</f>
        <v>2</v>
      </c>
      <c r="Q2866">
        <f>IFERROR(ROUND(E2866/L2866,2),0)</f>
        <v>13.33</v>
      </c>
      <c r="R2866" s="18">
        <f>(((J2866/60)/60)/24)+DATE(1970,1,1)</f>
        <v>42172.613506944443</v>
      </c>
      <c r="S2866" s="18">
        <f>(((I2866/60)/60)/24)+DATE(1970,1,1)</f>
        <v>42202.554166666669</v>
      </c>
      <c r="T2866" s="14">
        <f>MONTH(R2866)</f>
        <v>6</v>
      </c>
      <c r="U2866" s="14">
        <f>MONTH(S2866)</f>
        <v>7</v>
      </c>
      <c r="V2866">
        <f>YEAR(R2866)</f>
        <v>2015</v>
      </c>
      <c r="W2866">
        <f>YEAR(S2866)</f>
        <v>2015</v>
      </c>
      <c r="X2866" s="14">
        <f>_xlfn.DAYS(Table1[[#This Row],[Date Ended Conversion]],Table1[[#This Row],[Date Created Conversion]])</f>
        <v>30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8297</v>
      </c>
      <c r="O2867" t="s">
        <v>8298</v>
      </c>
      <c r="P2867" s="16">
        <f>ROUND(Table1[[#This Row],[pledged]]/Table1[[#This Row],[goal]]*100,0)</f>
        <v>0</v>
      </c>
      <c r="Q2867">
        <f>IFERROR(ROUND(E2867/L2867,2),0)</f>
        <v>0</v>
      </c>
      <c r="R2867" s="18">
        <f>(((J2867/60)/60)/24)+DATE(1970,1,1)</f>
        <v>41950.114108796297</v>
      </c>
      <c r="S2867" s="18">
        <f>(((I2867/60)/60)/24)+DATE(1970,1,1)</f>
        <v>42010.114108796297</v>
      </c>
      <c r="T2867" s="14">
        <f>MONTH(R2867)</f>
        <v>11</v>
      </c>
      <c r="U2867" s="14">
        <f>MONTH(S2867)</f>
        <v>1</v>
      </c>
      <c r="V2867">
        <f>YEAR(R2867)</f>
        <v>2014</v>
      </c>
      <c r="W2867">
        <f>YEAR(S2867)</f>
        <v>2015</v>
      </c>
      <c r="X2867" s="14">
        <f>_xlfn.DAYS(Table1[[#This Row],[Date Ended Conversion]],Table1[[#This Row],[Date Created Conversion]])</f>
        <v>60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8297</v>
      </c>
      <c r="O2868" t="s">
        <v>8298</v>
      </c>
      <c r="P2868" s="16">
        <f>ROUND(Table1[[#This Row],[pledged]]/Table1[[#This Row],[goal]]*100,0)</f>
        <v>1</v>
      </c>
      <c r="Q2868">
        <f>IFERROR(ROUND(E2868/L2868,2),0)</f>
        <v>22.5</v>
      </c>
      <c r="R2868" s="18">
        <f>(((J2868/60)/60)/24)+DATE(1970,1,1)</f>
        <v>42627.955104166671</v>
      </c>
      <c r="S2868" s="18">
        <f>(((I2868/60)/60)/24)+DATE(1970,1,1)</f>
        <v>42657.916666666672</v>
      </c>
      <c r="T2868" s="14">
        <f>MONTH(R2868)</f>
        <v>9</v>
      </c>
      <c r="U2868" s="14">
        <f>MONTH(S2868)</f>
        <v>10</v>
      </c>
      <c r="V2868">
        <f>YEAR(R2868)</f>
        <v>2016</v>
      </c>
      <c r="W2868">
        <f>YEAR(S2868)</f>
        <v>2016</v>
      </c>
      <c r="X2868" s="14">
        <f>_xlfn.DAYS(Table1[[#This Row],[Date Ended Conversion]],Table1[[#This Row],[Date Created Conversion]])</f>
        <v>30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8297</v>
      </c>
      <c r="O2869" t="s">
        <v>8298</v>
      </c>
      <c r="P2869" s="16">
        <f>ROUND(Table1[[#This Row],[pledged]]/Table1[[#This Row],[goal]]*100,0)</f>
        <v>20</v>
      </c>
      <c r="Q2869">
        <f>IFERROR(ROUND(E2869/L2869,2),0)</f>
        <v>50.4</v>
      </c>
      <c r="R2869" s="18">
        <f>(((J2869/60)/60)/24)+DATE(1970,1,1)</f>
        <v>42531.195277777777</v>
      </c>
      <c r="S2869" s="18">
        <f>(((I2869/60)/60)/24)+DATE(1970,1,1)</f>
        <v>42555.166666666672</v>
      </c>
      <c r="T2869" s="14">
        <f>MONTH(R2869)</f>
        <v>6</v>
      </c>
      <c r="U2869" s="14">
        <f>MONTH(S2869)</f>
        <v>7</v>
      </c>
      <c r="V2869">
        <f>YEAR(R2869)</f>
        <v>2016</v>
      </c>
      <c r="W2869">
        <f>YEAR(S2869)</f>
        <v>2016</v>
      </c>
      <c r="X2869" s="14">
        <f>_xlfn.DAYS(Table1[[#This Row],[Date Ended Conversion]],Table1[[#This Row],[Date Created Conversion]])</f>
        <v>24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8297</v>
      </c>
      <c r="O2870" t="s">
        <v>8298</v>
      </c>
      <c r="P2870" s="16">
        <f>ROUND(Table1[[#This Row],[pledged]]/Table1[[#This Row],[goal]]*100,0)</f>
        <v>42</v>
      </c>
      <c r="Q2870">
        <f>IFERROR(ROUND(E2870/L2870,2),0)</f>
        <v>105.03</v>
      </c>
      <c r="R2870" s="18">
        <f>(((J2870/60)/60)/24)+DATE(1970,1,1)</f>
        <v>42618.827013888891</v>
      </c>
      <c r="S2870" s="18">
        <f>(((I2870/60)/60)/24)+DATE(1970,1,1)</f>
        <v>42648.827013888891</v>
      </c>
      <c r="T2870" s="14">
        <f>MONTH(R2870)</f>
        <v>9</v>
      </c>
      <c r="U2870" s="14">
        <f>MONTH(S2870)</f>
        <v>10</v>
      </c>
      <c r="V2870">
        <f>YEAR(R2870)</f>
        <v>2016</v>
      </c>
      <c r="W2870">
        <f>YEAR(S2870)</f>
        <v>2016</v>
      </c>
      <c r="X2870" s="14">
        <f>_xlfn.DAYS(Table1[[#This Row],[Date Ended Conversion]],Table1[[#This Row],[Date Created Conversion]])</f>
        <v>30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8297</v>
      </c>
      <c r="O2871" t="s">
        <v>8298</v>
      </c>
      <c r="P2871" s="16">
        <f>ROUND(Table1[[#This Row],[pledged]]/Table1[[#This Row],[goal]]*100,0)</f>
        <v>1</v>
      </c>
      <c r="Q2871">
        <f>IFERROR(ROUND(E2871/L2871,2),0)</f>
        <v>35.4</v>
      </c>
      <c r="R2871" s="18">
        <f>(((J2871/60)/60)/24)+DATE(1970,1,1)</f>
        <v>42540.593530092592</v>
      </c>
      <c r="S2871" s="18">
        <f>(((I2871/60)/60)/24)+DATE(1970,1,1)</f>
        <v>42570.593530092592</v>
      </c>
      <c r="T2871" s="14">
        <f>MONTH(R2871)</f>
        <v>6</v>
      </c>
      <c r="U2871" s="14">
        <f>MONTH(S2871)</f>
        <v>7</v>
      </c>
      <c r="V2871">
        <f>YEAR(R2871)</f>
        <v>2016</v>
      </c>
      <c r="W2871">
        <f>YEAR(S2871)</f>
        <v>2016</v>
      </c>
      <c r="X2871" s="14">
        <f>_xlfn.DAYS(Table1[[#This Row],[Date Ended Conversion]],Table1[[#This Row],[Date Created Conversion]])</f>
        <v>30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8297</v>
      </c>
      <c r="O2872" t="s">
        <v>8298</v>
      </c>
      <c r="P2872" s="16">
        <f>ROUND(Table1[[#This Row],[pledged]]/Table1[[#This Row],[goal]]*100,0)</f>
        <v>15</v>
      </c>
      <c r="Q2872">
        <f>IFERROR(ROUND(E2872/L2872,2),0)</f>
        <v>83.33</v>
      </c>
      <c r="R2872" s="18">
        <f>(((J2872/60)/60)/24)+DATE(1970,1,1)</f>
        <v>41746.189409722225</v>
      </c>
      <c r="S2872" s="18">
        <f>(((I2872/60)/60)/24)+DATE(1970,1,1)</f>
        <v>41776.189409722225</v>
      </c>
      <c r="T2872" s="14">
        <f>MONTH(R2872)</f>
        <v>4</v>
      </c>
      <c r="U2872" s="14">
        <f>MONTH(S2872)</f>
        <v>5</v>
      </c>
      <c r="V2872">
        <f>YEAR(R2872)</f>
        <v>2014</v>
      </c>
      <c r="W2872">
        <f>YEAR(S2872)</f>
        <v>2014</v>
      </c>
      <c r="X2872" s="14">
        <f>_xlfn.DAYS(Table1[[#This Row],[Date Ended Conversion]],Table1[[#This Row],[Date Created Conversion]])</f>
        <v>30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8297</v>
      </c>
      <c r="O2873" t="s">
        <v>8298</v>
      </c>
      <c r="P2873" s="16">
        <f>ROUND(Table1[[#This Row],[pledged]]/Table1[[#This Row],[goal]]*100,0)</f>
        <v>5</v>
      </c>
      <c r="Q2873">
        <f>IFERROR(ROUND(E2873/L2873,2),0)</f>
        <v>35.92</v>
      </c>
      <c r="R2873" s="18">
        <f>(((J2873/60)/60)/24)+DATE(1970,1,1)</f>
        <v>41974.738576388889</v>
      </c>
      <c r="S2873" s="18">
        <f>(((I2873/60)/60)/24)+DATE(1970,1,1)</f>
        <v>41994.738576388889</v>
      </c>
      <c r="T2873" s="14">
        <f>MONTH(R2873)</f>
        <v>12</v>
      </c>
      <c r="U2873" s="14">
        <f>MONTH(S2873)</f>
        <v>12</v>
      </c>
      <c r="V2873">
        <f>YEAR(R2873)</f>
        <v>2014</v>
      </c>
      <c r="W2873">
        <f>YEAR(S2873)</f>
        <v>2014</v>
      </c>
      <c r="X2873" s="14">
        <f>_xlfn.DAYS(Table1[[#This Row],[Date Ended Conversion]],Table1[[#This Row],[Date Created Conversion]])</f>
        <v>20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8297</v>
      </c>
      <c r="O2874" t="s">
        <v>8298</v>
      </c>
      <c r="P2874" s="16">
        <f>ROUND(Table1[[#This Row],[pledged]]/Table1[[#This Row],[goal]]*100,0)</f>
        <v>0</v>
      </c>
      <c r="Q2874">
        <f>IFERROR(ROUND(E2874/L2874,2),0)</f>
        <v>0</v>
      </c>
      <c r="R2874" s="18">
        <f>(((J2874/60)/60)/24)+DATE(1970,1,1)</f>
        <v>42115.11618055556</v>
      </c>
      <c r="S2874" s="18">
        <f>(((I2874/60)/60)/24)+DATE(1970,1,1)</f>
        <v>42175.11618055556</v>
      </c>
      <c r="T2874" s="14">
        <f>MONTH(R2874)</f>
        <v>4</v>
      </c>
      <c r="U2874" s="14">
        <f>MONTH(S2874)</f>
        <v>6</v>
      </c>
      <c r="V2874">
        <f>YEAR(R2874)</f>
        <v>2015</v>
      </c>
      <c r="W2874">
        <f>YEAR(S2874)</f>
        <v>2015</v>
      </c>
      <c r="X2874" s="14">
        <f>_xlfn.DAYS(Table1[[#This Row],[Date Ended Conversion]],Table1[[#This Row],[Date Created Conversion]])</f>
        <v>60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8297</v>
      </c>
      <c r="O2875" t="s">
        <v>8298</v>
      </c>
      <c r="P2875" s="16">
        <f>ROUND(Table1[[#This Row],[pledged]]/Table1[[#This Row],[goal]]*100,0)</f>
        <v>38</v>
      </c>
      <c r="Q2875">
        <f>IFERROR(ROUND(E2875/L2875,2),0)</f>
        <v>119.13</v>
      </c>
      <c r="R2875" s="18">
        <f>(((J2875/60)/60)/24)+DATE(1970,1,1)</f>
        <v>42002.817488425921</v>
      </c>
      <c r="S2875" s="18">
        <f>(((I2875/60)/60)/24)+DATE(1970,1,1)</f>
        <v>42032.817488425921</v>
      </c>
      <c r="T2875" s="14">
        <f>MONTH(R2875)</f>
        <v>12</v>
      </c>
      <c r="U2875" s="14">
        <f>MONTH(S2875)</f>
        <v>1</v>
      </c>
      <c r="V2875">
        <f>YEAR(R2875)</f>
        <v>2014</v>
      </c>
      <c r="W2875">
        <f>YEAR(S2875)</f>
        <v>2015</v>
      </c>
      <c r="X2875" s="14">
        <f>_xlfn.DAYS(Table1[[#This Row],[Date Ended Conversion]],Table1[[#This Row],[Date Created Conversion]])</f>
        <v>30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8297</v>
      </c>
      <c r="O2876" t="s">
        <v>8298</v>
      </c>
      <c r="P2876" s="16">
        <f>ROUND(Table1[[#This Row],[pledged]]/Table1[[#This Row],[goal]]*100,0)</f>
        <v>5</v>
      </c>
      <c r="Q2876">
        <f>IFERROR(ROUND(E2876/L2876,2),0)</f>
        <v>90.33</v>
      </c>
      <c r="R2876" s="18">
        <f>(((J2876/60)/60)/24)+DATE(1970,1,1)</f>
        <v>42722.84474537037</v>
      </c>
      <c r="S2876" s="18">
        <f>(((I2876/60)/60)/24)+DATE(1970,1,1)</f>
        <v>42752.84474537037</v>
      </c>
      <c r="T2876" s="14">
        <f>MONTH(R2876)</f>
        <v>12</v>
      </c>
      <c r="U2876" s="14">
        <f>MONTH(S2876)</f>
        <v>1</v>
      </c>
      <c r="V2876">
        <f>YEAR(R2876)</f>
        <v>2016</v>
      </c>
      <c r="W2876">
        <f>YEAR(S2876)</f>
        <v>2017</v>
      </c>
      <c r="X2876" s="14">
        <f>_xlfn.DAYS(Table1[[#This Row],[Date Ended Conversion]],Table1[[#This Row],[Date Created Conversion]])</f>
        <v>30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8297</v>
      </c>
      <c r="O2877" t="s">
        <v>8298</v>
      </c>
      <c r="P2877" s="16">
        <f>ROUND(Table1[[#This Row],[pledged]]/Table1[[#This Row],[goal]]*100,0)</f>
        <v>0</v>
      </c>
      <c r="Q2877">
        <f>IFERROR(ROUND(E2877/L2877,2),0)</f>
        <v>2.33</v>
      </c>
      <c r="R2877" s="18">
        <f>(((J2877/60)/60)/24)+DATE(1970,1,1)</f>
        <v>42465.128391203703</v>
      </c>
      <c r="S2877" s="18">
        <f>(((I2877/60)/60)/24)+DATE(1970,1,1)</f>
        <v>42495.128391203703</v>
      </c>
      <c r="T2877" s="14">
        <f>MONTH(R2877)</f>
        <v>4</v>
      </c>
      <c r="U2877" s="14">
        <f>MONTH(S2877)</f>
        <v>5</v>
      </c>
      <c r="V2877">
        <f>YEAR(R2877)</f>
        <v>2016</v>
      </c>
      <c r="W2877">
        <f>YEAR(S2877)</f>
        <v>2016</v>
      </c>
      <c r="X2877" s="14">
        <f>_xlfn.DAYS(Table1[[#This Row],[Date Ended Conversion]],Table1[[#This Row],[Date Created Conversion]])</f>
        <v>30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8297</v>
      </c>
      <c r="O2878" t="s">
        <v>8298</v>
      </c>
      <c r="P2878" s="16">
        <f>ROUND(Table1[[#This Row],[pledged]]/Table1[[#This Row],[goal]]*100,0)</f>
        <v>0</v>
      </c>
      <c r="Q2878">
        <f>IFERROR(ROUND(E2878/L2878,2),0)</f>
        <v>0</v>
      </c>
      <c r="R2878" s="18">
        <f>(((J2878/60)/60)/24)+DATE(1970,1,1)</f>
        <v>42171.743969907402</v>
      </c>
      <c r="S2878" s="18">
        <f>(((I2878/60)/60)/24)+DATE(1970,1,1)</f>
        <v>42201.743969907402</v>
      </c>
      <c r="T2878" s="14">
        <f>MONTH(R2878)</f>
        <v>6</v>
      </c>
      <c r="U2878" s="14">
        <f>MONTH(S2878)</f>
        <v>7</v>
      </c>
      <c r="V2878">
        <f>YEAR(R2878)</f>
        <v>2015</v>
      </c>
      <c r="W2878">
        <f>YEAR(S2878)</f>
        <v>2015</v>
      </c>
      <c r="X2878" s="14">
        <f>_xlfn.DAYS(Table1[[#This Row],[Date Ended Conversion]],Table1[[#This Row],[Date Created Conversion]])</f>
        <v>30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8297</v>
      </c>
      <c r="O2879" t="s">
        <v>8298</v>
      </c>
      <c r="P2879" s="16">
        <f>ROUND(Table1[[#This Row],[pledged]]/Table1[[#This Row],[goal]]*100,0)</f>
        <v>11</v>
      </c>
      <c r="Q2879">
        <f>IFERROR(ROUND(E2879/L2879,2),0)</f>
        <v>108.33</v>
      </c>
      <c r="R2879" s="18">
        <f>(((J2879/60)/60)/24)+DATE(1970,1,1)</f>
        <v>42672.955138888887</v>
      </c>
      <c r="S2879" s="18">
        <f>(((I2879/60)/60)/24)+DATE(1970,1,1)</f>
        <v>42704.708333333328</v>
      </c>
      <c r="T2879" s="14">
        <f>MONTH(R2879)</f>
        <v>10</v>
      </c>
      <c r="U2879" s="14">
        <f>MONTH(S2879)</f>
        <v>11</v>
      </c>
      <c r="V2879">
        <f>YEAR(R2879)</f>
        <v>2016</v>
      </c>
      <c r="W2879">
        <f>YEAR(S2879)</f>
        <v>2016</v>
      </c>
      <c r="X2879" s="14">
        <f>_xlfn.DAYS(Table1[[#This Row],[Date Ended Conversion]],Table1[[#This Row],[Date Created Conversion]])</f>
        <v>32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8297</v>
      </c>
      <c r="O2880" t="s">
        <v>8298</v>
      </c>
      <c r="P2880" s="16">
        <f>ROUND(Table1[[#This Row],[pledged]]/Table1[[#This Row],[goal]]*100,0)</f>
        <v>2</v>
      </c>
      <c r="Q2880">
        <f>IFERROR(ROUND(E2880/L2880,2),0)</f>
        <v>15.75</v>
      </c>
      <c r="R2880" s="18">
        <f>(((J2880/60)/60)/24)+DATE(1970,1,1)</f>
        <v>42128.615682870368</v>
      </c>
      <c r="S2880" s="18">
        <f>(((I2880/60)/60)/24)+DATE(1970,1,1)</f>
        <v>42188.615682870368</v>
      </c>
      <c r="T2880" s="14">
        <f>MONTH(R2880)</f>
        <v>5</v>
      </c>
      <c r="U2880" s="14">
        <f>MONTH(S2880)</f>
        <v>7</v>
      </c>
      <c r="V2880">
        <f>YEAR(R2880)</f>
        <v>2015</v>
      </c>
      <c r="W2880">
        <f>YEAR(S2880)</f>
        <v>2015</v>
      </c>
      <c r="X2880" s="14">
        <f>_xlfn.DAYS(Table1[[#This Row],[Date Ended Conversion]],Table1[[#This Row],[Date Created Conversion]])</f>
        <v>60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8297</v>
      </c>
      <c r="O2881" t="s">
        <v>8298</v>
      </c>
      <c r="P2881" s="16">
        <f>ROUND(Table1[[#This Row],[pledged]]/Table1[[#This Row],[goal]]*100,0)</f>
        <v>0</v>
      </c>
      <c r="Q2881">
        <f>IFERROR(ROUND(E2881/L2881,2),0)</f>
        <v>29</v>
      </c>
      <c r="R2881" s="18">
        <f>(((J2881/60)/60)/24)+DATE(1970,1,1)</f>
        <v>42359.725243055553</v>
      </c>
      <c r="S2881" s="18">
        <f>(((I2881/60)/60)/24)+DATE(1970,1,1)</f>
        <v>42389.725243055553</v>
      </c>
      <c r="T2881" s="14">
        <f>MONTH(R2881)</f>
        <v>12</v>
      </c>
      <c r="U2881" s="14">
        <f>MONTH(S2881)</f>
        <v>1</v>
      </c>
      <c r="V2881">
        <f>YEAR(R2881)</f>
        <v>2015</v>
      </c>
      <c r="W2881">
        <f>YEAR(S2881)</f>
        <v>2016</v>
      </c>
      <c r="X2881" s="14">
        <f>_xlfn.DAYS(Table1[[#This Row],[Date Ended Conversion]],Table1[[#This Row],[Date Created Conversion]])</f>
        <v>30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8297</v>
      </c>
      <c r="O2882" t="s">
        <v>8298</v>
      </c>
      <c r="P2882" s="16">
        <f>ROUND(Table1[[#This Row],[pledged]]/Table1[[#This Row],[goal]]*100,0)</f>
        <v>23</v>
      </c>
      <c r="Q2882">
        <f>IFERROR(ROUND(E2882/L2882,2),0)</f>
        <v>96.55</v>
      </c>
      <c r="R2882" s="18">
        <f>(((J2882/60)/60)/24)+DATE(1970,1,1)</f>
        <v>42192.905694444446</v>
      </c>
      <c r="S2882" s="18">
        <f>(((I2882/60)/60)/24)+DATE(1970,1,1)</f>
        <v>42236.711805555555</v>
      </c>
      <c r="T2882" s="14">
        <f>MONTH(R2882)</f>
        <v>7</v>
      </c>
      <c r="U2882" s="14">
        <f>MONTH(S2882)</f>
        <v>8</v>
      </c>
      <c r="V2882">
        <f>YEAR(R2882)</f>
        <v>2015</v>
      </c>
      <c r="W2882">
        <f>YEAR(S2882)</f>
        <v>2015</v>
      </c>
      <c r="X2882" s="14">
        <f>_xlfn.DAYS(Table1[[#This Row],[Date Ended Conversion]],Table1[[#This Row],[Date Created Conversion]])</f>
        <v>44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8297</v>
      </c>
      <c r="O2883" t="s">
        <v>8298</v>
      </c>
      <c r="P2883" s="16">
        <f>ROUND(Table1[[#This Row],[pledged]]/Table1[[#This Row],[goal]]*100,0)</f>
        <v>0</v>
      </c>
      <c r="Q2883">
        <f>IFERROR(ROUND(E2883/L2883,2),0)</f>
        <v>0</v>
      </c>
      <c r="R2883" s="18">
        <f>(((J2883/60)/60)/24)+DATE(1970,1,1)</f>
        <v>41916.597638888888</v>
      </c>
      <c r="S2883" s="18">
        <f>(((I2883/60)/60)/24)+DATE(1970,1,1)</f>
        <v>41976.639305555553</v>
      </c>
      <c r="T2883" s="14">
        <f>MONTH(R2883)</f>
        <v>10</v>
      </c>
      <c r="U2883" s="14">
        <f>MONTH(S2883)</f>
        <v>12</v>
      </c>
      <c r="V2883">
        <f>YEAR(R2883)</f>
        <v>2014</v>
      </c>
      <c r="W2883">
        <f>YEAR(S2883)</f>
        <v>2014</v>
      </c>
      <c r="X2883" s="14">
        <f>_xlfn.DAYS(Table1[[#This Row],[Date Ended Conversion]],Table1[[#This Row],[Date Created Conversion]])</f>
        <v>60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8297</v>
      </c>
      <c r="O2884" t="s">
        <v>8298</v>
      </c>
      <c r="P2884" s="16">
        <f>ROUND(Table1[[#This Row],[pledged]]/Table1[[#This Row],[goal]]*100,0)</f>
        <v>34</v>
      </c>
      <c r="Q2884">
        <f>IFERROR(ROUND(E2884/L2884,2),0)</f>
        <v>63</v>
      </c>
      <c r="R2884" s="18">
        <f>(((J2884/60)/60)/24)+DATE(1970,1,1)</f>
        <v>42461.596273148149</v>
      </c>
      <c r="S2884" s="18">
        <f>(((I2884/60)/60)/24)+DATE(1970,1,1)</f>
        <v>42491.596273148149</v>
      </c>
      <c r="T2884" s="14">
        <f>MONTH(R2884)</f>
        <v>4</v>
      </c>
      <c r="U2884" s="14">
        <f>MONTH(S2884)</f>
        <v>5</v>
      </c>
      <c r="V2884">
        <f>YEAR(R2884)</f>
        <v>2016</v>
      </c>
      <c r="W2884">
        <f>YEAR(S2884)</f>
        <v>2016</v>
      </c>
      <c r="X2884" s="14">
        <f>_xlfn.DAYS(Table1[[#This Row],[Date Ended Conversion]],Table1[[#This Row],[Date Created Conversion]])</f>
        <v>30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8297</v>
      </c>
      <c r="O2885" t="s">
        <v>8298</v>
      </c>
      <c r="P2885" s="16">
        <f>ROUND(Table1[[#This Row],[pledged]]/Table1[[#This Row],[goal]]*100,0)</f>
        <v>19</v>
      </c>
      <c r="Q2885">
        <f>IFERROR(ROUND(E2885/L2885,2),0)</f>
        <v>381.6</v>
      </c>
      <c r="R2885" s="18">
        <f>(((J2885/60)/60)/24)+DATE(1970,1,1)</f>
        <v>42370.90320601852</v>
      </c>
      <c r="S2885" s="18">
        <f>(((I2885/60)/60)/24)+DATE(1970,1,1)</f>
        <v>42406.207638888889</v>
      </c>
      <c r="T2885" s="14">
        <f>MONTH(R2885)</f>
        <v>1</v>
      </c>
      <c r="U2885" s="14">
        <f>MONTH(S2885)</f>
        <v>2</v>
      </c>
      <c r="V2885">
        <f>YEAR(R2885)</f>
        <v>2016</v>
      </c>
      <c r="W2885">
        <f>YEAR(S2885)</f>
        <v>2016</v>
      </c>
      <c r="X2885" s="14">
        <f>_xlfn.DAYS(Table1[[#This Row],[Date Ended Conversion]],Table1[[#This Row],[Date Created Conversion]])</f>
        <v>36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8297</v>
      </c>
      <c r="O2886" t="s">
        <v>8298</v>
      </c>
      <c r="P2886" s="16">
        <f>ROUND(Table1[[#This Row],[pledged]]/Table1[[#This Row],[goal]]*100,0)</f>
        <v>0</v>
      </c>
      <c r="Q2886">
        <f>IFERROR(ROUND(E2886/L2886,2),0)</f>
        <v>46.25</v>
      </c>
      <c r="R2886" s="18">
        <f>(((J2886/60)/60)/24)+DATE(1970,1,1)</f>
        <v>41948.727256944447</v>
      </c>
      <c r="S2886" s="18">
        <f>(((I2886/60)/60)/24)+DATE(1970,1,1)</f>
        <v>41978.727256944447</v>
      </c>
      <c r="T2886" s="14">
        <f>MONTH(R2886)</f>
        <v>11</v>
      </c>
      <c r="U2886" s="14">
        <f>MONTH(S2886)</f>
        <v>12</v>
      </c>
      <c r="V2886">
        <f>YEAR(R2886)</f>
        <v>2014</v>
      </c>
      <c r="W2886">
        <f>YEAR(S2886)</f>
        <v>2014</v>
      </c>
      <c r="X2886" s="14">
        <f>_xlfn.DAYS(Table1[[#This Row],[Date Ended Conversion]],Table1[[#This Row],[Date Created Conversion]])</f>
        <v>30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8297</v>
      </c>
      <c r="O2887" t="s">
        <v>8298</v>
      </c>
      <c r="P2887" s="16">
        <f>ROUND(Table1[[#This Row],[pledged]]/Table1[[#This Row],[goal]]*100,0)</f>
        <v>33</v>
      </c>
      <c r="Q2887">
        <f>IFERROR(ROUND(E2887/L2887,2),0)</f>
        <v>26</v>
      </c>
      <c r="R2887" s="18">
        <f>(((J2887/60)/60)/24)+DATE(1970,1,1)</f>
        <v>42047.07640046296</v>
      </c>
      <c r="S2887" s="18">
        <f>(((I2887/60)/60)/24)+DATE(1970,1,1)</f>
        <v>42077.034733796296</v>
      </c>
      <c r="T2887" s="14">
        <f>MONTH(R2887)</f>
        <v>2</v>
      </c>
      <c r="U2887" s="14">
        <f>MONTH(S2887)</f>
        <v>3</v>
      </c>
      <c r="V2887">
        <f>YEAR(R2887)</f>
        <v>2015</v>
      </c>
      <c r="W2887">
        <f>YEAR(S2887)</f>
        <v>2015</v>
      </c>
      <c r="X2887" s="14">
        <f>_xlfn.DAYS(Table1[[#This Row],[Date Ended Conversion]],Table1[[#This Row],[Date Created Conversion]])</f>
        <v>30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8297</v>
      </c>
      <c r="O2888" t="s">
        <v>8298</v>
      </c>
      <c r="P2888" s="16">
        <f>ROUND(Table1[[#This Row],[pledged]]/Table1[[#This Row],[goal]]*100,0)</f>
        <v>5</v>
      </c>
      <c r="Q2888">
        <f>IFERROR(ROUND(E2888/L2888,2),0)</f>
        <v>10</v>
      </c>
      <c r="R2888" s="18">
        <f>(((J2888/60)/60)/24)+DATE(1970,1,1)</f>
        <v>42261.632916666669</v>
      </c>
      <c r="S2888" s="18">
        <f>(((I2888/60)/60)/24)+DATE(1970,1,1)</f>
        <v>42266.165972222225</v>
      </c>
      <c r="T2888" s="14">
        <f>MONTH(R2888)</f>
        <v>9</v>
      </c>
      <c r="U2888" s="14">
        <f>MONTH(S2888)</f>
        <v>9</v>
      </c>
      <c r="V2888">
        <f>YEAR(R2888)</f>
        <v>2015</v>
      </c>
      <c r="W2888">
        <f>YEAR(S2888)</f>
        <v>2015</v>
      </c>
      <c r="X2888" s="14">
        <f>_xlfn.DAYS(Table1[[#This Row],[Date Ended Conversion]],Table1[[#This Row],[Date Created Conversion]])</f>
        <v>5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8297</v>
      </c>
      <c r="O2889" t="s">
        <v>8298</v>
      </c>
      <c r="P2889" s="16">
        <f>ROUND(Table1[[#This Row],[pledged]]/Table1[[#This Row],[goal]]*100,0)</f>
        <v>0</v>
      </c>
      <c r="Q2889">
        <f>IFERROR(ROUND(E2889/L2889,2),0)</f>
        <v>5</v>
      </c>
      <c r="R2889" s="18">
        <f>(((J2889/60)/60)/24)+DATE(1970,1,1)</f>
        <v>41985.427361111113</v>
      </c>
      <c r="S2889" s="18">
        <f>(((I2889/60)/60)/24)+DATE(1970,1,1)</f>
        <v>42015.427361111113</v>
      </c>
      <c r="T2889" s="14">
        <f>MONTH(R2889)</f>
        <v>12</v>
      </c>
      <c r="U2889" s="14">
        <f>MONTH(S2889)</f>
        <v>1</v>
      </c>
      <c r="V2889">
        <f>YEAR(R2889)</f>
        <v>2014</v>
      </c>
      <c r="W2889">
        <f>YEAR(S2889)</f>
        <v>2015</v>
      </c>
      <c r="X2889" s="14">
        <f>_xlfn.DAYS(Table1[[#This Row],[Date Ended Conversion]],Table1[[#This Row],[Date Created Conversion]])</f>
        <v>30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8297</v>
      </c>
      <c r="O2890" t="s">
        <v>8298</v>
      </c>
      <c r="P2890" s="16">
        <f>ROUND(Table1[[#This Row],[pledged]]/Table1[[#This Row],[goal]]*100,0)</f>
        <v>0</v>
      </c>
      <c r="Q2890">
        <f>IFERROR(ROUND(E2890/L2890,2),0)</f>
        <v>0</v>
      </c>
      <c r="R2890" s="18">
        <f>(((J2890/60)/60)/24)+DATE(1970,1,1)</f>
        <v>41922.535185185188</v>
      </c>
      <c r="S2890" s="18">
        <f>(((I2890/60)/60)/24)+DATE(1970,1,1)</f>
        <v>41930.207638888889</v>
      </c>
      <c r="T2890" s="14">
        <f>MONTH(R2890)</f>
        <v>10</v>
      </c>
      <c r="U2890" s="14">
        <f>MONTH(S2890)</f>
        <v>10</v>
      </c>
      <c r="V2890">
        <f>YEAR(R2890)</f>
        <v>2014</v>
      </c>
      <c r="W2890">
        <f>YEAR(S2890)</f>
        <v>2014</v>
      </c>
      <c r="X2890" s="14">
        <f>_xlfn.DAYS(Table1[[#This Row],[Date Ended Conversion]],Table1[[#This Row],[Date Created Conversion]])</f>
        <v>8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8297</v>
      </c>
      <c r="O2891" t="s">
        <v>8298</v>
      </c>
      <c r="P2891" s="16">
        <f>ROUND(Table1[[#This Row],[pledged]]/Table1[[#This Row],[goal]]*100,0)</f>
        <v>38</v>
      </c>
      <c r="Q2891">
        <f>IFERROR(ROUND(E2891/L2891,2),0)</f>
        <v>81.569999999999993</v>
      </c>
      <c r="R2891" s="18">
        <f>(((J2891/60)/60)/24)+DATE(1970,1,1)</f>
        <v>41850.863252314812</v>
      </c>
      <c r="S2891" s="18">
        <f>(((I2891/60)/60)/24)+DATE(1970,1,1)</f>
        <v>41880.863252314812</v>
      </c>
      <c r="T2891" s="14">
        <f>MONTH(R2891)</f>
        <v>7</v>
      </c>
      <c r="U2891" s="14">
        <f>MONTH(S2891)</f>
        <v>8</v>
      </c>
      <c r="V2891">
        <f>YEAR(R2891)</f>
        <v>2014</v>
      </c>
      <c r="W2891">
        <f>YEAR(S2891)</f>
        <v>2014</v>
      </c>
      <c r="X2891" s="14">
        <f>_xlfn.DAYS(Table1[[#This Row],[Date Ended Conversion]],Table1[[#This Row],[Date Created Conversion]])</f>
        <v>30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8297</v>
      </c>
      <c r="O2892" t="s">
        <v>8298</v>
      </c>
      <c r="P2892" s="16">
        <f>ROUND(Table1[[#This Row],[pledged]]/Table1[[#This Row],[goal]]*100,0)</f>
        <v>1</v>
      </c>
      <c r="Q2892">
        <f>IFERROR(ROUND(E2892/L2892,2),0)</f>
        <v>7</v>
      </c>
      <c r="R2892" s="18">
        <f>(((J2892/60)/60)/24)+DATE(1970,1,1)</f>
        <v>41831.742962962962</v>
      </c>
      <c r="S2892" s="18">
        <f>(((I2892/60)/60)/24)+DATE(1970,1,1)</f>
        <v>41860.125</v>
      </c>
      <c r="T2892" s="14">
        <f>MONTH(R2892)</f>
        <v>7</v>
      </c>
      <c r="U2892" s="14">
        <f>MONTH(S2892)</f>
        <v>8</v>
      </c>
      <c r="V2892">
        <f>YEAR(R2892)</f>
        <v>2014</v>
      </c>
      <c r="W2892">
        <f>YEAR(S2892)</f>
        <v>2014</v>
      </c>
      <c r="X2892" s="14">
        <f>_xlfn.DAYS(Table1[[#This Row],[Date Ended Conversion]],Table1[[#This Row],[Date Created Conversion]])</f>
        <v>29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8297</v>
      </c>
      <c r="O2893" t="s">
        <v>8298</v>
      </c>
      <c r="P2893" s="16">
        <f>ROUND(Table1[[#This Row],[pledged]]/Table1[[#This Row],[goal]]*100,0)</f>
        <v>3</v>
      </c>
      <c r="Q2893">
        <f>IFERROR(ROUND(E2893/L2893,2),0)</f>
        <v>27.3</v>
      </c>
      <c r="R2893" s="18">
        <f>(((J2893/60)/60)/24)+DATE(1970,1,1)</f>
        <v>42415.883425925931</v>
      </c>
      <c r="S2893" s="18">
        <f>(((I2893/60)/60)/24)+DATE(1970,1,1)</f>
        <v>42475.84175925926</v>
      </c>
      <c r="T2893" s="14">
        <f>MONTH(R2893)</f>
        <v>2</v>
      </c>
      <c r="U2893" s="14">
        <f>MONTH(S2893)</f>
        <v>4</v>
      </c>
      <c r="V2893">
        <f>YEAR(R2893)</f>
        <v>2016</v>
      </c>
      <c r="W2893">
        <f>YEAR(S2893)</f>
        <v>2016</v>
      </c>
      <c r="X2893" s="14">
        <f>_xlfn.DAYS(Table1[[#This Row],[Date Ended Conversion]],Table1[[#This Row],[Date Created Conversion]])</f>
        <v>60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8297</v>
      </c>
      <c r="O2894" t="s">
        <v>8298</v>
      </c>
      <c r="P2894" s="16">
        <f>ROUND(Table1[[#This Row],[pledged]]/Table1[[#This Row],[goal]]*100,0)</f>
        <v>9</v>
      </c>
      <c r="Q2894">
        <f>IFERROR(ROUND(E2894/L2894,2),0)</f>
        <v>29.41</v>
      </c>
      <c r="R2894" s="18">
        <f>(((J2894/60)/60)/24)+DATE(1970,1,1)</f>
        <v>41869.714166666665</v>
      </c>
      <c r="S2894" s="18">
        <f>(((I2894/60)/60)/24)+DATE(1970,1,1)</f>
        <v>41876.875</v>
      </c>
      <c r="T2894" s="14">
        <f>MONTH(R2894)</f>
        <v>8</v>
      </c>
      <c r="U2894" s="14">
        <f>MONTH(S2894)</f>
        <v>8</v>
      </c>
      <c r="V2894">
        <f>YEAR(R2894)</f>
        <v>2014</v>
      </c>
      <c r="W2894">
        <f>YEAR(S2894)</f>
        <v>2014</v>
      </c>
      <c r="X2894" s="14">
        <f>_xlfn.DAYS(Table1[[#This Row],[Date Ended Conversion]],Table1[[#This Row],[Date Created Conversion]])</f>
        <v>7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8297</v>
      </c>
      <c r="O2895" t="s">
        <v>8298</v>
      </c>
      <c r="P2895" s="16">
        <f>ROUND(Table1[[#This Row],[pledged]]/Table1[[#This Row],[goal]]*100,0)</f>
        <v>1</v>
      </c>
      <c r="Q2895">
        <f>IFERROR(ROUND(E2895/L2895,2),0)</f>
        <v>12.5</v>
      </c>
      <c r="R2895" s="18">
        <f>(((J2895/60)/60)/24)+DATE(1970,1,1)</f>
        <v>41953.773090277777</v>
      </c>
      <c r="S2895" s="18">
        <f>(((I2895/60)/60)/24)+DATE(1970,1,1)</f>
        <v>42013.083333333328</v>
      </c>
      <c r="T2895" s="14">
        <f>MONTH(R2895)</f>
        <v>11</v>
      </c>
      <c r="U2895" s="14">
        <f>MONTH(S2895)</f>
        <v>1</v>
      </c>
      <c r="V2895">
        <f>YEAR(R2895)</f>
        <v>2014</v>
      </c>
      <c r="W2895">
        <f>YEAR(S2895)</f>
        <v>2015</v>
      </c>
      <c r="X2895" s="14">
        <f>_xlfn.DAYS(Table1[[#This Row],[Date Ended Conversion]],Table1[[#This Row],[Date Created Conversion]])</f>
        <v>60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8297</v>
      </c>
      <c r="O2896" t="s">
        <v>8298</v>
      </c>
      <c r="P2896" s="16">
        <f>ROUND(Table1[[#This Row],[pledged]]/Table1[[#This Row],[goal]]*100,0)</f>
        <v>0</v>
      </c>
      <c r="Q2896">
        <f>IFERROR(ROUND(E2896/L2896,2),0)</f>
        <v>0</v>
      </c>
      <c r="R2896" s="18">
        <f>(((J2896/60)/60)/24)+DATE(1970,1,1)</f>
        <v>42037.986284722225</v>
      </c>
      <c r="S2896" s="18">
        <f>(((I2896/60)/60)/24)+DATE(1970,1,1)</f>
        <v>42097.944618055553</v>
      </c>
      <c r="T2896" s="14">
        <f>MONTH(R2896)</f>
        <v>2</v>
      </c>
      <c r="U2896" s="14">
        <f>MONTH(S2896)</f>
        <v>4</v>
      </c>
      <c r="V2896">
        <f>YEAR(R2896)</f>
        <v>2015</v>
      </c>
      <c r="W2896">
        <f>YEAR(S2896)</f>
        <v>2015</v>
      </c>
      <c r="X2896" s="14">
        <f>_xlfn.DAYS(Table1[[#This Row],[Date Ended Conversion]],Table1[[#This Row],[Date Created Conversion]])</f>
        <v>60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8297</v>
      </c>
      <c r="O2897" t="s">
        <v>8298</v>
      </c>
      <c r="P2897" s="16">
        <f>ROUND(Table1[[#This Row],[pledged]]/Table1[[#This Row],[goal]]*100,0)</f>
        <v>5</v>
      </c>
      <c r="Q2897">
        <f>IFERROR(ROUND(E2897/L2897,2),0)</f>
        <v>5.75</v>
      </c>
      <c r="R2897" s="18">
        <f>(((J2897/60)/60)/24)+DATE(1970,1,1)</f>
        <v>41811.555462962962</v>
      </c>
      <c r="S2897" s="18">
        <f>(((I2897/60)/60)/24)+DATE(1970,1,1)</f>
        <v>41812.875</v>
      </c>
      <c r="T2897" s="14">
        <f>MONTH(R2897)</f>
        <v>6</v>
      </c>
      <c r="U2897" s="14">
        <f>MONTH(S2897)</f>
        <v>6</v>
      </c>
      <c r="V2897">
        <f>YEAR(R2897)</f>
        <v>2014</v>
      </c>
      <c r="W2897">
        <f>YEAR(S2897)</f>
        <v>2014</v>
      </c>
      <c r="X2897" s="14">
        <f>_xlfn.DAYS(Table1[[#This Row],[Date Ended Conversion]],Table1[[#This Row],[Date Created Conversion]])</f>
        <v>1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8297</v>
      </c>
      <c r="O2898" t="s">
        <v>8298</v>
      </c>
      <c r="P2898" s="16">
        <f>ROUND(Table1[[#This Row],[pledged]]/Table1[[#This Row],[goal]]*100,0)</f>
        <v>21</v>
      </c>
      <c r="Q2898">
        <f>IFERROR(ROUND(E2898/L2898,2),0)</f>
        <v>52.08</v>
      </c>
      <c r="R2898" s="18">
        <f>(((J2898/60)/60)/24)+DATE(1970,1,1)</f>
        <v>42701.908807870372</v>
      </c>
      <c r="S2898" s="18">
        <f>(((I2898/60)/60)/24)+DATE(1970,1,1)</f>
        <v>42716.25</v>
      </c>
      <c r="T2898" s="14">
        <f>MONTH(R2898)</f>
        <v>11</v>
      </c>
      <c r="U2898" s="14">
        <f>MONTH(S2898)</f>
        <v>12</v>
      </c>
      <c r="V2898">
        <f>YEAR(R2898)</f>
        <v>2016</v>
      </c>
      <c r="W2898">
        <f>YEAR(S2898)</f>
        <v>2016</v>
      </c>
      <c r="X2898" s="14">
        <f>_xlfn.DAYS(Table1[[#This Row],[Date Ended Conversion]],Table1[[#This Row],[Date Created Conversion]])</f>
        <v>15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8297</v>
      </c>
      <c r="O2899" t="s">
        <v>8298</v>
      </c>
      <c r="P2899" s="16">
        <f>ROUND(Table1[[#This Row],[pledged]]/Table1[[#This Row],[goal]]*100,0)</f>
        <v>5</v>
      </c>
      <c r="Q2899">
        <f>IFERROR(ROUND(E2899/L2899,2),0)</f>
        <v>183.33</v>
      </c>
      <c r="R2899" s="18">
        <f>(((J2899/60)/60)/24)+DATE(1970,1,1)</f>
        <v>42258.646504629629</v>
      </c>
      <c r="S2899" s="18">
        <f>(((I2899/60)/60)/24)+DATE(1970,1,1)</f>
        <v>42288.645196759258</v>
      </c>
      <c r="T2899" s="14">
        <f>MONTH(R2899)</f>
        <v>9</v>
      </c>
      <c r="U2899" s="14">
        <f>MONTH(S2899)</f>
        <v>10</v>
      </c>
      <c r="V2899">
        <f>YEAR(R2899)</f>
        <v>2015</v>
      </c>
      <c r="W2899">
        <f>YEAR(S2899)</f>
        <v>2015</v>
      </c>
      <c r="X2899" s="14">
        <f>_xlfn.DAYS(Table1[[#This Row],[Date Ended Conversion]],Table1[[#This Row],[Date Created Conversion]])</f>
        <v>30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8297</v>
      </c>
      <c r="O2900" t="s">
        <v>8298</v>
      </c>
      <c r="P2900" s="16">
        <f>ROUND(Table1[[#This Row],[pledged]]/Table1[[#This Row],[goal]]*100,0)</f>
        <v>4</v>
      </c>
      <c r="Q2900">
        <f>IFERROR(ROUND(E2900/L2900,2),0)</f>
        <v>26.33</v>
      </c>
      <c r="R2900" s="18">
        <f>(((J2900/60)/60)/24)+DATE(1970,1,1)</f>
        <v>42278.664965277778</v>
      </c>
      <c r="S2900" s="18">
        <f>(((I2900/60)/60)/24)+DATE(1970,1,1)</f>
        <v>42308.664965277778</v>
      </c>
      <c r="T2900" s="14">
        <f>MONTH(R2900)</f>
        <v>10</v>
      </c>
      <c r="U2900" s="14">
        <f>MONTH(S2900)</f>
        <v>10</v>
      </c>
      <c r="V2900">
        <f>YEAR(R2900)</f>
        <v>2015</v>
      </c>
      <c r="W2900">
        <f>YEAR(S2900)</f>
        <v>2015</v>
      </c>
      <c r="X2900" s="14">
        <f>_xlfn.DAYS(Table1[[#This Row],[Date Ended Conversion]],Table1[[#This Row],[Date Created Conversion]])</f>
        <v>30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8297</v>
      </c>
      <c r="O2901" t="s">
        <v>8298</v>
      </c>
      <c r="P2901" s="16">
        <f>ROUND(Table1[[#This Row],[pledged]]/Table1[[#This Row],[goal]]*100,0)</f>
        <v>0</v>
      </c>
      <c r="Q2901">
        <f>IFERROR(ROUND(E2901/L2901,2),0)</f>
        <v>0</v>
      </c>
      <c r="R2901" s="18">
        <f>(((J2901/60)/60)/24)+DATE(1970,1,1)</f>
        <v>42515.078217592592</v>
      </c>
      <c r="S2901" s="18">
        <f>(((I2901/60)/60)/24)+DATE(1970,1,1)</f>
        <v>42575.078217592592</v>
      </c>
      <c r="T2901" s="14">
        <f>MONTH(R2901)</f>
        <v>5</v>
      </c>
      <c r="U2901" s="14">
        <f>MONTH(S2901)</f>
        <v>7</v>
      </c>
      <c r="V2901">
        <f>YEAR(R2901)</f>
        <v>2016</v>
      </c>
      <c r="W2901">
        <f>YEAR(S2901)</f>
        <v>2016</v>
      </c>
      <c r="X2901" s="14">
        <f>_xlfn.DAYS(Table1[[#This Row],[Date Ended Conversion]],Table1[[#This Row],[Date Created Conversion]])</f>
        <v>60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8297</v>
      </c>
      <c r="O2902" t="s">
        <v>8298</v>
      </c>
      <c r="P2902" s="16">
        <f>ROUND(Table1[[#This Row],[pledged]]/Table1[[#This Row],[goal]]*100,0)</f>
        <v>62</v>
      </c>
      <c r="Q2902">
        <f>IFERROR(ROUND(E2902/L2902,2),0)</f>
        <v>486.43</v>
      </c>
      <c r="R2902" s="18">
        <f>(((J2902/60)/60)/24)+DATE(1970,1,1)</f>
        <v>41830.234166666669</v>
      </c>
      <c r="S2902" s="18">
        <f>(((I2902/60)/60)/24)+DATE(1970,1,1)</f>
        <v>41860.234166666669</v>
      </c>
      <c r="T2902" s="14">
        <f>MONTH(R2902)</f>
        <v>7</v>
      </c>
      <c r="U2902" s="14">
        <f>MONTH(S2902)</f>
        <v>8</v>
      </c>
      <c r="V2902">
        <f>YEAR(R2902)</f>
        <v>2014</v>
      </c>
      <c r="W2902">
        <f>YEAR(S2902)</f>
        <v>2014</v>
      </c>
      <c r="X2902" s="14">
        <f>_xlfn.DAYS(Table1[[#This Row],[Date Ended Conversion]],Table1[[#This Row],[Date Created Conversion]])</f>
        <v>30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8297</v>
      </c>
      <c r="O2903" t="s">
        <v>8298</v>
      </c>
      <c r="P2903" s="16">
        <f>ROUND(Table1[[#This Row],[pledged]]/Table1[[#This Row],[goal]]*100,0)</f>
        <v>1</v>
      </c>
      <c r="Q2903">
        <f>IFERROR(ROUND(E2903/L2903,2),0)</f>
        <v>3</v>
      </c>
      <c r="R2903" s="18">
        <f>(((J2903/60)/60)/24)+DATE(1970,1,1)</f>
        <v>41982.904386574075</v>
      </c>
      <c r="S2903" s="18">
        <f>(((I2903/60)/60)/24)+DATE(1970,1,1)</f>
        <v>42042.904386574075</v>
      </c>
      <c r="T2903" s="14">
        <f>MONTH(R2903)</f>
        <v>12</v>
      </c>
      <c r="U2903" s="14">
        <f>MONTH(S2903)</f>
        <v>2</v>
      </c>
      <c r="V2903">
        <f>YEAR(R2903)</f>
        <v>2014</v>
      </c>
      <c r="W2903">
        <f>YEAR(S2903)</f>
        <v>2015</v>
      </c>
      <c r="X2903" s="14">
        <f>_xlfn.DAYS(Table1[[#This Row],[Date Ended Conversion]],Table1[[#This Row],[Date Created Conversion]])</f>
        <v>60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8297</v>
      </c>
      <c r="O2904" t="s">
        <v>8298</v>
      </c>
      <c r="P2904" s="16">
        <f>ROUND(Table1[[#This Row],[pledged]]/Table1[[#This Row],[goal]]*100,0)</f>
        <v>0</v>
      </c>
      <c r="Q2904">
        <f>IFERROR(ROUND(E2904/L2904,2),0)</f>
        <v>25</v>
      </c>
      <c r="R2904" s="18">
        <f>(((J2904/60)/60)/24)+DATE(1970,1,1)</f>
        <v>42210.439768518518</v>
      </c>
      <c r="S2904" s="18">
        <f>(((I2904/60)/60)/24)+DATE(1970,1,1)</f>
        <v>42240.439768518518</v>
      </c>
      <c r="T2904" s="14">
        <f>MONTH(R2904)</f>
        <v>7</v>
      </c>
      <c r="U2904" s="14">
        <f>MONTH(S2904)</f>
        <v>8</v>
      </c>
      <c r="V2904">
        <f>YEAR(R2904)</f>
        <v>2015</v>
      </c>
      <c r="W2904">
        <f>YEAR(S2904)</f>
        <v>2015</v>
      </c>
      <c r="X2904" s="14">
        <f>_xlfn.DAYS(Table1[[#This Row],[Date Ended Conversion]],Table1[[#This Row],[Date Created Conversion]])</f>
        <v>30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8297</v>
      </c>
      <c r="O2905" t="s">
        <v>8298</v>
      </c>
      <c r="P2905" s="16">
        <f>ROUND(Table1[[#This Row],[pledged]]/Table1[[#This Row],[goal]]*100,0)</f>
        <v>1</v>
      </c>
      <c r="Q2905">
        <f>IFERROR(ROUND(E2905/L2905,2),0)</f>
        <v>9.75</v>
      </c>
      <c r="R2905" s="18">
        <f>(((J2905/60)/60)/24)+DATE(1970,1,1)</f>
        <v>42196.166874999995</v>
      </c>
      <c r="S2905" s="18">
        <f>(((I2905/60)/60)/24)+DATE(1970,1,1)</f>
        <v>42256.166874999995</v>
      </c>
      <c r="T2905" s="14">
        <f>MONTH(R2905)</f>
        <v>7</v>
      </c>
      <c r="U2905" s="14">
        <f>MONTH(S2905)</f>
        <v>9</v>
      </c>
      <c r="V2905">
        <f>YEAR(R2905)</f>
        <v>2015</v>
      </c>
      <c r="W2905">
        <f>YEAR(S2905)</f>
        <v>2015</v>
      </c>
      <c r="X2905" s="14">
        <f>_xlfn.DAYS(Table1[[#This Row],[Date Ended Conversion]],Table1[[#This Row],[Date Created Conversion]])</f>
        <v>60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8297</v>
      </c>
      <c r="O2906" t="s">
        <v>8298</v>
      </c>
      <c r="P2906" s="16">
        <f>ROUND(Table1[[#This Row],[pledged]]/Table1[[#This Row],[goal]]*100,0)</f>
        <v>5</v>
      </c>
      <c r="Q2906">
        <f>IFERROR(ROUND(E2906/L2906,2),0)</f>
        <v>18.75</v>
      </c>
      <c r="R2906" s="18">
        <f>(((J2906/60)/60)/24)+DATE(1970,1,1)</f>
        <v>41940.967951388891</v>
      </c>
      <c r="S2906" s="18">
        <f>(((I2906/60)/60)/24)+DATE(1970,1,1)</f>
        <v>41952.5</v>
      </c>
      <c r="T2906" s="14">
        <f>MONTH(R2906)</f>
        <v>10</v>
      </c>
      <c r="U2906" s="14">
        <f>MONTH(S2906)</f>
        <v>11</v>
      </c>
      <c r="V2906">
        <f>YEAR(R2906)</f>
        <v>2014</v>
      </c>
      <c r="W2906">
        <f>YEAR(S2906)</f>
        <v>2014</v>
      </c>
      <c r="X2906" s="14">
        <f>_xlfn.DAYS(Table1[[#This Row],[Date Ended Conversion]],Table1[[#This Row],[Date Created Conversion]])</f>
        <v>12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8297</v>
      </c>
      <c r="O2907" t="s">
        <v>8298</v>
      </c>
      <c r="P2907" s="16">
        <f>ROUND(Table1[[#This Row],[pledged]]/Table1[[#This Row],[goal]]*100,0)</f>
        <v>18</v>
      </c>
      <c r="Q2907">
        <f>IFERROR(ROUND(E2907/L2907,2),0)</f>
        <v>36.590000000000003</v>
      </c>
      <c r="R2907" s="18">
        <f>(((J2907/60)/60)/24)+DATE(1970,1,1)</f>
        <v>42606.056863425925</v>
      </c>
      <c r="S2907" s="18">
        <f>(((I2907/60)/60)/24)+DATE(1970,1,1)</f>
        <v>42620.056863425925</v>
      </c>
      <c r="T2907" s="14">
        <f>MONTH(R2907)</f>
        <v>8</v>
      </c>
      <c r="U2907" s="14">
        <f>MONTH(S2907)</f>
        <v>9</v>
      </c>
      <c r="V2907">
        <f>YEAR(R2907)</f>
        <v>2016</v>
      </c>
      <c r="W2907">
        <f>YEAR(S2907)</f>
        <v>2016</v>
      </c>
      <c r="X2907" s="14">
        <f>_xlfn.DAYS(Table1[[#This Row],[Date Ended Conversion]],Table1[[#This Row],[Date Created Conversion]])</f>
        <v>14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8297</v>
      </c>
      <c r="O2908" t="s">
        <v>8298</v>
      </c>
      <c r="P2908" s="16">
        <f>ROUND(Table1[[#This Row],[pledged]]/Table1[[#This Row],[goal]]*100,0)</f>
        <v>9</v>
      </c>
      <c r="Q2908">
        <f>IFERROR(ROUND(E2908/L2908,2),0)</f>
        <v>80.709999999999994</v>
      </c>
      <c r="R2908" s="18">
        <f>(((J2908/60)/60)/24)+DATE(1970,1,1)</f>
        <v>42199.648912037039</v>
      </c>
      <c r="S2908" s="18">
        <f>(((I2908/60)/60)/24)+DATE(1970,1,1)</f>
        <v>42217.041666666672</v>
      </c>
      <c r="T2908" s="14">
        <f>MONTH(R2908)</f>
        <v>7</v>
      </c>
      <c r="U2908" s="14">
        <f>MONTH(S2908)</f>
        <v>8</v>
      </c>
      <c r="V2908">
        <f>YEAR(R2908)</f>
        <v>2015</v>
      </c>
      <c r="W2908">
        <f>YEAR(S2908)</f>
        <v>2015</v>
      </c>
      <c r="X2908" s="14">
        <f>_xlfn.DAYS(Table1[[#This Row],[Date Ended Conversion]],Table1[[#This Row],[Date Created Conversion]])</f>
        <v>18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8297</v>
      </c>
      <c r="O2909" t="s">
        <v>8298</v>
      </c>
      <c r="P2909" s="16">
        <f>ROUND(Table1[[#This Row],[pledged]]/Table1[[#This Row],[goal]]*100,0)</f>
        <v>0</v>
      </c>
      <c r="Q2909">
        <f>IFERROR(ROUND(E2909/L2909,2),0)</f>
        <v>1</v>
      </c>
      <c r="R2909" s="18">
        <f>(((J2909/60)/60)/24)+DATE(1970,1,1)</f>
        <v>42444.877743055549</v>
      </c>
      <c r="S2909" s="18">
        <f>(((I2909/60)/60)/24)+DATE(1970,1,1)</f>
        <v>42504.877743055549</v>
      </c>
      <c r="T2909" s="14">
        <f>MONTH(R2909)</f>
        <v>3</v>
      </c>
      <c r="U2909" s="14">
        <f>MONTH(S2909)</f>
        <v>5</v>
      </c>
      <c r="V2909">
        <f>YEAR(R2909)</f>
        <v>2016</v>
      </c>
      <c r="W2909">
        <f>YEAR(S2909)</f>
        <v>2016</v>
      </c>
      <c r="X2909" s="14">
        <f>_xlfn.DAYS(Table1[[#This Row],[Date Ended Conversion]],Table1[[#This Row],[Date Created Conversion]])</f>
        <v>60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8297</v>
      </c>
      <c r="O2910" t="s">
        <v>8298</v>
      </c>
      <c r="P2910" s="16">
        <f>ROUND(Table1[[#This Row],[pledged]]/Table1[[#This Row],[goal]]*100,0)</f>
        <v>3</v>
      </c>
      <c r="Q2910">
        <f>IFERROR(ROUND(E2910/L2910,2),0)</f>
        <v>52.8</v>
      </c>
      <c r="R2910" s="18">
        <f>(((J2910/60)/60)/24)+DATE(1970,1,1)</f>
        <v>42499.731701388882</v>
      </c>
      <c r="S2910" s="18">
        <f>(((I2910/60)/60)/24)+DATE(1970,1,1)</f>
        <v>42529.731701388882</v>
      </c>
      <c r="T2910" s="14">
        <f>MONTH(R2910)</f>
        <v>5</v>
      </c>
      <c r="U2910" s="14">
        <f>MONTH(S2910)</f>
        <v>6</v>
      </c>
      <c r="V2910">
        <f>YEAR(R2910)</f>
        <v>2016</v>
      </c>
      <c r="W2910">
        <f>YEAR(S2910)</f>
        <v>2016</v>
      </c>
      <c r="X2910" s="14">
        <f>_xlfn.DAYS(Table1[[#This Row],[Date Ended Conversion]],Table1[[#This Row],[Date Created Conversion]])</f>
        <v>30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8297</v>
      </c>
      <c r="O2911" t="s">
        <v>8298</v>
      </c>
      <c r="P2911" s="16">
        <f>ROUND(Table1[[#This Row],[pledged]]/Table1[[#This Row],[goal]]*100,0)</f>
        <v>0</v>
      </c>
      <c r="Q2911">
        <f>IFERROR(ROUND(E2911/L2911,2),0)</f>
        <v>20</v>
      </c>
      <c r="R2911" s="18">
        <f>(((J2911/60)/60)/24)+DATE(1970,1,1)</f>
        <v>41929.266215277778</v>
      </c>
      <c r="S2911" s="18">
        <f>(((I2911/60)/60)/24)+DATE(1970,1,1)</f>
        <v>41968.823611111111</v>
      </c>
      <c r="T2911" s="14">
        <f>MONTH(R2911)</f>
        <v>10</v>
      </c>
      <c r="U2911" s="14">
        <f>MONTH(S2911)</f>
        <v>11</v>
      </c>
      <c r="V2911">
        <f>YEAR(R2911)</f>
        <v>2014</v>
      </c>
      <c r="W2911">
        <f>YEAR(S2911)</f>
        <v>2014</v>
      </c>
      <c r="X2911" s="14">
        <f>_xlfn.DAYS(Table1[[#This Row],[Date Ended Conversion]],Table1[[#This Row],[Date Created Conversion]])</f>
        <v>39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8297</v>
      </c>
      <c r="O2912" t="s">
        <v>8298</v>
      </c>
      <c r="P2912" s="16">
        <f>ROUND(Table1[[#This Row],[pledged]]/Table1[[#This Row],[goal]]*100,0)</f>
        <v>0</v>
      </c>
      <c r="Q2912">
        <f>IFERROR(ROUND(E2912/L2912,2),0)</f>
        <v>1</v>
      </c>
      <c r="R2912" s="18">
        <f>(((J2912/60)/60)/24)+DATE(1970,1,1)</f>
        <v>42107.841284722221</v>
      </c>
      <c r="S2912" s="18">
        <f>(((I2912/60)/60)/24)+DATE(1970,1,1)</f>
        <v>42167.841284722221</v>
      </c>
      <c r="T2912" s="14">
        <f>MONTH(R2912)</f>
        <v>4</v>
      </c>
      <c r="U2912" s="14">
        <f>MONTH(S2912)</f>
        <v>6</v>
      </c>
      <c r="V2912">
        <f>YEAR(R2912)</f>
        <v>2015</v>
      </c>
      <c r="W2912">
        <f>YEAR(S2912)</f>
        <v>2015</v>
      </c>
      <c r="X2912" s="14">
        <f>_xlfn.DAYS(Table1[[#This Row],[Date Ended Conversion]],Table1[[#This Row],[Date Created Conversion]])</f>
        <v>60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8297</v>
      </c>
      <c r="O2913" t="s">
        <v>8298</v>
      </c>
      <c r="P2913" s="16">
        <f>ROUND(Table1[[#This Row],[pledged]]/Table1[[#This Row],[goal]]*100,0)</f>
        <v>37</v>
      </c>
      <c r="Q2913">
        <f>IFERROR(ROUND(E2913/L2913,2),0)</f>
        <v>46.93</v>
      </c>
      <c r="R2913" s="18">
        <f>(((J2913/60)/60)/24)+DATE(1970,1,1)</f>
        <v>42142.768819444449</v>
      </c>
      <c r="S2913" s="18">
        <f>(((I2913/60)/60)/24)+DATE(1970,1,1)</f>
        <v>42182.768819444449</v>
      </c>
      <c r="T2913" s="14">
        <f>MONTH(R2913)</f>
        <v>5</v>
      </c>
      <c r="U2913" s="14">
        <f>MONTH(S2913)</f>
        <v>6</v>
      </c>
      <c r="V2913">
        <f>YEAR(R2913)</f>
        <v>2015</v>
      </c>
      <c r="W2913">
        <f>YEAR(S2913)</f>
        <v>2015</v>
      </c>
      <c r="X2913" s="14">
        <f>_xlfn.DAYS(Table1[[#This Row],[Date Ended Conversion]],Table1[[#This Row],[Date Created Conversion]])</f>
        <v>40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8297</v>
      </c>
      <c r="O2914" t="s">
        <v>8298</v>
      </c>
      <c r="P2914" s="16">
        <f>ROUND(Table1[[#This Row],[pledged]]/Table1[[#This Row],[goal]]*100,0)</f>
        <v>14</v>
      </c>
      <c r="Q2914">
        <f>IFERROR(ROUND(E2914/L2914,2),0)</f>
        <v>78.08</v>
      </c>
      <c r="R2914" s="18">
        <f>(((J2914/60)/60)/24)+DATE(1970,1,1)</f>
        <v>42354.131643518514</v>
      </c>
      <c r="S2914" s="18">
        <f>(((I2914/60)/60)/24)+DATE(1970,1,1)</f>
        <v>42384.131643518514</v>
      </c>
      <c r="T2914" s="14">
        <f>MONTH(R2914)</f>
        <v>12</v>
      </c>
      <c r="U2914" s="14">
        <f>MONTH(S2914)</f>
        <v>1</v>
      </c>
      <c r="V2914">
        <f>YEAR(R2914)</f>
        <v>2015</v>
      </c>
      <c r="W2914">
        <f>YEAR(S2914)</f>
        <v>2016</v>
      </c>
      <c r="X2914" s="14">
        <f>_xlfn.DAYS(Table1[[#This Row],[Date Ended Conversion]],Table1[[#This Row],[Date Created Conversion]])</f>
        <v>30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8297</v>
      </c>
      <c r="O2915" t="s">
        <v>8298</v>
      </c>
      <c r="P2915" s="16">
        <f>ROUND(Table1[[#This Row],[pledged]]/Table1[[#This Row],[goal]]*100,0)</f>
        <v>0</v>
      </c>
      <c r="Q2915">
        <f>IFERROR(ROUND(E2915/L2915,2),0)</f>
        <v>1</v>
      </c>
      <c r="R2915" s="18">
        <f>(((J2915/60)/60)/24)+DATE(1970,1,1)</f>
        <v>41828.922905092593</v>
      </c>
      <c r="S2915" s="18">
        <f>(((I2915/60)/60)/24)+DATE(1970,1,1)</f>
        <v>41888.922905092593</v>
      </c>
      <c r="T2915" s="14">
        <f>MONTH(R2915)</f>
        <v>7</v>
      </c>
      <c r="U2915" s="14">
        <f>MONTH(S2915)</f>
        <v>9</v>
      </c>
      <c r="V2915">
        <f>YEAR(R2915)</f>
        <v>2014</v>
      </c>
      <c r="W2915">
        <f>YEAR(S2915)</f>
        <v>2014</v>
      </c>
      <c r="X2915" s="14">
        <f>_xlfn.DAYS(Table1[[#This Row],[Date Ended Conversion]],Table1[[#This Row],[Date Created Conversion]])</f>
        <v>60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8297</v>
      </c>
      <c r="O2916" t="s">
        <v>8298</v>
      </c>
      <c r="P2916" s="16">
        <f>ROUND(Table1[[#This Row],[pledged]]/Table1[[#This Row],[goal]]*100,0)</f>
        <v>0</v>
      </c>
      <c r="Q2916">
        <f>IFERROR(ROUND(E2916/L2916,2),0)</f>
        <v>1</v>
      </c>
      <c r="R2916" s="18">
        <f>(((J2916/60)/60)/24)+DATE(1970,1,1)</f>
        <v>42017.907337962963</v>
      </c>
      <c r="S2916" s="18">
        <f>(((I2916/60)/60)/24)+DATE(1970,1,1)</f>
        <v>42077.865671296298</v>
      </c>
      <c r="T2916" s="14">
        <f>MONTH(R2916)</f>
        <v>1</v>
      </c>
      <c r="U2916" s="14">
        <f>MONTH(S2916)</f>
        <v>3</v>
      </c>
      <c r="V2916">
        <f>YEAR(R2916)</f>
        <v>2015</v>
      </c>
      <c r="W2916">
        <f>YEAR(S2916)</f>
        <v>2015</v>
      </c>
      <c r="X2916" s="14">
        <f>_xlfn.DAYS(Table1[[#This Row],[Date Ended Conversion]],Table1[[#This Row],[Date Created Conversion]])</f>
        <v>60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8297</v>
      </c>
      <c r="O2917" t="s">
        <v>8298</v>
      </c>
      <c r="P2917" s="16">
        <f>ROUND(Table1[[#This Row],[pledged]]/Table1[[#This Row],[goal]]*100,0)</f>
        <v>61</v>
      </c>
      <c r="Q2917">
        <f>IFERROR(ROUND(E2917/L2917,2),0)</f>
        <v>203.67</v>
      </c>
      <c r="R2917" s="18">
        <f>(((J2917/60)/60)/24)+DATE(1970,1,1)</f>
        <v>42415.398032407407</v>
      </c>
      <c r="S2917" s="18">
        <f>(((I2917/60)/60)/24)+DATE(1970,1,1)</f>
        <v>42445.356365740736</v>
      </c>
      <c r="T2917" s="14">
        <f>MONTH(R2917)</f>
        <v>2</v>
      </c>
      <c r="U2917" s="14">
        <f>MONTH(S2917)</f>
        <v>3</v>
      </c>
      <c r="V2917">
        <f>YEAR(R2917)</f>
        <v>2016</v>
      </c>
      <c r="W2917">
        <f>YEAR(S2917)</f>
        <v>2016</v>
      </c>
      <c r="X2917" s="14">
        <f>_xlfn.DAYS(Table1[[#This Row],[Date Ended Conversion]],Table1[[#This Row],[Date Created Conversion]])</f>
        <v>30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8297</v>
      </c>
      <c r="O2918" t="s">
        <v>8298</v>
      </c>
      <c r="P2918" s="16">
        <f>ROUND(Table1[[#This Row],[pledged]]/Table1[[#This Row],[goal]]*100,0)</f>
        <v>8</v>
      </c>
      <c r="Q2918">
        <f>IFERROR(ROUND(E2918/L2918,2),0)</f>
        <v>20.71</v>
      </c>
      <c r="R2918" s="18">
        <f>(((J2918/60)/60)/24)+DATE(1970,1,1)</f>
        <v>41755.476724537039</v>
      </c>
      <c r="S2918" s="18">
        <f>(((I2918/60)/60)/24)+DATE(1970,1,1)</f>
        <v>41778.476724537039</v>
      </c>
      <c r="T2918" s="14">
        <f>MONTH(R2918)</f>
        <v>4</v>
      </c>
      <c r="U2918" s="14">
        <f>MONTH(S2918)</f>
        <v>5</v>
      </c>
      <c r="V2918">
        <f>YEAR(R2918)</f>
        <v>2014</v>
      </c>
      <c r="W2918">
        <f>YEAR(S2918)</f>
        <v>2014</v>
      </c>
      <c r="X2918" s="14">
        <f>_xlfn.DAYS(Table1[[#This Row],[Date Ended Conversion]],Table1[[#This Row],[Date Created Conversion]])</f>
        <v>23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8297</v>
      </c>
      <c r="O2919" t="s">
        <v>8298</v>
      </c>
      <c r="P2919" s="16">
        <f>ROUND(Table1[[#This Row],[pledged]]/Table1[[#This Row],[goal]]*100,0)</f>
        <v>22</v>
      </c>
      <c r="Q2919">
        <f>IFERROR(ROUND(E2919/L2919,2),0)</f>
        <v>48.56</v>
      </c>
      <c r="R2919" s="18">
        <f>(((J2919/60)/60)/24)+DATE(1970,1,1)</f>
        <v>42245.234340277777</v>
      </c>
      <c r="S2919" s="18">
        <f>(((I2919/60)/60)/24)+DATE(1970,1,1)</f>
        <v>42263.234340277777</v>
      </c>
      <c r="T2919" s="14">
        <f>MONTH(R2919)</f>
        <v>8</v>
      </c>
      <c r="U2919" s="14">
        <f>MONTH(S2919)</f>
        <v>9</v>
      </c>
      <c r="V2919">
        <f>YEAR(R2919)</f>
        <v>2015</v>
      </c>
      <c r="W2919">
        <f>YEAR(S2919)</f>
        <v>2015</v>
      </c>
      <c r="X2919" s="14">
        <f>_xlfn.DAYS(Table1[[#This Row],[Date Ended Conversion]],Table1[[#This Row],[Date Created Conversion]])</f>
        <v>18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8297</v>
      </c>
      <c r="O2920" t="s">
        <v>8298</v>
      </c>
      <c r="P2920" s="16">
        <f>ROUND(Table1[[#This Row],[pledged]]/Table1[[#This Row],[goal]]*100,0)</f>
        <v>27</v>
      </c>
      <c r="Q2920">
        <f>IFERROR(ROUND(E2920/L2920,2),0)</f>
        <v>68.099999999999994</v>
      </c>
      <c r="R2920" s="18">
        <f>(((J2920/60)/60)/24)+DATE(1970,1,1)</f>
        <v>42278.629710648151</v>
      </c>
      <c r="S2920" s="18">
        <f>(((I2920/60)/60)/24)+DATE(1970,1,1)</f>
        <v>42306.629710648151</v>
      </c>
      <c r="T2920" s="14">
        <f>MONTH(R2920)</f>
        <v>10</v>
      </c>
      <c r="U2920" s="14">
        <f>MONTH(S2920)</f>
        <v>10</v>
      </c>
      <c r="V2920">
        <f>YEAR(R2920)</f>
        <v>2015</v>
      </c>
      <c r="W2920">
        <f>YEAR(S2920)</f>
        <v>2015</v>
      </c>
      <c r="X2920" s="14">
        <f>_xlfn.DAYS(Table1[[#This Row],[Date Ended Conversion]],Table1[[#This Row],[Date Created Conversion]])</f>
        <v>28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8297</v>
      </c>
      <c r="O2921" t="s">
        <v>8298</v>
      </c>
      <c r="P2921" s="16">
        <f>ROUND(Table1[[#This Row],[pledged]]/Table1[[#This Row],[goal]]*100,0)</f>
        <v>9</v>
      </c>
      <c r="Q2921">
        <f>IFERROR(ROUND(E2921/L2921,2),0)</f>
        <v>8.5</v>
      </c>
      <c r="R2921" s="18">
        <f>(((J2921/60)/60)/24)+DATE(1970,1,1)</f>
        <v>41826.61954861111</v>
      </c>
      <c r="S2921" s="18">
        <f>(((I2921/60)/60)/24)+DATE(1970,1,1)</f>
        <v>41856.61954861111</v>
      </c>
      <c r="T2921" s="14">
        <f>MONTH(R2921)</f>
        <v>7</v>
      </c>
      <c r="U2921" s="14">
        <f>MONTH(S2921)</f>
        <v>8</v>
      </c>
      <c r="V2921">
        <f>YEAR(R2921)</f>
        <v>2014</v>
      </c>
      <c r="W2921">
        <f>YEAR(S2921)</f>
        <v>2014</v>
      </c>
      <c r="X2921" s="14">
        <f>_xlfn.DAYS(Table1[[#This Row],[Date Ended Conversion]],Table1[[#This Row],[Date Created Conversion]])</f>
        <v>30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8297</v>
      </c>
      <c r="O2922" t="s">
        <v>8298</v>
      </c>
      <c r="P2922" s="16">
        <f>ROUND(Table1[[#This Row],[pledged]]/Table1[[#This Row],[goal]]*100,0)</f>
        <v>27</v>
      </c>
      <c r="Q2922">
        <f>IFERROR(ROUND(E2922/L2922,2),0)</f>
        <v>51.62</v>
      </c>
      <c r="R2922" s="18">
        <f>(((J2922/60)/60)/24)+DATE(1970,1,1)</f>
        <v>42058.792476851857</v>
      </c>
      <c r="S2922" s="18">
        <f>(((I2922/60)/60)/24)+DATE(1970,1,1)</f>
        <v>42088.750810185185</v>
      </c>
      <c r="T2922" s="14">
        <f>MONTH(R2922)</f>
        <v>2</v>
      </c>
      <c r="U2922" s="14">
        <f>MONTH(S2922)</f>
        <v>3</v>
      </c>
      <c r="V2922">
        <f>YEAR(R2922)</f>
        <v>2015</v>
      </c>
      <c r="W2922">
        <f>YEAR(S2922)</f>
        <v>2015</v>
      </c>
      <c r="X2922" s="14">
        <f>_xlfn.DAYS(Table1[[#This Row],[Date Ended Conversion]],Table1[[#This Row],[Date Created Conversion]])</f>
        <v>30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8297</v>
      </c>
      <c r="O2923" t="s">
        <v>8300</v>
      </c>
      <c r="P2923" s="16">
        <f>ROUND(Table1[[#This Row],[pledged]]/Table1[[#This Row],[goal]]*100,0)</f>
        <v>129</v>
      </c>
      <c r="Q2923">
        <f>IFERROR(ROUND(E2923/L2923,2),0)</f>
        <v>43</v>
      </c>
      <c r="R2923" s="18">
        <f>(((J2923/60)/60)/24)+DATE(1970,1,1)</f>
        <v>41877.886620370373</v>
      </c>
      <c r="S2923" s="18">
        <f>(((I2923/60)/60)/24)+DATE(1970,1,1)</f>
        <v>41907.886620370373</v>
      </c>
      <c r="T2923" s="14">
        <f>MONTH(R2923)</f>
        <v>8</v>
      </c>
      <c r="U2923" s="14">
        <f>MONTH(S2923)</f>
        <v>9</v>
      </c>
      <c r="V2923">
        <f>YEAR(R2923)</f>
        <v>2014</v>
      </c>
      <c r="W2923">
        <f>YEAR(S2923)</f>
        <v>2014</v>
      </c>
      <c r="X2923" s="14">
        <f>_xlfn.DAYS(Table1[[#This Row],[Date Ended Conversion]],Table1[[#This Row],[Date Created Conversion]])</f>
        <v>30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8297</v>
      </c>
      <c r="O2924" t="s">
        <v>8300</v>
      </c>
      <c r="P2924" s="16">
        <f>ROUND(Table1[[#This Row],[pledged]]/Table1[[#This Row],[goal]]*100,0)</f>
        <v>100</v>
      </c>
      <c r="Q2924">
        <f>IFERROR(ROUND(E2924/L2924,2),0)</f>
        <v>83.33</v>
      </c>
      <c r="R2924" s="18">
        <f>(((J2924/60)/60)/24)+DATE(1970,1,1)</f>
        <v>42097.874155092592</v>
      </c>
      <c r="S2924" s="18">
        <f>(((I2924/60)/60)/24)+DATE(1970,1,1)</f>
        <v>42142.874155092592</v>
      </c>
      <c r="T2924" s="14">
        <f>MONTH(R2924)</f>
        <v>4</v>
      </c>
      <c r="U2924" s="14">
        <f>MONTH(S2924)</f>
        <v>5</v>
      </c>
      <c r="V2924">
        <f>YEAR(R2924)</f>
        <v>2015</v>
      </c>
      <c r="W2924">
        <f>YEAR(S2924)</f>
        <v>2015</v>
      </c>
      <c r="X2924" s="14">
        <f>_xlfn.DAYS(Table1[[#This Row],[Date Ended Conversion]],Table1[[#This Row],[Date Created Conversion]])</f>
        <v>45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8297</v>
      </c>
      <c r="O2925" t="s">
        <v>8300</v>
      </c>
      <c r="P2925" s="16">
        <f>ROUND(Table1[[#This Row],[pledged]]/Table1[[#This Row],[goal]]*100,0)</f>
        <v>100</v>
      </c>
      <c r="Q2925">
        <f>IFERROR(ROUND(E2925/L2925,2),0)</f>
        <v>30</v>
      </c>
      <c r="R2925" s="18">
        <f>(((J2925/60)/60)/24)+DATE(1970,1,1)</f>
        <v>42013.15253472222</v>
      </c>
      <c r="S2925" s="18">
        <f>(((I2925/60)/60)/24)+DATE(1970,1,1)</f>
        <v>42028.125</v>
      </c>
      <c r="T2925" s="14">
        <f>MONTH(R2925)</f>
        <v>1</v>
      </c>
      <c r="U2925" s="14">
        <f>MONTH(S2925)</f>
        <v>1</v>
      </c>
      <c r="V2925">
        <f>YEAR(R2925)</f>
        <v>2015</v>
      </c>
      <c r="W2925">
        <f>YEAR(S2925)</f>
        <v>2015</v>
      </c>
      <c r="X2925" s="14">
        <f>_xlfn.DAYS(Table1[[#This Row],[Date Ended Conversion]],Table1[[#This Row],[Date Created Conversion]])</f>
        <v>15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8297</v>
      </c>
      <c r="O2926" t="s">
        <v>8300</v>
      </c>
      <c r="P2926" s="16">
        <f>ROUND(Table1[[#This Row],[pledged]]/Table1[[#This Row],[goal]]*100,0)</f>
        <v>103</v>
      </c>
      <c r="Q2926">
        <f>IFERROR(ROUND(E2926/L2926,2),0)</f>
        <v>175.51</v>
      </c>
      <c r="R2926" s="18">
        <f>(((J2926/60)/60)/24)+DATE(1970,1,1)</f>
        <v>42103.556828703702</v>
      </c>
      <c r="S2926" s="18">
        <f>(((I2926/60)/60)/24)+DATE(1970,1,1)</f>
        <v>42133.165972222225</v>
      </c>
      <c r="T2926" s="14">
        <f>MONTH(R2926)</f>
        <v>4</v>
      </c>
      <c r="U2926" s="14">
        <f>MONTH(S2926)</f>
        <v>5</v>
      </c>
      <c r="V2926">
        <f>YEAR(R2926)</f>
        <v>2015</v>
      </c>
      <c r="W2926">
        <f>YEAR(S2926)</f>
        <v>2015</v>
      </c>
      <c r="X2926" s="14">
        <f>_xlfn.DAYS(Table1[[#This Row],[Date Ended Conversion]],Table1[[#This Row],[Date Created Conversion]])</f>
        <v>30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8297</v>
      </c>
      <c r="O2927" t="s">
        <v>8300</v>
      </c>
      <c r="P2927" s="16">
        <f>ROUND(Table1[[#This Row],[pledged]]/Table1[[#This Row],[goal]]*100,0)</f>
        <v>102</v>
      </c>
      <c r="Q2927">
        <f>IFERROR(ROUND(E2927/L2927,2),0)</f>
        <v>231.66</v>
      </c>
      <c r="R2927" s="18">
        <f>(((J2927/60)/60)/24)+DATE(1970,1,1)</f>
        <v>41863.584120370368</v>
      </c>
      <c r="S2927" s="18">
        <f>(((I2927/60)/60)/24)+DATE(1970,1,1)</f>
        <v>41893.584120370368</v>
      </c>
      <c r="T2927" s="14">
        <f>MONTH(R2927)</f>
        <v>8</v>
      </c>
      <c r="U2927" s="14">
        <f>MONTH(S2927)</f>
        <v>9</v>
      </c>
      <c r="V2927">
        <f>YEAR(R2927)</f>
        <v>2014</v>
      </c>
      <c r="W2927">
        <f>YEAR(S2927)</f>
        <v>2014</v>
      </c>
      <c r="X2927" s="14">
        <f>_xlfn.DAYS(Table1[[#This Row],[Date Ended Conversion]],Table1[[#This Row],[Date Created Conversion]])</f>
        <v>30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8297</v>
      </c>
      <c r="O2928" t="s">
        <v>8300</v>
      </c>
      <c r="P2928" s="16">
        <f>ROUND(Table1[[#This Row],[pledged]]/Table1[[#This Row],[goal]]*100,0)</f>
        <v>125</v>
      </c>
      <c r="Q2928">
        <f>IFERROR(ROUND(E2928/L2928,2),0)</f>
        <v>75</v>
      </c>
      <c r="R2928" s="18">
        <f>(((J2928/60)/60)/24)+DATE(1970,1,1)</f>
        <v>42044.765960648147</v>
      </c>
      <c r="S2928" s="18">
        <f>(((I2928/60)/60)/24)+DATE(1970,1,1)</f>
        <v>42058.765960648147</v>
      </c>
      <c r="T2928" s="14">
        <f>MONTH(R2928)</f>
        <v>2</v>
      </c>
      <c r="U2928" s="14">
        <f>MONTH(S2928)</f>
        <v>2</v>
      </c>
      <c r="V2928">
        <f>YEAR(R2928)</f>
        <v>2015</v>
      </c>
      <c r="W2928">
        <f>YEAR(S2928)</f>
        <v>2015</v>
      </c>
      <c r="X2928" s="14">
        <f>_xlfn.DAYS(Table1[[#This Row],[Date Ended Conversion]],Table1[[#This Row],[Date Created Conversion]])</f>
        <v>14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8297</v>
      </c>
      <c r="O2929" t="s">
        <v>8300</v>
      </c>
      <c r="P2929" s="16">
        <f>ROUND(Table1[[#This Row],[pledged]]/Table1[[#This Row],[goal]]*100,0)</f>
        <v>131</v>
      </c>
      <c r="Q2929">
        <f>IFERROR(ROUND(E2929/L2929,2),0)</f>
        <v>112.14</v>
      </c>
      <c r="R2929" s="18">
        <f>(((J2929/60)/60)/24)+DATE(1970,1,1)</f>
        <v>41806.669317129628</v>
      </c>
      <c r="S2929" s="18">
        <f>(((I2929/60)/60)/24)+DATE(1970,1,1)</f>
        <v>41835.208333333336</v>
      </c>
      <c r="T2929" s="14">
        <f>MONTH(R2929)</f>
        <v>6</v>
      </c>
      <c r="U2929" s="14">
        <f>MONTH(S2929)</f>
        <v>7</v>
      </c>
      <c r="V2929">
        <f>YEAR(R2929)</f>
        <v>2014</v>
      </c>
      <c r="W2929">
        <f>YEAR(S2929)</f>
        <v>2014</v>
      </c>
      <c r="X2929" s="14">
        <f>_xlfn.DAYS(Table1[[#This Row],[Date Ended Conversion]],Table1[[#This Row],[Date Created Conversion]])</f>
        <v>29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8297</v>
      </c>
      <c r="O2930" t="s">
        <v>8300</v>
      </c>
      <c r="P2930" s="16">
        <f>ROUND(Table1[[#This Row],[pledged]]/Table1[[#This Row],[goal]]*100,0)</f>
        <v>100</v>
      </c>
      <c r="Q2930">
        <f>IFERROR(ROUND(E2930/L2930,2),0)</f>
        <v>41.67</v>
      </c>
      <c r="R2930" s="18">
        <f>(((J2930/60)/60)/24)+DATE(1970,1,1)</f>
        <v>42403.998217592598</v>
      </c>
      <c r="S2930" s="18">
        <f>(((I2930/60)/60)/24)+DATE(1970,1,1)</f>
        <v>42433.998217592598</v>
      </c>
      <c r="T2930" s="14">
        <f>MONTH(R2930)</f>
        <v>2</v>
      </c>
      <c r="U2930" s="14">
        <f>MONTH(S2930)</f>
        <v>3</v>
      </c>
      <c r="V2930">
        <f>YEAR(R2930)</f>
        <v>2016</v>
      </c>
      <c r="W2930">
        <f>YEAR(S2930)</f>
        <v>2016</v>
      </c>
      <c r="X2930" s="14">
        <f>_xlfn.DAYS(Table1[[#This Row],[Date Ended Conversion]],Table1[[#This Row],[Date Created Conversion]])</f>
        <v>30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8297</v>
      </c>
      <c r="O2931" t="s">
        <v>8300</v>
      </c>
      <c r="P2931" s="16">
        <f>ROUND(Table1[[#This Row],[pledged]]/Table1[[#This Row],[goal]]*100,0)</f>
        <v>102</v>
      </c>
      <c r="Q2931">
        <f>IFERROR(ROUND(E2931/L2931,2),0)</f>
        <v>255.17</v>
      </c>
      <c r="R2931" s="18">
        <f>(((J2931/60)/60)/24)+DATE(1970,1,1)</f>
        <v>41754.564328703702</v>
      </c>
      <c r="S2931" s="18">
        <f>(((I2931/60)/60)/24)+DATE(1970,1,1)</f>
        <v>41784.564328703702</v>
      </c>
      <c r="T2931" s="14">
        <f>MONTH(R2931)</f>
        <v>4</v>
      </c>
      <c r="U2931" s="14">
        <f>MONTH(S2931)</f>
        <v>5</v>
      </c>
      <c r="V2931">
        <f>YEAR(R2931)</f>
        <v>2014</v>
      </c>
      <c r="W2931">
        <f>YEAR(S2931)</f>
        <v>2014</v>
      </c>
      <c r="X2931" s="14">
        <f>_xlfn.DAYS(Table1[[#This Row],[Date Ended Conversion]],Table1[[#This Row],[Date Created Conversion]])</f>
        <v>30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8297</v>
      </c>
      <c r="O2932" t="s">
        <v>8300</v>
      </c>
      <c r="P2932" s="16">
        <f>ROUND(Table1[[#This Row],[pledged]]/Table1[[#This Row],[goal]]*100,0)</f>
        <v>101</v>
      </c>
      <c r="Q2932">
        <f>IFERROR(ROUND(E2932/L2932,2),0)</f>
        <v>162.77000000000001</v>
      </c>
      <c r="R2932" s="18">
        <f>(((J2932/60)/60)/24)+DATE(1970,1,1)</f>
        <v>42101.584074074075</v>
      </c>
      <c r="S2932" s="18">
        <f>(((I2932/60)/60)/24)+DATE(1970,1,1)</f>
        <v>42131.584074074075</v>
      </c>
      <c r="T2932" s="14">
        <f>MONTH(R2932)</f>
        <v>4</v>
      </c>
      <c r="U2932" s="14">
        <f>MONTH(S2932)</f>
        <v>5</v>
      </c>
      <c r="V2932">
        <f>YEAR(R2932)</f>
        <v>2015</v>
      </c>
      <c r="W2932">
        <f>YEAR(S2932)</f>
        <v>2015</v>
      </c>
      <c r="X2932" s="14">
        <f>_xlfn.DAYS(Table1[[#This Row],[Date Ended Conversion]],Table1[[#This Row],[Date Created Conversion]])</f>
        <v>30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8297</v>
      </c>
      <c r="O2933" t="s">
        <v>8300</v>
      </c>
      <c r="P2933" s="16">
        <f>ROUND(Table1[[#This Row],[pledged]]/Table1[[#This Row],[goal]]*100,0)</f>
        <v>106</v>
      </c>
      <c r="Q2933">
        <f>IFERROR(ROUND(E2933/L2933,2),0)</f>
        <v>88.33</v>
      </c>
      <c r="R2933" s="18">
        <f>(((J2933/60)/60)/24)+DATE(1970,1,1)</f>
        <v>41872.291238425925</v>
      </c>
      <c r="S2933" s="18">
        <f>(((I2933/60)/60)/24)+DATE(1970,1,1)</f>
        <v>41897.255555555559</v>
      </c>
      <c r="T2933" s="14">
        <f>MONTH(R2933)</f>
        <v>8</v>
      </c>
      <c r="U2933" s="14">
        <f>MONTH(S2933)</f>
        <v>9</v>
      </c>
      <c r="V2933">
        <f>YEAR(R2933)</f>
        <v>2014</v>
      </c>
      <c r="W2933">
        <f>YEAR(S2933)</f>
        <v>2014</v>
      </c>
      <c r="X2933" s="14">
        <f>_xlfn.DAYS(Table1[[#This Row],[Date Ended Conversion]],Table1[[#This Row],[Date Created Conversion]])</f>
        <v>25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8297</v>
      </c>
      <c r="O2934" t="s">
        <v>8300</v>
      </c>
      <c r="P2934" s="16">
        <f>ROUND(Table1[[#This Row],[pledged]]/Table1[[#This Row],[goal]]*100,0)</f>
        <v>105</v>
      </c>
      <c r="Q2934">
        <f>IFERROR(ROUND(E2934/L2934,2),0)</f>
        <v>85.74</v>
      </c>
      <c r="R2934" s="18">
        <f>(((J2934/60)/60)/24)+DATE(1970,1,1)</f>
        <v>42025.164780092593</v>
      </c>
      <c r="S2934" s="18">
        <f>(((I2934/60)/60)/24)+DATE(1970,1,1)</f>
        <v>42056.458333333328</v>
      </c>
      <c r="T2934" s="14">
        <f>MONTH(R2934)</f>
        <v>1</v>
      </c>
      <c r="U2934" s="14">
        <f>MONTH(S2934)</f>
        <v>2</v>
      </c>
      <c r="V2934">
        <f>YEAR(R2934)</f>
        <v>2015</v>
      </c>
      <c r="W2934">
        <f>YEAR(S2934)</f>
        <v>2015</v>
      </c>
      <c r="X2934" s="14">
        <f>_xlfn.DAYS(Table1[[#This Row],[Date Ended Conversion]],Table1[[#This Row],[Date Created Conversion]])</f>
        <v>31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8297</v>
      </c>
      <c r="O2935" t="s">
        <v>8300</v>
      </c>
      <c r="P2935" s="16">
        <f>ROUND(Table1[[#This Row],[pledged]]/Table1[[#This Row],[goal]]*100,0)</f>
        <v>103</v>
      </c>
      <c r="Q2935">
        <f>IFERROR(ROUND(E2935/L2935,2),0)</f>
        <v>47.57</v>
      </c>
      <c r="R2935" s="18">
        <f>(((J2935/60)/60)/24)+DATE(1970,1,1)</f>
        <v>42495.956631944442</v>
      </c>
      <c r="S2935" s="18">
        <f>(((I2935/60)/60)/24)+DATE(1970,1,1)</f>
        <v>42525.956631944442</v>
      </c>
      <c r="T2935" s="14">
        <f>MONTH(R2935)</f>
        <v>5</v>
      </c>
      <c r="U2935" s="14">
        <f>MONTH(S2935)</f>
        <v>6</v>
      </c>
      <c r="V2935">
        <f>YEAR(R2935)</f>
        <v>2016</v>
      </c>
      <c r="W2935">
        <f>YEAR(S2935)</f>
        <v>2016</v>
      </c>
      <c r="X2935" s="14">
        <f>_xlfn.DAYS(Table1[[#This Row],[Date Ended Conversion]],Table1[[#This Row],[Date Created Conversion]])</f>
        <v>30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8297</v>
      </c>
      <c r="O2936" t="s">
        <v>8300</v>
      </c>
      <c r="P2936" s="16">
        <f>ROUND(Table1[[#This Row],[pledged]]/Table1[[#This Row],[goal]]*100,0)</f>
        <v>108</v>
      </c>
      <c r="Q2936">
        <f>IFERROR(ROUND(E2936/L2936,2),0)</f>
        <v>72.97</v>
      </c>
      <c r="R2936" s="18">
        <f>(((J2936/60)/60)/24)+DATE(1970,1,1)</f>
        <v>41775.636157407411</v>
      </c>
      <c r="S2936" s="18">
        <f>(((I2936/60)/60)/24)+DATE(1970,1,1)</f>
        <v>41805.636157407411</v>
      </c>
      <c r="T2936" s="14">
        <f>MONTH(R2936)</f>
        <v>5</v>
      </c>
      <c r="U2936" s="14">
        <f>MONTH(S2936)</f>
        <v>6</v>
      </c>
      <c r="V2936">
        <f>YEAR(R2936)</f>
        <v>2014</v>
      </c>
      <c r="W2936">
        <f>YEAR(S2936)</f>
        <v>2014</v>
      </c>
      <c r="X2936" s="14">
        <f>_xlfn.DAYS(Table1[[#This Row],[Date Ended Conversion]],Table1[[#This Row],[Date Created Conversion]])</f>
        <v>30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8297</v>
      </c>
      <c r="O2937" t="s">
        <v>8300</v>
      </c>
      <c r="P2937" s="16">
        <f>ROUND(Table1[[#This Row],[pledged]]/Table1[[#This Row],[goal]]*100,0)</f>
        <v>101</v>
      </c>
      <c r="Q2937">
        <f>IFERROR(ROUND(E2937/L2937,2),0)</f>
        <v>90.54</v>
      </c>
      <c r="R2937" s="18">
        <f>(((J2937/60)/60)/24)+DATE(1970,1,1)</f>
        <v>42553.583425925928</v>
      </c>
      <c r="S2937" s="18">
        <f>(((I2937/60)/60)/24)+DATE(1970,1,1)</f>
        <v>42611.708333333328</v>
      </c>
      <c r="T2937" s="14">
        <f>MONTH(R2937)</f>
        <v>7</v>
      </c>
      <c r="U2937" s="14">
        <f>MONTH(S2937)</f>
        <v>8</v>
      </c>
      <c r="V2937">
        <f>YEAR(R2937)</f>
        <v>2016</v>
      </c>
      <c r="W2937">
        <f>YEAR(S2937)</f>
        <v>2016</v>
      </c>
      <c r="X2937" s="14">
        <f>_xlfn.DAYS(Table1[[#This Row],[Date Ended Conversion]],Table1[[#This Row],[Date Created Conversion]])</f>
        <v>58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8297</v>
      </c>
      <c r="O2938" t="s">
        <v>8300</v>
      </c>
      <c r="P2938" s="16">
        <f>ROUND(Table1[[#This Row],[pledged]]/Table1[[#This Row],[goal]]*100,0)</f>
        <v>128</v>
      </c>
      <c r="Q2938">
        <f>IFERROR(ROUND(E2938/L2938,2),0)</f>
        <v>37.65</v>
      </c>
      <c r="R2938" s="18">
        <f>(((J2938/60)/60)/24)+DATE(1970,1,1)</f>
        <v>41912.650729166664</v>
      </c>
      <c r="S2938" s="18">
        <f>(((I2938/60)/60)/24)+DATE(1970,1,1)</f>
        <v>41925.207638888889</v>
      </c>
      <c r="T2938" s="14">
        <f>MONTH(R2938)</f>
        <v>9</v>
      </c>
      <c r="U2938" s="14">
        <f>MONTH(S2938)</f>
        <v>10</v>
      </c>
      <c r="V2938">
        <f>YEAR(R2938)</f>
        <v>2014</v>
      </c>
      <c r="W2938">
        <f>YEAR(S2938)</f>
        <v>2014</v>
      </c>
      <c r="X2938" s="14">
        <f>_xlfn.DAYS(Table1[[#This Row],[Date Ended Conversion]],Table1[[#This Row],[Date Created Conversion]])</f>
        <v>13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8297</v>
      </c>
      <c r="O2939" t="s">
        <v>8300</v>
      </c>
      <c r="P2939" s="16">
        <f>ROUND(Table1[[#This Row],[pledged]]/Table1[[#This Row],[goal]]*100,0)</f>
        <v>133</v>
      </c>
      <c r="Q2939">
        <f>IFERROR(ROUND(E2939/L2939,2),0)</f>
        <v>36.36</v>
      </c>
      <c r="R2939" s="18">
        <f>(((J2939/60)/60)/24)+DATE(1970,1,1)</f>
        <v>41803.457326388889</v>
      </c>
      <c r="S2939" s="18">
        <f>(((I2939/60)/60)/24)+DATE(1970,1,1)</f>
        <v>41833.457326388889</v>
      </c>
      <c r="T2939" s="14">
        <f>MONTH(R2939)</f>
        <v>6</v>
      </c>
      <c r="U2939" s="14">
        <f>MONTH(S2939)</f>
        <v>7</v>
      </c>
      <c r="V2939">
        <f>YEAR(R2939)</f>
        <v>2014</v>
      </c>
      <c r="W2939">
        <f>YEAR(S2939)</f>
        <v>2014</v>
      </c>
      <c r="X2939" s="14">
        <f>_xlfn.DAYS(Table1[[#This Row],[Date Ended Conversion]],Table1[[#This Row],[Date Created Conversion]])</f>
        <v>30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8297</v>
      </c>
      <c r="O2940" t="s">
        <v>8300</v>
      </c>
      <c r="P2940" s="16">
        <f>ROUND(Table1[[#This Row],[pledged]]/Table1[[#This Row],[goal]]*100,0)</f>
        <v>101</v>
      </c>
      <c r="Q2940">
        <f>IFERROR(ROUND(E2940/L2940,2),0)</f>
        <v>126.72</v>
      </c>
      <c r="R2940" s="18">
        <f>(((J2940/60)/60)/24)+DATE(1970,1,1)</f>
        <v>42004.703865740739</v>
      </c>
      <c r="S2940" s="18">
        <f>(((I2940/60)/60)/24)+DATE(1970,1,1)</f>
        <v>42034.703865740739</v>
      </c>
      <c r="T2940" s="14">
        <f>MONTH(R2940)</f>
        <v>12</v>
      </c>
      <c r="U2940" s="14">
        <f>MONTH(S2940)</f>
        <v>1</v>
      </c>
      <c r="V2940">
        <f>YEAR(R2940)</f>
        <v>2014</v>
      </c>
      <c r="W2940">
        <f>YEAR(S2940)</f>
        <v>2015</v>
      </c>
      <c r="X2940" s="14">
        <f>_xlfn.DAYS(Table1[[#This Row],[Date Ended Conversion]],Table1[[#This Row],[Date Created Conversion]])</f>
        <v>30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8297</v>
      </c>
      <c r="O2941" t="s">
        <v>8300</v>
      </c>
      <c r="P2941" s="16">
        <f>ROUND(Table1[[#This Row],[pledged]]/Table1[[#This Row],[goal]]*100,0)</f>
        <v>103</v>
      </c>
      <c r="Q2941">
        <f>IFERROR(ROUND(E2941/L2941,2),0)</f>
        <v>329.2</v>
      </c>
      <c r="R2941" s="18">
        <f>(((J2941/60)/60)/24)+DATE(1970,1,1)</f>
        <v>41845.809166666666</v>
      </c>
      <c r="S2941" s="18">
        <f>(((I2941/60)/60)/24)+DATE(1970,1,1)</f>
        <v>41879.041666666664</v>
      </c>
      <c r="T2941" s="14">
        <f>MONTH(R2941)</f>
        <v>7</v>
      </c>
      <c r="U2941" s="14">
        <f>MONTH(S2941)</f>
        <v>8</v>
      </c>
      <c r="V2941">
        <f>YEAR(R2941)</f>
        <v>2014</v>
      </c>
      <c r="W2941">
        <f>YEAR(S2941)</f>
        <v>2014</v>
      </c>
      <c r="X2941" s="14">
        <f>_xlfn.DAYS(Table1[[#This Row],[Date Ended Conversion]],Table1[[#This Row],[Date Created Conversion]])</f>
        <v>34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8297</v>
      </c>
      <c r="O2942" t="s">
        <v>8300</v>
      </c>
      <c r="P2942" s="16">
        <f>ROUND(Table1[[#This Row],[pledged]]/Table1[[#This Row],[goal]]*100,0)</f>
        <v>107</v>
      </c>
      <c r="Q2942">
        <f>IFERROR(ROUND(E2942/L2942,2),0)</f>
        <v>81.239999999999995</v>
      </c>
      <c r="R2942" s="18">
        <f>(((J2942/60)/60)/24)+DATE(1970,1,1)</f>
        <v>41982.773356481484</v>
      </c>
      <c r="S2942" s="18">
        <f>(((I2942/60)/60)/24)+DATE(1970,1,1)</f>
        <v>42022.773356481484</v>
      </c>
      <c r="T2942" s="14">
        <f>MONTH(R2942)</f>
        <v>12</v>
      </c>
      <c r="U2942" s="14">
        <f>MONTH(S2942)</f>
        <v>1</v>
      </c>
      <c r="V2942">
        <f>YEAR(R2942)</f>
        <v>2014</v>
      </c>
      <c r="W2942">
        <f>YEAR(S2942)</f>
        <v>2015</v>
      </c>
      <c r="X2942" s="14">
        <f>_xlfn.DAYS(Table1[[#This Row],[Date Ended Conversion]],Table1[[#This Row],[Date Created Conversion]])</f>
        <v>40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8297</v>
      </c>
      <c r="O2943" t="s">
        <v>8299</v>
      </c>
      <c r="P2943" s="16">
        <f>ROUND(Table1[[#This Row],[pledged]]/Table1[[#This Row],[goal]]*100,0)</f>
        <v>0</v>
      </c>
      <c r="Q2943">
        <f>IFERROR(ROUND(E2943/L2943,2),0)</f>
        <v>1</v>
      </c>
      <c r="R2943" s="18">
        <f>(((J2943/60)/60)/24)+DATE(1970,1,1)</f>
        <v>42034.960127314815</v>
      </c>
      <c r="S2943" s="18">
        <f>(((I2943/60)/60)/24)+DATE(1970,1,1)</f>
        <v>42064.960127314815</v>
      </c>
      <c r="T2943" s="14">
        <f>MONTH(R2943)</f>
        <v>1</v>
      </c>
      <c r="U2943" s="14">
        <f>MONTH(S2943)</f>
        <v>3</v>
      </c>
      <c r="V2943">
        <f>YEAR(R2943)</f>
        <v>2015</v>
      </c>
      <c r="W2943">
        <f>YEAR(S2943)</f>
        <v>2015</v>
      </c>
      <c r="X2943" s="14">
        <f>_xlfn.DAYS(Table1[[#This Row],[Date Ended Conversion]],Table1[[#This Row],[Date Created Conversion]])</f>
        <v>30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8297</v>
      </c>
      <c r="O2944" t="s">
        <v>8299</v>
      </c>
      <c r="P2944" s="16">
        <f>ROUND(Table1[[#This Row],[pledged]]/Table1[[#This Row],[goal]]*100,0)</f>
        <v>20</v>
      </c>
      <c r="Q2944">
        <f>IFERROR(ROUND(E2944/L2944,2),0)</f>
        <v>202.23</v>
      </c>
      <c r="R2944" s="18">
        <f>(((J2944/60)/60)/24)+DATE(1970,1,1)</f>
        <v>42334.803923611107</v>
      </c>
      <c r="S2944" s="18">
        <f>(((I2944/60)/60)/24)+DATE(1970,1,1)</f>
        <v>42354.845833333333</v>
      </c>
      <c r="T2944" s="14">
        <f>MONTH(R2944)</f>
        <v>11</v>
      </c>
      <c r="U2944" s="14">
        <f>MONTH(S2944)</f>
        <v>12</v>
      </c>
      <c r="V2944">
        <f>YEAR(R2944)</f>
        <v>2015</v>
      </c>
      <c r="W2944">
        <f>YEAR(S2944)</f>
        <v>2015</v>
      </c>
      <c r="X2944" s="14">
        <f>_xlfn.DAYS(Table1[[#This Row],[Date Ended Conversion]],Table1[[#This Row],[Date Created Conversion]])</f>
        <v>20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8297</v>
      </c>
      <c r="O2945" t="s">
        <v>8299</v>
      </c>
      <c r="P2945" s="16">
        <f>ROUND(Table1[[#This Row],[pledged]]/Table1[[#This Row],[goal]]*100,0)</f>
        <v>0</v>
      </c>
      <c r="Q2945">
        <f>IFERROR(ROUND(E2945/L2945,2),0)</f>
        <v>0</v>
      </c>
      <c r="R2945" s="18">
        <f>(((J2945/60)/60)/24)+DATE(1970,1,1)</f>
        <v>42077.129398148143</v>
      </c>
      <c r="S2945" s="18">
        <f>(((I2945/60)/60)/24)+DATE(1970,1,1)</f>
        <v>42107.129398148143</v>
      </c>
      <c r="T2945" s="14">
        <f>MONTH(R2945)</f>
        <v>3</v>
      </c>
      <c r="U2945" s="14">
        <f>MONTH(S2945)</f>
        <v>4</v>
      </c>
      <c r="V2945">
        <f>YEAR(R2945)</f>
        <v>2015</v>
      </c>
      <c r="W2945">
        <f>YEAR(S2945)</f>
        <v>2015</v>
      </c>
      <c r="X2945" s="14">
        <f>_xlfn.DAYS(Table1[[#This Row],[Date Ended Conversion]],Table1[[#This Row],[Date Created Conversion]])</f>
        <v>30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8297</v>
      </c>
      <c r="O2946" t="s">
        <v>8299</v>
      </c>
      <c r="P2946" s="16">
        <f>ROUND(Table1[[#This Row],[pledged]]/Table1[[#This Row],[goal]]*100,0)</f>
        <v>1</v>
      </c>
      <c r="Q2946">
        <f>IFERROR(ROUND(E2946/L2946,2),0)</f>
        <v>100</v>
      </c>
      <c r="R2946" s="18">
        <f>(((J2946/60)/60)/24)+DATE(1970,1,1)</f>
        <v>42132.9143287037</v>
      </c>
      <c r="S2946" s="18">
        <f>(((I2946/60)/60)/24)+DATE(1970,1,1)</f>
        <v>42162.9143287037</v>
      </c>
      <c r="T2946" s="14">
        <f>MONTH(R2946)</f>
        <v>5</v>
      </c>
      <c r="U2946" s="14">
        <f>MONTH(S2946)</f>
        <v>6</v>
      </c>
      <c r="V2946">
        <f>YEAR(R2946)</f>
        <v>2015</v>
      </c>
      <c r="W2946">
        <f>YEAR(S2946)</f>
        <v>2015</v>
      </c>
      <c r="X2946" s="14">
        <f>_xlfn.DAYS(Table1[[#This Row],[Date Ended Conversion]],Table1[[#This Row],[Date Created Conversion]])</f>
        <v>30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8297</v>
      </c>
      <c r="O2947" t="s">
        <v>8299</v>
      </c>
      <c r="P2947" s="16">
        <f>ROUND(Table1[[#This Row],[pledged]]/Table1[[#This Row],[goal]]*100,0)</f>
        <v>0</v>
      </c>
      <c r="Q2947">
        <f>IFERROR(ROUND(E2947/L2947,2),0)</f>
        <v>0</v>
      </c>
      <c r="R2947" s="18">
        <f>(((J2947/60)/60)/24)+DATE(1970,1,1)</f>
        <v>42118.139583333337</v>
      </c>
      <c r="S2947" s="18">
        <f>(((I2947/60)/60)/24)+DATE(1970,1,1)</f>
        <v>42148.139583333337</v>
      </c>
      <c r="T2947" s="14">
        <f>MONTH(R2947)</f>
        <v>4</v>
      </c>
      <c r="U2947" s="14">
        <f>MONTH(S2947)</f>
        <v>5</v>
      </c>
      <c r="V2947">
        <f>YEAR(R2947)</f>
        <v>2015</v>
      </c>
      <c r="W2947">
        <f>YEAR(S2947)</f>
        <v>2015</v>
      </c>
      <c r="X2947" s="14">
        <f>_xlfn.DAYS(Table1[[#This Row],[Date Ended Conversion]],Table1[[#This Row],[Date Created Conversion]])</f>
        <v>30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8297</v>
      </c>
      <c r="O2948" t="s">
        <v>8299</v>
      </c>
      <c r="P2948" s="16">
        <f>ROUND(Table1[[#This Row],[pledged]]/Table1[[#This Row],[goal]]*100,0)</f>
        <v>0</v>
      </c>
      <c r="Q2948">
        <f>IFERROR(ROUND(E2948/L2948,2),0)</f>
        <v>1</v>
      </c>
      <c r="R2948" s="18">
        <f>(((J2948/60)/60)/24)+DATE(1970,1,1)</f>
        <v>42567.531157407408</v>
      </c>
      <c r="S2948" s="18">
        <f>(((I2948/60)/60)/24)+DATE(1970,1,1)</f>
        <v>42597.531157407408</v>
      </c>
      <c r="T2948" s="14">
        <f>MONTH(R2948)</f>
        <v>7</v>
      </c>
      <c r="U2948" s="14">
        <f>MONTH(S2948)</f>
        <v>8</v>
      </c>
      <c r="V2948">
        <f>YEAR(R2948)</f>
        <v>2016</v>
      </c>
      <c r="W2948">
        <f>YEAR(S2948)</f>
        <v>2016</v>
      </c>
      <c r="X2948" s="14">
        <f>_xlfn.DAYS(Table1[[#This Row],[Date Ended Conversion]],Table1[[#This Row],[Date Created Conversion]])</f>
        <v>30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8297</v>
      </c>
      <c r="O2949" t="s">
        <v>8299</v>
      </c>
      <c r="P2949" s="16">
        <f>ROUND(Table1[[#This Row],[pledged]]/Table1[[#This Row],[goal]]*100,0)</f>
        <v>4</v>
      </c>
      <c r="Q2949">
        <f>IFERROR(ROUND(E2949/L2949,2),0)</f>
        <v>82.46</v>
      </c>
      <c r="R2949" s="18">
        <f>(((J2949/60)/60)/24)+DATE(1970,1,1)</f>
        <v>42649.562118055561</v>
      </c>
      <c r="S2949" s="18">
        <f>(((I2949/60)/60)/24)+DATE(1970,1,1)</f>
        <v>42698.715972222228</v>
      </c>
      <c r="T2949" s="14">
        <f>MONTH(R2949)</f>
        <v>10</v>
      </c>
      <c r="U2949" s="14">
        <f>MONTH(S2949)</f>
        <v>11</v>
      </c>
      <c r="V2949">
        <f>YEAR(R2949)</f>
        <v>2016</v>
      </c>
      <c r="W2949">
        <f>YEAR(S2949)</f>
        <v>2016</v>
      </c>
      <c r="X2949" s="14">
        <f>_xlfn.DAYS(Table1[[#This Row],[Date Ended Conversion]],Table1[[#This Row],[Date Created Conversion]])</f>
        <v>49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8297</v>
      </c>
      <c r="O2950" t="s">
        <v>8299</v>
      </c>
      <c r="P2950" s="16">
        <f>ROUND(Table1[[#This Row],[pledged]]/Table1[[#This Row],[goal]]*100,0)</f>
        <v>0</v>
      </c>
      <c r="Q2950">
        <f>IFERROR(ROUND(E2950/L2950,2),0)</f>
        <v>2.67</v>
      </c>
      <c r="R2950" s="18">
        <f>(((J2950/60)/60)/24)+DATE(1970,1,1)</f>
        <v>42097.649224537032</v>
      </c>
      <c r="S2950" s="18">
        <f>(((I2950/60)/60)/24)+DATE(1970,1,1)</f>
        <v>42157.649224537032</v>
      </c>
      <c r="T2950" s="14">
        <f>MONTH(R2950)</f>
        <v>4</v>
      </c>
      <c r="U2950" s="14">
        <f>MONTH(S2950)</f>
        <v>6</v>
      </c>
      <c r="V2950">
        <f>YEAR(R2950)</f>
        <v>2015</v>
      </c>
      <c r="W2950">
        <f>YEAR(S2950)</f>
        <v>2015</v>
      </c>
      <c r="X2950" s="14">
        <f>_xlfn.DAYS(Table1[[#This Row],[Date Ended Conversion]],Table1[[#This Row],[Date Created Conversion]])</f>
        <v>60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8297</v>
      </c>
      <c r="O2951" t="s">
        <v>8299</v>
      </c>
      <c r="P2951" s="16">
        <f>ROUND(Table1[[#This Row],[pledged]]/Table1[[#This Row],[goal]]*100,0)</f>
        <v>3</v>
      </c>
      <c r="Q2951">
        <f>IFERROR(ROUND(E2951/L2951,2),0)</f>
        <v>12.5</v>
      </c>
      <c r="R2951" s="18">
        <f>(((J2951/60)/60)/24)+DATE(1970,1,1)</f>
        <v>42297.823113425926</v>
      </c>
      <c r="S2951" s="18">
        <f>(((I2951/60)/60)/24)+DATE(1970,1,1)</f>
        <v>42327.864780092597</v>
      </c>
      <c r="T2951" s="14">
        <f>MONTH(R2951)</f>
        <v>10</v>
      </c>
      <c r="U2951" s="14">
        <f>MONTH(S2951)</f>
        <v>11</v>
      </c>
      <c r="V2951">
        <f>YEAR(R2951)</f>
        <v>2015</v>
      </c>
      <c r="W2951">
        <f>YEAR(S2951)</f>
        <v>2015</v>
      </c>
      <c r="X2951" s="14">
        <f>_xlfn.DAYS(Table1[[#This Row],[Date Ended Conversion]],Table1[[#This Row],[Date Created Conversion]])</f>
        <v>30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8297</v>
      </c>
      <c r="O2952" t="s">
        <v>8299</v>
      </c>
      <c r="P2952" s="16">
        <f>ROUND(Table1[[#This Row],[pledged]]/Table1[[#This Row],[goal]]*100,0)</f>
        <v>0</v>
      </c>
      <c r="Q2952">
        <f>IFERROR(ROUND(E2952/L2952,2),0)</f>
        <v>0</v>
      </c>
      <c r="R2952" s="18">
        <f>(((J2952/60)/60)/24)+DATE(1970,1,1)</f>
        <v>42362.36518518519</v>
      </c>
      <c r="S2952" s="18">
        <f>(((I2952/60)/60)/24)+DATE(1970,1,1)</f>
        <v>42392.36518518519</v>
      </c>
      <c r="T2952" s="14">
        <f>MONTH(R2952)</f>
        <v>12</v>
      </c>
      <c r="U2952" s="14">
        <f>MONTH(S2952)</f>
        <v>1</v>
      </c>
      <c r="V2952">
        <f>YEAR(R2952)</f>
        <v>2015</v>
      </c>
      <c r="W2952">
        <f>YEAR(S2952)</f>
        <v>2016</v>
      </c>
      <c r="X2952" s="14">
        <f>_xlfn.DAYS(Table1[[#This Row],[Date Ended Conversion]],Table1[[#This Row],[Date Created Conversion]])</f>
        <v>30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8297</v>
      </c>
      <c r="O2953" t="s">
        <v>8299</v>
      </c>
      <c r="P2953" s="16">
        <f>ROUND(Table1[[#This Row],[pledged]]/Table1[[#This Row],[goal]]*100,0)</f>
        <v>2</v>
      </c>
      <c r="Q2953">
        <f>IFERROR(ROUND(E2953/L2953,2),0)</f>
        <v>18.899999999999999</v>
      </c>
      <c r="R2953" s="18">
        <f>(((J2953/60)/60)/24)+DATE(1970,1,1)</f>
        <v>41872.802928240737</v>
      </c>
      <c r="S2953" s="18">
        <f>(((I2953/60)/60)/24)+DATE(1970,1,1)</f>
        <v>41917.802928240737</v>
      </c>
      <c r="T2953" s="14">
        <f>MONTH(R2953)</f>
        <v>8</v>
      </c>
      <c r="U2953" s="14">
        <f>MONTH(S2953)</f>
        <v>10</v>
      </c>
      <c r="V2953">
        <f>YEAR(R2953)</f>
        <v>2014</v>
      </c>
      <c r="W2953">
        <f>YEAR(S2953)</f>
        <v>2014</v>
      </c>
      <c r="X2953" s="14">
        <f>_xlfn.DAYS(Table1[[#This Row],[Date Ended Conversion]],Table1[[#This Row],[Date Created Conversion]])</f>
        <v>45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8297</v>
      </c>
      <c r="O2954" t="s">
        <v>8299</v>
      </c>
      <c r="P2954" s="16">
        <f>ROUND(Table1[[#This Row],[pledged]]/Table1[[#This Row],[goal]]*100,0)</f>
        <v>8</v>
      </c>
      <c r="Q2954">
        <f>IFERROR(ROUND(E2954/L2954,2),0)</f>
        <v>200.63</v>
      </c>
      <c r="R2954" s="18">
        <f>(((J2954/60)/60)/24)+DATE(1970,1,1)</f>
        <v>42628.690266203703</v>
      </c>
      <c r="S2954" s="18">
        <f>(((I2954/60)/60)/24)+DATE(1970,1,1)</f>
        <v>42660.166666666672</v>
      </c>
      <c r="T2954" s="14">
        <f>MONTH(R2954)</f>
        <v>9</v>
      </c>
      <c r="U2954" s="14">
        <f>MONTH(S2954)</f>
        <v>10</v>
      </c>
      <c r="V2954">
        <f>YEAR(R2954)</f>
        <v>2016</v>
      </c>
      <c r="W2954">
        <f>YEAR(S2954)</f>
        <v>2016</v>
      </c>
      <c r="X2954" s="14">
        <f>_xlfn.DAYS(Table1[[#This Row],[Date Ended Conversion]],Table1[[#This Row],[Date Created Conversion]])</f>
        <v>32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8297</v>
      </c>
      <c r="O2955" t="s">
        <v>8299</v>
      </c>
      <c r="P2955" s="16">
        <f>ROUND(Table1[[#This Row],[pledged]]/Table1[[#This Row],[goal]]*100,0)</f>
        <v>0</v>
      </c>
      <c r="Q2955">
        <f>IFERROR(ROUND(E2955/L2955,2),0)</f>
        <v>201.67</v>
      </c>
      <c r="R2955" s="18">
        <f>(((J2955/60)/60)/24)+DATE(1970,1,1)</f>
        <v>42255.791909722218</v>
      </c>
      <c r="S2955" s="18">
        <f>(((I2955/60)/60)/24)+DATE(1970,1,1)</f>
        <v>42285.791909722218</v>
      </c>
      <c r="T2955" s="14">
        <f>MONTH(R2955)</f>
        <v>9</v>
      </c>
      <c r="U2955" s="14">
        <f>MONTH(S2955)</f>
        <v>10</v>
      </c>
      <c r="V2955">
        <f>YEAR(R2955)</f>
        <v>2015</v>
      </c>
      <c r="W2955">
        <f>YEAR(S2955)</f>
        <v>2015</v>
      </c>
      <c r="X2955" s="14">
        <f>_xlfn.DAYS(Table1[[#This Row],[Date Ended Conversion]],Table1[[#This Row],[Date Created Conversion]])</f>
        <v>30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8297</v>
      </c>
      <c r="O2956" t="s">
        <v>8299</v>
      </c>
      <c r="P2956" s="16">
        <f>ROUND(Table1[[#This Row],[pledged]]/Table1[[#This Row],[goal]]*100,0)</f>
        <v>0</v>
      </c>
      <c r="Q2956">
        <f>IFERROR(ROUND(E2956/L2956,2),0)</f>
        <v>0</v>
      </c>
      <c r="R2956" s="18">
        <f>(((J2956/60)/60)/24)+DATE(1970,1,1)</f>
        <v>42790.583368055552</v>
      </c>
      <c r="S2956" s="18">
        <f>(((I2956/60)/60)/24)+DATE(1970,1,1)</f>
        <v>42810.541701388895</v>
      </c>
      <c r="T2956" s="14">
        <f>MONTH(R2956)</f>
        <v>2</v>
      </c>
      <c r="U2956" s="14">
        <f>MONTH(S2956)</f>
        <v>3</v>
      </c>
      <c r="V2956">
        <f>YEAR(R2956)</f>
        <v>2017</v>
      </c>
      <c r="W2956">
        <f>YEAR(S2956)</f>
        <v>2017</v>
      </c>
      <c r="X2956" s="14">
        <f>_xlfn.DAYS(Table1[[#This Row],[Date Ended Conversion]],Table1[[#This Row],[Date Created Conversion]])</f>
        <v>20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8297</v>
      </c>
      <c r="O2957" t="s">
        <v>8299</v>
      </c>
      <c r="P2957" s="16">
        <f>ROUND(Table1[[#This Row],[pledged]]/Table1[[#This Row],[goal]]*100,0)</f>
        <v>60</v>
      </c>
      <c r="Q2957">
        <f>IFERROR(ROUND(E2957/L2957,2),0)</f>
        <v>65</v>
      </c>
      <c r="R2957" s="18">
        <f>(((J2957/60)/60)/24)+DATE(1970,1,1)</f>
        <v>42141.741307870368</v>
      </c>
      <c r="S2957" s="18">
        <f>(((I2957/60)/60)/24)+DATE(1970,1,1)</f>
        <v>42171.741307870368</v>
      </c>
      <c r="T2957" s="14">
        <f>MONTH(R2957)</f>
        <v>5</v>
      </c>
      <c r="U2957" s="14">
        <f>MONTH(S2957)</f>
        <v>6</v>
      </c>
      <c r="V2957">
        <f>YEAR(R2957)</f>
        <v>2015</v>
      </c>
      <c r="W2957">
        <f>YEAR(S2957)</f>
        <v>2015</v>
      </c>
      <c r="X2957" s="14">
        <f>_xlfn.DAYS(Table1[[#This Row],[Date Ended Conversion]],Table1[[#This Row],[Date Created Conversion]])</f>
        <v>30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8297</v>
      </c>
      <c r="O2958" t="s">
        <v>8299</v>
      </c>
      <c r="P2958" s="16">
        <f>ROUND(Table1[[#This Row],[pledged]]/Table1[[#This Row],[goal]]*100,0)</f>
        <v>17</v>
      </c>
      <c r="Q2958">
        <f>IFERROR(ROUND(E2958/L2958,2),0)</f>
        <v>66.099999999999994</v>
      </c>
      <c r="R2958" s="18">
        <f>(((J2958/60)/60)/24)+DATE(1970,1,1)</f>
        <v>42464.958912037036</v>
      </c>
      <c r="S2958" s="18">
        <f>(((I2958/60)/60)/24)+DATE(1970,1,1)</f>
        <v>42494.958912037036</v>
      </c>
      <c r="T2958" s="14">
        <f>MONTH(R2958)</f>
        <v>4</v>
      </c>
      <c r="U2958" s="14">
        <f>MONTH(S2958)</f>
        <v>5</v>
      </c>
      <c r="V2958">
        <f>YEAR(R2958)</f>
        <v>2016</v>
      </c>
      <c r="W2958">
        <f>YEAR(S2958)</f>
        <v>2016</v>
      </c>
      <c r="X2958" s="14">
        <f>_xlfn.DAYS(Table1[[#This Row],[Date Ended Conversion]],Table1[[#This Row],[Date Created Conversion]])</f>
        <v>30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8297</v>
      </c>
      <c r="O2959" t="s">
        <v>8299</v>
      </c>
      <c r="P2959" s="16">
        <f>ROUND(Table1[[#This Row],[pledged]]/Table1[[#This Row],[goal]]*100,0)</f>
        <v>2</v>
      </c>
      <c r="Q2959">
        <f>IFERROR(ROUND(E2959/L2959,2),0)</f>
        <v>93.33</v>
      </c>
      <c r="R2959" s="18">
        <f>(((J2959/60)/60)/24)+DATE(1970,1,1)</f>
        <v>42031.011249999996</v>
      </c>
      <c r="S2959" s="18">
        <f>(((I2959/60)/60)/24)+DATE(1970,1,1)</f>
        <v>42090.969583333332</v>
      </c>
      <c r="T2959" s="14">
        <f>MONTH(R2959)</f>
        <v>1</v>
      </c>
      <c r="U2959" s="14">
        <f>MONTH(S2959)</f>
        <v>3</v>
      </c>
      <c r="V2959">
        <f>YEAR(R2959)</f>
        <v>2015</v>
      </c>
      <c r="W2959">
        <f>YEAR(S2959)</f>
        <v>2015</v>
      </c>
      <c r="X2959" s="14">
        <f>_xlfn.DAYS(Table1[[#This Row],[Date Ended Conversion]],Table1[[#This Row],[Date Created Conversion]])</f>
        <v>59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8297</v>
      </c>
      <c r="O2960" t="s">
        <v>8299</v>
      </c>
      <c r="P2960" s="16">
        <f>ROUND(Table1[[#This Row],[pledged]]/Table1[[#This Row],[goal]]*100,0)</f>
        <v>0</v>
      </c>
      <c r="Q2960">
        <f>IFERROR(ROUND(E2960/L2960,2),0)</f>
        <v>0</v>
      </c>
      <c r="R2960" s="18">
        <f>(((J2960/60)/60)/24)+DATE(1970,1,1)</f>
        <v>42438.779131944444</v>
      </c>
      <c r="S2960" s="18">
        <f>(((I2960/60)/60)/24)+DATE(1970,1,1)</f>
        <v>42498.73746527778</v>
      </c>
      <c r="T2960" s="14">
        <f>MONTH(R2960)</f>
        <v>3</v>
      </c>
      <c r="U2960" s="14">
        <f>MONTH(S2960)</f>
        <v>5</v>
      </c>
      <c r="V2960">
        <f>YEAR(R2960)</f>
        <v>2016</v>
      </c>
      <c r="W2960">
        <f>YEAR(S2960)</f>
        <v>2016</v>
      </c>
      <c r="X2960" s="14">
        <f>_xlfn.DAYS(Table1[[#This Row],[Date Ended Conversion]],Table1[[#This Row],[Date Created Conversion]])</f>
        <v>60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8297</v>
      </c>
      <c r="O2961" t="s">
        <v>8299</v>
      </c>
      <c r="P2961" s="16">
        <f>ROUND(Table1[[#This Row],[pledged]]/Table1[[#This Row],[goal]]*100,0)</f>
        <v>0</v>
      </c>
      <c r="Q2961">
        <f>IFERROR(ROUND(E2961/L2961,2),0)</f>
        <v>0</v>
      </c>
      <c r="R2961" s="18">
        <f>(((J2961/60)/60)/24)+DATE(1970,1,1)</f>
        <v>42498.008391203708</v>
      </c>
      <c r="S2961" s="18">
        <f>(((I2961/60)/60)/24)+DATE(1970,1,1)</f>
        <v>42528.008391203708</v>
      </c>
      <c r="T2961" s="14">
        <f>MONTH(R2961)</f>
        <v>5</v>
      </c>
      <c r="U2961" s="14">
        <f>MONTH(S2961)</f>
        <v>6</v>
      </c>
      <c r="V2961">
        <f>YEAR(R2961)</f>
        <v>2016</v>
      </c>
      <c r="W2961">
        <f>YEAR(S2961)</f>
        <v>2016</v>
      </c>
      <c r="X2961" s="14">
        <f>_xlfn.DAYS(Table1[[#This Row],[Date Ended Conversion]],Table1[[#This Row],[Date Created Conversion]])</f>
        <v>30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8297</v>
      </c>
      <c r="O2962" t="s">
        <v>8299</v>
      </c>
      <c r="P2962" s="16">
        <f>ROUND(Table1[[#This Row],[pledged]]/Table1[[#This Row],[goal]]*100,0)</f>
        <v>0</v>
      </c>
      <c r="Q2962">
        <f>IFERROR(ROUND(E2962/L2962,2),0)</f>
        <v>0</v>
      </c>
      <c r="R2962" s="18">
        <f>(((J2962/60)/60)/24)+DATE(1970,1,1)</f>
        <v>41863.757210648146</v>
      </c>
      <c r="S2962" s="18">
        <f>(((I2962/60)/60)/24)+DATE(1970,1,1)</f>
        <v>41893.757210648146</v>
      </c>
      <c r="T2962" s="14">
        <f>MONTH(R2962)</f>
        <v>8</v>
      </c>
      <c r="U2962" s="14">
        <f>MONTH(S2962)</f>
        <v>9</v>
      </c>
      <c r="V2962">
        <f>YEAR(R2962)</f>
        <v>2014</v>
      </c>
      <c r="W2962">
        <f>YEAR(S2962)</f>
        <v>2014</v>
      </c>
      <c r="X2962" s="14">
        <f>_xlfn.DAYS(Table1[[#This Row],[Date Ended Conversion]],Table1[[#This Row],[Date Created Conversion]])</f>
        <v>30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8297</v>
      </c>
      <c r="O2963" t="s">
        <v>8298</v>
      </c>
      <c r="P2963" s="16">
        <f>ROUND(Table1[[#This Row],[pledged]]/Table1[[#This Row],[goal]]*100,0)</f>
        <v>110</v>
      </c>
      <c r="Q2963">
        <f>IFERROR(ROUND(E2963/L2963,2),0)</f>
        <v>50.75</v>
      </c>
      <c r="R2963" s="18">
        <f>(((J2963/60)/60)/24)+DATE(1970,1,1)</f>
        <v>42061.212488425925</v>
      </c>
      <c r="S2963" s="18">
        <f>(((I2963/60)/60)/24)+DATE(1970,1,1)</f>
        <v>42089.166666666672</v>
      </c>
      <c r="T2963" s="14">
        <f>MONTH(R2963)</f>
        <v>2</v>
      </c>
      <c r="U2963" s="14">
        <f>MONTH(S2963)</f>
        <v>3</v>
      </c>
      <c r="V2963">
        <f>YEAR(R2963)</f>
        <v>2015</v>
      </c>
      <c r="W2963">
        <f>YEAR(S2963)</f>
        <v>2015</v>
      </c>
      <c r="X2963" s="14">
        <f>_xlfn.DAYS(Table1[[#This Row],[Date Ended Conversion]],Table1[[#This Row],[Date Created Conversion]])</f>
        <v>28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8297</v>
      </c>
      <c r="O2964" t="s">
        <v>8298</v>
      </c>
      <c r="P2964" s="16">
        <f>ROUND(Table1[[#This Row],[pledged]]/Table1[[#This Row],[goal]]*100,0)</f>
        <v>122</v>
      </c>
      <c r="Q2964">
        <f>IFERROR(ROUND(E2964/L2964,2),0)</f>
        <v>60.9</v>
      </c>
      <c r="R2964" s="18">
        <f>(((J2964/60)/60)/24)+DATE(1970,1,1)</f>
        <v>42036.24428240741</v>
      </c>
      <c r="S2964" s="18">
        <f>(((I2964/60)/60)/24)+DATE(1970,1,1)</f>
        <v>42064.290972222225</v>
      </c>
      <c r="T2964" s="14">
        <f>MONTH(R2964)</f>
        <v>2</v>
      </c>
      <c r="U2964" s="14">
        <f>MONTH(S2964)</f>
        <v>3</v>
      </c>
      <c r="V2964">
        <f>YEAR(R2964)</f>
        <v>2015</v>
      </c>
      <c r="W2964">
        <f>YEAR(S2964)</f>
        <v>2015</v>
      </c>
      <c r="X2964" s="14">
        <f>_xlfn.DAYS(Table1[[#This Row],[Date Ended Conversion]],Table1[[#This Row],[Date Created Conversion]])</f>
        <v>28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8297</v>
      </c>
      <c r="O2965" t="s">
        <v>8298</v>
      </c>
      <c r="P2965" s="16">
        <f>ROUND(Table1[[#This Row],[pledged]]/Table1[[#This Row],[goal]]*100,0)</f>
        <v>107</v>
      </c>
      <c r="Q2965">
        <f>IFERROR(ROUND(E2965/L2965,2),0)</f>
        <v>109.03</v>
      </c>
      <c r="R2965" s="18">
        <f>(((J2965/60)/60)/24)+DATE(1970,1,1)</f>
        <v>42157.470185185186</v>
      </c>
      <c r="S2965" s="18">
        <f>(((I2965/60)/60)/24)+DATE(1970,1,1)</f>
        <v>42187.470185185186</v>
      </c>
      <c r="T2965" s="14">
        <f>MONTH(R2965)</f>
        <v>6</v>
      </c>
      <c r="U2965" s="14">
        <f>MONTH(S2965)</f>
        <v>7</v>
      </c>
      <c r="V2965">
        <f>YEAR(R2965)</f>
        <v>2015</v>
      </c>
      <c r="W2965">
        <f>YEAR(S2965)</f>
        <v>2015</v>
      </c>
      <c r="X2965" s="14">
        <f>_xlfn.DAYS(Table1[[#This Row],[Date Ended Conversion]],Table1[[#This Row],[Date Created Conversion]])</f>
        <v>30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8297</v>
      </c>
      <c r="O2966" t="s">
        <v>8298</v>
      </c>
      <c r="P2966" s="16">
        <f>ROUND(Table1[[#This Row],[pledged]]/Table1[[#This Row],[goal]]*100,0)</f>
        <v>101</v>
      </c>
      <c r="Q2966">
        <f>IFERROR(ROUND(E2966/L2966,2),0)</f>
        <v>25.69</v>
      </c>
      <c r="R2966" s="18">
        <f>(((J2966/60)/60)/24)+DATE(1970,1,1)</f>
        <v>41827.909942129627</v>
      </c>
      <c r="S2966" s="18">
        <f>(((I2966/60)/60)/24)+DATE(1970,1,1)</f>
        <v>41857.897222222222</v>
      </c>
      <c r="T2966" s="14">
        <f>MONTH(R2966)</f>
        <v>7</v>
      </c>
      <c r="U2966" s="14">
        <f>MONTH(S2966)</f>
        <v>8</v>
      </c>
      <c r="V2966">
        <f>YEAR(R2966)</f>
        <v>2014</v>
      </c>
      <c r="W2966">
        <f>YEAR(S2966)</f>
        <v>2014</v>
      </c>
      <c r="X2966" s="14">
        <f>_xlfn.DAYS(Table1[[#This Row],[Date Ended Conversion]],Table1[[#This Row],[Date Created Conversion]])</f>
        <v>30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8297</v>
      </c>
      <c r="O2967" t="s">
        <v>8298</v>
      </c>
      <c r="P2967" s="16">
        <f>ROUND(Table1[[#This Row],[pledged]]/Table1[[#This Row],[goal]]*100,0)</f>
        <v>109</v>
      </c>
      <c r="Q2967">
        <f>IFERROR(ROUND(E2967/L2967,2),0)</f>
        <v>41.92</v>
      </c>
      <c r="R2967" s="18">
        <f>(((J2967/60)/60)/24)+DATE(1970,1,1)</f>
        <v>42162.729548611111</v>
      </c>
      <c r="S2967" s="18">
        <f>(((I2967/60)/60)/24)+DATE(1970,1,1)</f>
        <v>42192.729548611111</v>
      </c>
      <c r="T2967" s="14">
        <f>MONTH(R2967)</f>
        <v>6</v>
      </c>
      <c r="U2967" s="14">
        <f>MONTH(S2967)</f>
        <v>7</v>
      </c>
      <c r="V2967">
        <f>YEAR(R2967)</f>
        <v>2015</v>
      </c>
      <c r="W2967">
        <f>YEAR(S2967)</f>
        <v>2015</v>
      </c>
      <c r="X2967" s="14">
        <f>_xlfn.DAYS(Table1[[#This Row],[Date Ended Conversion]],Table1[[#This Row],[Date Created Conversion]])</f>
        <v>30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8297</v>
      </c>
      <c r="O2968" t="s">
        <v>8298</v>
      </c>
      <c r="P2968" s="16">
        <f>ROUND(Table1[[#This Row],[pledged]]/Table1[[#This Row],[goal]]*100,0)</f>
        <v>114</v>
      </c>
      <c r="Q2968">
        <f>IFERROR(ROUND(E2968/L2968,2),0)</f>
        <v>88.77</v>
      </c>
      <c r="R2968" s="18">
        <f>(((J2968/60)/60)/24)+DATE(1970,1,1)</f>
        <v>42233.738564814819</v>
      </c>
      <c r="S2968" s="18">
        <f>(((I2968/60)/60)/24)+DATE(1970,1,1)</f>
        <v>42263.738564814819</v>
      </c>
      <c r="T2968" s="14">
        <f>MONTH(R2968)</f>
        <v>8</v>
      </c>
      <c r="U2968" s="14">
        <f>MONTH(S2968)</f>
        <v>9</v>
      </c>
      <c r="V2968">
        <f>YEAR(R2968)</f>
        <v>2015</v>
      </c>
      <c r="W2968">
        <f>YEAR(S2968)</f>
        <v>2015</v>
      </c>
      <c r="X2968" s="14">
        <f>_xlfn.DAYS(Table1[[#This Row],[Date Ended Conversion]],Table1[[#This Row],[Date Created Conversion]])</f>
        <v>30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8297</v>
      </c>
      <c r="O2969" t="s">
        <v>8298</v>
      </c>
      <c r="P2969" s="16">
        <f>ROUND(Table1[[#This Row],[pledged]]/Table1[[#This Row],[goal]]*100,0)</f>
        <v>114</v>
      </c>
      <c r="Q2969">
        <f>IFERROR(ROUND(E2969/L2969,2),0)</f>
        <v>80.23</v>
      </c>
      <c r="R2969" s="18">
        <f>(((J2969/60)/60)/24)+DATE(1970,1,1)</f>
        <v>42042.197824074072</v>
      </c>
      <c r="S2969" s="18">
        <f>(((I2969/60)/60)/24)+DATE(1970,1,1)</f>
        <v>42072.156157407408</v>
      </c>
      <c r="T2969" s="14">
        <f>MONTH(R2969)</f>
        <v>2</v>
      </c>
      <c r="U2969" s="14">
        <f>MONTH(S2969)</f>
        <v>3</v>
      </c>
      <c r="V2969">
        <f>YEAR(R2969)</f>
        <v>2015</v>
      </c>
      <c r="W2969">
        <f>YEAR(S2969)</f>
        <v>2015</v>
      </c>
      <c r="X2969" s="14">
        <f>_xlfn.DAYS(Table1[[#This Row],[Date Ended Conversion]],Table1[[#This Row],[Date Created Conversion]])</f>
        <v>30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8297</v>
      </c>
      <c r="O2970" t="s">
        <v>8298</v>
      </c>
      <c r="P2970" s="16">
        <f>ROUND(Table1[[#This Row],[pledged]]/Table1[[#This Row],[goal]]*100,0)</f>
        <v>106</v>
      </c>
      <c r="Q2970">
        <f>IFERROR(ROUND(E2970/L2970,2),0)</f>
        <v>78.94</v>
      </c>
      <c r="R2970" s="18">
        <f>(((J2970/60)/60)/24)+DATE(1970,1,1)</f>
        <v>42585.523842592593</v>
      </c>
      <c r="S2970" s="18">
        <f>(((I2970/60)/60)/24)+DATE(1970,1,1)</f>
        <v>42599.165972222225</v>
      </c>
      <c r="T2970" s="14">
        <f>MONTH(R2970)</f>
        <v>8</v>
      </c>
      <c r="U2970" s="14">
        <f>MONTH(S2970)</f>
        <v>8</v>
      </c>
      <c r="V2970">
        <f>YEAR(R2970)</f>
        <v>2016</v>
      </c>
      <c r="W2970">
        <f>YEAR(S2970)</f>
        <v>2016</v>
      </c>
      <c r="X2970" s="14">
        <f>_xlfn.DAYS(Table1[[#This Row],[Date Ended Conversion]],Table1[[#This Row],[Date Created Conversion]])</f>
        <v>14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8297</v>
      </c>
      <c r="O2971" t="s">
        <v>8298</v>
      </c>
      <c r="P2971" s="16">
        <f>ROUND(Table1[[#This Row],[pledged]]/Table1[[#This Row],[goal]]*100,0)</f>
        <v>163</v>
      </c>
      <c r="Q2971">
        <f>IFERROR(ROUND(E2971/L2971,2),0)</f>
        <v>95.59</v>
      </c>
      <c r="R2971" s="18">
        <f>(((J2971/60)/60)/24)+DATE(1970,1,1)</f>
        <v>42097.786493055552</v>
      </c>
      <c r="S2971" s="18">
        <f>(((I2971/60)/60)/24)+DATE(1970,1,1)</f>
        <v>42127.952083333337</v>
      </c>
      <c r="T2971" s="14">
        <f>MONTH(R2971)</f>
        <v>4</v>
      </c>
      <c r="U2971" s="14">
        <f>MONTH(S2971)</f>
        <v>5</v>
      </c>
      <c r="V2971">
        <f>YEAR(R2971)</f>
        <v>2015</v>
      </c>
      <c r="W2971">
        <f>YEAR(S2971)</f>
        <v>2015</v>
      </c>
      <c r="X2971" s="14">
        <f>_xlfn.DAYS(Table1[[#This Row],[Date Ended Conversion]],Table1[[#This Row],[Date Created Conversion]])</f>
        <v>30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8297</v>
      </c>
      <c r="O2972" t="s">
        <v>8298</v>
      </c>
      <c r="P2972" s="16">
        <f>ROUND(Table1[[#This Row],[pledged]]/Table1[[#This Row],[goal]]*100,0)</f>
        <v>106</v>
      </c>
      <c r="Q2972">
        <f>IFERROR(ROUND(E2972/L2972,2),0)</f>
        <v>69.89</v>
      </c>
      <c r="R2972" s="18">
        <f>(((J2972/60)/60)/24)+DATE(1970,1,1)</f>
        <v>41808.669571759259</v>
      </c>
      <c r="S2972" s="18">
        <f>(((I2972/60)/60)/24)+DATE(1970,1,1)</f>
        <v>41838.669571759259</v>
      </c>
      <c r="T2972" s="14">
        <f>MONTH(R2972)</f>
        <v>6</v>
      </c>
      <c r="U2972" s="14">
        <f>MONTH(S2972)</f>
        <v>7</v>
      </c>
      <c r="V2972">
        <f>YEAR(R2972)</f>
        <v>2014</v>
      </c>
      <c r="W2972">
        <f>YEAR(S2972)</f>
        <v>2014</v>
      </c>
      <c r="X2972" s="14">
        <f>_xlfn.DAYS(Table1[[#This Row],[Date Ended Conversion]],Table1[[#This Row],[Date Created Conversion]])</f>
        <v>30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8297</v>
      </c>
      <c r="O2973" t="s">
        <v>8298</v>
      </c>
      <c r="P2973" s="16">
        <f>ROUND(Table1[[#This Row],[pledged]]/Table1[[#This Row],[goal]]*100,0)</f>
        <v>100</v>
      </c>
      <c r="Q2973">
        <f>IFERROR(ROUND(E2973/L2973,2),0)</f>
        <v>74.53</v>
      </c>
      <c r="R2973" s="18">
        <f>(((J2973/60)/60)/24)+DATE(1970,1,1)</f>
        <v>41852.658310185187</v>
      </c>
      <c r="S2973" s="18">
        <f>(((I2973/60)/60)/24)+DATE(1970,1,1)</f>
        <v>41882.658310185187</v>
      </c>
      <c r="T2973" s="14">
        <f>MONTH(R2973)</f>
        <v>8</v>
      </c>
      <c r="U2973" s="14">
        <f>MONTH(S2973)</f>
        <v>8</v>
      </c>
      <c r="V2973">
        <f>YEAR(R2973)</f>
        <v>2014</v>
      </c>
      <c r="W2973">
        <f>YEAR(S2973)</f>
        <v>2014</v>
      </c>
      <c r="X2973" s="14">
        <f>_xlfn.DAYS(Table1[[#This Row],[Date Ended Conversion]],Table1[[#This Row],[Date Created Conversion]])</f>
        <v>30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8297</v>
      </c>
      <c r="O2974" t="s">
        <v>8298</v>
      </c>
      <c r="P2974" s="16">
        <f>ROUND(Table1[[#This Row],[pledged]]/Table1[[#This Row],[goal]]*100,0)</f>
        <v>105</v>
      </c>
      <c r="Q2974">
        <f>IFERROR(ROUND(E2974/L2974,2),0)</f>
        <v>123.94</v>
      </c>
      <c r="R2974" s="18">
        <f>(((J2974/60)/60)/24)+DATE(1970,1,1)</f>
        <v>42694.110185185185</v>
      </c>
      <c r="S2974" s="18">
        <f>(((I2974/60)/60)/24)+DATE(1970,1,1)</f>
        <v>42709.041666666672</v>
      </c>
      <c r="T2974" s="14">
        <f>MONTH(R2974)</f>
        <v>11</v>
      </c>
      <c r="U2974" s="14">
        <f>MONTH(S2974)</f>
        <v>12</v>
      </c>
      <c r="V2974">
        <f>YEAR(R2974)</f>
        <v>2016</v>
      </c>
      <c r="W2974">
        <f>YEAR(S2974)</f>
        <v>2016</v>
      </c>
      <c r="X2974" s="14">
        <f>_xlfn.DAYS(Table1[[#This Row],[Date Ended Conversion]],Table1[[#This Row],[Date Created Conversion]])</f>
        <v>15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8297</v>
      </c>
      <c r="O2975" t="s">
        <v>8298</v>
      </c>
      <c r="P2975" s="16">
        <f>ROUND(Table1[[#This Row],[pledged]]/Table1[[#This Row],[goal]]*100,0)</f>
        <v>175</v>
      </c>
      <c r="Q2975">
        <f>IFERROR(ROUND(E2975/L2975,2),0)</f>
        <v>264.85000000000002</v>
      </c>
      <c r="R2975" s="18">
        <f>(((J2975/60)/60)/24)+DATE(1970,1,1)</f>
        <v>42341.818379629629</v>
      </c>
      <c r="S2975" s="18">
        <f>(((I2975/60)/60)/24)+DATE(1970,1,1)</f>
        <v>42370.166666666672</v>
      </c>
      <c r="T2975" s="14">
        <f>MONTH(R2975)</f>
        <v>12</v>
      </c>
      <c r="U2975" s="14">
        <f>MONTH(S2975)</f>
        <v>1</v>
      </c>
      <c r="V2975">
        <f>YEAR(R2975)</f>
        <v>2015</v>
      </c>
      <c r="W2975">
        <f>YEAR(S2975)</f>
        <v>2016</v>
      </c>
      <c r="X2975" s="14">
        <f>_xlfn.DAYS(Table1[[#This Row],[Date Ended Conversion]],Table1[[#This Row],[Date Created Conversion]])</f>
        <v>29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8297</v>
      </c>
      <c r="O2976" t="s">
        <v>8298</v>
      </c>
      <c r="P2976" s="16">
        <f>ROUND(Table1[[#This Row],[pledged]]/Table1[[#This Row],[goal]]*100,0)</f>
        <v>102</v>
      </c>
      <c r="Q2976">
        <f>IFERROR(ROUND(E2976/L2976,2),0)</f>
        <v>58.62</v>
      </c>
      <c r="R2976" s="18">
        <f>(((J2976/60)/60)/24)+DATE(1970,1,1)</f>
        <v>41880.061006944445</v>
      </c>
      <c r="S2976" s="18">
        <f>(((I2976/60)/60)/24)+DATE(1970,1,1)</f>
        <v>41908.065972222219</v>
      </c>
      <c r="T2976" s="14">
        <f>MONTH(R2976)</f>
        <v>8</v>
      </c>
      <c r="U2976" s="14">
        <f>MONTH(S2976)</f>
        <v>9</v>
      </c>
      <c r="V2976">
        <f>YEAR(R2976)</f>
        <v>2014</v>
      </c>
      <c r="W2976">
        <f>YEAR(S2976)</f>
        <v>2014</v>
      </c>
      <c r="X2976" s="14">
        <f>_xlfn.DAYS(Table1[[#This Row],[Date Ended Conversion]],Table1[[#This Row],[Date Created Conversion]])</f>
        <v>28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8297</v>
      </c>
      <c r="O2977" t="s">
        <v>8298</v>
      </c>
      <c r="P2977" s="16">
        <f>ROUND(Table1[[#This Row],[pledged]]/Table1[[#This Row],[goal]]*100,0)</f>
        <v>100</v>
      </c>
      <c r="Q2977">
        <f>IFERROR(ROUND(E2977/L2977,2),0)</f>
        <v>70.88</v>
      </c>
      <c r="R2977" s="18">
        <f>(((J2977/60)/60)/24)+DATE(1970,1,1)</f>
        <v>41941.683865740742</v>
      </c>
      <c r="S2977" s="18">
        <f>(((I2977/60)/60)/24)+DATE(1970,1,1)</f>
        <v>41970.125</v>
      </c>
      <c r="T2977" s="14">
        <f>MONTH(R2977)</f>
        <v>10</v>
      </c>
      <c r="U2977" s="14">
        <f>MONTH(S2977)</f>
        <v>11</v>
      </c>
      <c r="V2977">
        <f>YEAR(R2977)</f>
        <v>2014</v>
      </c>
      <c r="W2977">
        <f>YEAR(S2977)</f>
        <v>2014</v>
      </c>
      <c r="X2977" s="14">
        <f>_xlfn.DAYS(Table1[[#This Row],[Date Ended Conversion]],Table1[[#This Row],[Date Created Conversion]])</f>
        <v>29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8297</v>
      </c>
      <c r="O2978" t="s">
        <v>8298</v>
      </c>
      <c r="P2978" s="16">
        <f>ROUND(Table1[[#This Row],[pledged]]/Table1[[#This Row],[goal]]*100,0)</f>
        <v>171</v>
      </c>
      <c r="Q2978">
        <f>IFERROR(ROUND(E2978/L2978,2),0)</f>
        <v>8.57</v>
      </c>
      <c r="R2978" s="18">
        <f>(((J2978/60)/60)/24)+DATE(1970,1,1)</f>
        <v>42425.730671296296</v>
      </c>
      <c r="S2978" s="18">
        <f>(((I2978/60)/60)/24)+DATE(1970,1,1)</f>
        <v>42442.5</v>
      </c>
      <c r="T2978" s="14">
        <f>MONTH(R2978)</f>
        <v>2</v>
      </c>
      <c r="U2978" s="14">
        <f>MONTH(S2978)</f>
        <v>3</v>
      </c>
      <c r="V2978">
        <f>YEAR(R2978)</f>
        <v>2016</v>
      </c>
      <c r="W2978">
        <f>YEAR(S2978)</f>
        <v>2016</v>
      </c>
      <c r="X2978" s="14">
        <f>_xlfn.DAYS(Table1[[#This Row],[Date Ended Conversion]],Table1[[#This Row],[Date Created Conversion]])</f>
        <v>17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8297</v>
      </c>
      <c r="O2979" t="s">
        <v>8298</v>
      </c>
      <c r="P2979" s="16">
        <f>ROUND(Table1[[#This Row],[pledged]]/Table1[[#This Row],[goal]]*100,0)</f>
        <v>114</v>
      </c>
      <c r="Q2979">
        <f>IFERROR(ROUND(E2979/L2979,2),0)</f>
        <v>113.57</v>
      </c>
      <c r="R2979" s="18">
        <f>(((J2979/60)/60)/24)+DATE(1970,1,1)</f>
        <v>42026.88118055556</v>
      </c>
      <c r="S2979" s="18">
        <f>(((I2979/60)/60)/24)+DATE(1970,1,1)</f>
        <v>42086.093055555553</v>
      </c>
      <c r="T2979" s="14">
        <f>MONTH(R2979)</f>
        <v>1</v>
      </c>
      <c r="U2979" s="14">
        <f>MONTH(S2979)</f>
        <v>3</v>
      </c>
      <c r="V2979">
        <f>YEAR(R2979)</f>
        <v>2015</v>
      </c>
      <c r="W2979">
        <f>YEAR(S2979)</f>
        <v>2015</v>
      </c>
      <c r="X2979" s="14">
        <f>_xlfn.DAYS(Table1[[#This Row],[Date Ended Conversion]],Table1[[#This Row],[Date Created Conversion]])</f>
        <v>60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8297</v>
      </c>
      <c r="O2980" t="s">
        <v>8298</v>
      </c>
      <c r="P2980" s="16">
        <f>ROUND(Table1[[#This Row],[pledged]]/Table1[[#This Row],[goal]]*100,0)</f>
        <v>129</v>
      </c>
      <c r="Q2980">
        <f>IFERROR(ROUND(E2980/L2980,2),0)</f>
        <v>60.69</v>
      </c>
      <c r="R2980" s="18">
        <f>(((J2980/60)/60)/24)+DATE(1970,1,1)</f>
        <v>41922.640590277777</v>
      </c>
      <c r="S2980" s="18">
        <f>(((I2980/60)/60)/24)+DATE(1970,1,1)</f>
        <v>41932.249305555553</v>
      </c>
      <c r="T2980" s="14">
        <f>MONTH(R2980)</f>
        <v>10</v>
      </c>
      <c r="U2980" s="14">
        <f>MONTH(S2980)</f>
        <v>10</v>
      </c>
      <c r="V2980">
        <f>YEAR(R2980)</f>
        <v>2014</v>
      </c>
      <c r="W2980">
        <f>YEAR(S2980)</f>
        <v>2014</v>
      </c>
      <c r="X2980" s="14">
        <f>_xlfn.DAYS(Table1[[#This Row],[Date Ended Conversion]],Table1[[#This Row],[Date Created Conversion]])</f>
        <v>10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8297</v>
      </c>
      <c r="O2981" t="s">
        <v>8298</v>
      </c>
      <c r="P2981" s="16">
        <f>ROUND(Table1[[#This Row],[pledged]]/Table1[[#This Row],[goal]]*100,0)</f>
        <v>101</v>
      </c>
      <c r="Q2981">
        <f>IFERROR(ROUND(E2981/L2981,2),0)</f>
        <v>110.22</v>
      </c>
      <c r="R2981" s="18">
        <f>(((J2981/60)/60)/24)+DATE(1970,1,1)</f>
        <v>41993.824340277773</v>
      </c>
      <c r="S2981" s="18">
        <f>(((I2981/60)/60)/24)+DATE(1970,1,1)</f>
        <v>42010.25</v>
      </c>
      <c r="T2981" s="14">
        <f>MONTH(R2981)</f>
        <v>12</v>
      </c>
      <c r="U2981" s="14">
        <f>MONTH(S2981)</f>
        <v>1</v>
      </c>
      <c r="V2981">
        <f>YEAR(R2981)</f>
        <v>2014</v>
      </c>
      <c r="W2981">
        <f>YEAR(S2981)</f>
        <v>2015</v>
      </c>
      <c r="X2981" s="14">
        <f>_xlfn.DAYS(Table1[[#This Row],[Date Ended Conversion]],Table1[[#This Row],[Date Created Conversion]])</f>
        <v>17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8297</v>
      </c>
      <c r="O2982" t="s">
        <v>8298</v>
      </c>
      <c r="P2982" s="16">
        <f>ROUND(Table1[[#This Row],[pledged]]/Table1[[#This Row],[goal]]*100,0)</f>
        <v>109</v>
      </c>
      <c r="Q2982">
        <f>IFERROR(ROUND(E2982/L2982,2),0)</f>
        <v>136.46</v>
      </c>
      <c r="R2982" s="18">
        <f>(((J2982/60)/60)/24)+DATE(1970,1,1)</f>
        <v>42219.915856481486</v>
      </c>
      <c r="S2982" s="18">
        <f>(((I2982/60)/60)/24)+DATE(1970,1,1)</f>
        <v>42240.083333333328</v>
      </c>
      <c r="T2982" s="14">
        <f>MONTH(R2982)</f>
        <v>8</v>
      </c>
      <c r="U2982" s="14">
        <f>MONTH(S2982)</f>
        <v>8</v>
      </c>
      <c r="V2982">
        <f>YEAR(R2982)</f>
        <v>2015</v>
      </c>
      <c r="W2982">
        <f>YEAR(S2982)</f>
        <v>2015</v>
      </c>
      <c r="X2982" s="14">
        <f>_xlfn.DAYS(Table1[[#This Row],[Date Ended Conversion]],Table1[[#This Row],[Date Created Conversion]])</f>
        <v>21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8297</v>
      </c>
      <c r="O2983" t="s">
        <v>8299</v>
      </c>
      <c r="P2983" s="16">
        <f>ROUND(Table1[[#This Row],[pledged]]/Table1[[#This Row],[goal]]*100,0)</f>
        <v>129</v>
      </c>
      <c r="Q2983">
        <f>IFERROR(ROUND(E2983/L2983,2),0)</f>
        <v>53.16</v>
      </c>
      <c r="R2983" s="18">
        <f>(((J2983/60)/60)/24)+DATE(1970,1,1)</f>
        <v>42225.559675925921</v>
      </c>
      <c r="S2983" s="18">
        <f>(((I2983/60)/60)/24)+DATE(1970,1,1)</f>
        <v>42270.559675925921</v>
      </c>
      <c r="T2983" s="14">
        <f>MONTH(R2983)</f>
        <v>8</v>
      </c>
      <c r="U2983" s="14">
        <f>MONTH(S2983)</f>
        <v>9</v>
      </c>
      <c r="V2983">
        <f>YEAR(R2983)</f>
        <v>2015</v>
      </c>
      <c r="W2983">
        <f>YEAR(S2983)</f>
        <v>2015</v>
      </c>
      <c r="X2983" s="14">
        <f>_xlfn.DAYS(Table1[[#This Row],[Date Ended Conversion]],Table1[[#This Row],[Date Created Conversion]])</f>
        <v>45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8297</v>
      </c>
      <c r="O2984" t="s">
        <v>8299</v>
      </c>
      <c r="P2984" s="16">
        <f>ROUND(Table1[[#This Row],[pledged]]/Table1[[#This Row],[goal]]*100,0)</f>
        <v>102</v>
      </c>
      <c r="Q2984">
        <f>IFERROR(ROUND(E2984/L2984,2),0)</f>
        <v>86.49</v>
      </c>
      <c r="R2984" s="18">
        <f>(((J2984/60)/60)/24)+DATE(1970,1,1)</f>
        <v>42381.686840277776</v>
      </c>
      <c r="S2984" s="18">
        <f>(((I2984/60)/60)/24)+DATE(1970,1,1)</f>
        <v>42411.686840277776</v>
      </c>
      <c r="T2984" s="14">
        <f>MONTH(R2984)</f>
        <v>1</v>
      </c>
      <c r="U2984" s="14">
        <f>MONTH(S2984)</f>
        <v>2</v>
      </c>
      <c r="V2984">
        <f>YEAR(R2984)</f>
        <v>2016</v>
      </c>
      <c r="W2984">
        <f>YEAR(S2984)</f>
        <v>2016</v>
      </c>
      <c r="X2984" s="14">
        <f>_xlfn.DAYS(Table1[[#This Row],[Date Ended Conversion]],Table1[[#This Row],[Date Created Conversion]])</f>
        <v>30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8297</v>
      </c>
      <c r="O2985" t="s">
        <v>8299</v>
      </c>
      <c r="P2985" s="16">
        <f>ROUND(Table1[[#This Row],[pledged]]/Table1[[#This Row],[goal]]*100,0)</f>
        <v>147</v>
      </c>
      <c r="Q2985">
        <f>IFERROR(ROUND(E2985/L2985,2),0)</f>
        <v>155.24</v>
      </c>
      <c r="R2985" s="18">
        <f>(((J2985/60)/60)/24)+DATE(1970,1,1)</f>
        <v>41894.632361111115</v>
      </c>
      <c r="S2985" s="18">
        <f>(((I2985/60)/60)/24)+DATE(1970,1,1)</f>
        <v>41954.674027777779</v>
      </c>
      <c r="T2985" s="14">
        <f>MONTH(R2985)</f>
        <v>9</v>
      </c>
      <c r="U2985" s="14">
        <f>MONTH(S2985)</f>
        <v>11</v>
      </c>
      <c r="V2985">
        <f>YEAR(R2985)</f>
        <v>2014</v>
      </c>
      <c r="W2985">
        <f>YEAR(S2985)</f>
        <v>2014</v>
      </c>
      <c r="X2985" s="14">
        <f>_xlfn.DAYS(Table1[[#This Row],[Date Ended Conversion]],Table1[[#This Row],[Date Created Conversion]])</f>
        <v>60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8297</v>
      </c>
      <c r="O2986" t="s">
        <v>8299</v>
      </c>
      <c r="P2986" s="16">
        <f>ROUND(Table1[[#This Row],[pledged]]/Table1[[#This Row],[goal]]*100,0)</f>
        <v>100</v>
      </c>
      <c r="Q2986">
        <f>IFERROR(ROUND(E2986/L2986,2),0)</f>
        <v>115.08</v>
      </c>
      <c r="R2986" s="18">
        <f>(((J2986/60)/60)/24)+DATE(1970,1,1)</f>
        <v>42576.278715277775</v>
      </c>
      <c r="S2986" s="18">
        <f>(((I2986/60)/60)/24)+DATE(1970,1,1)</f>
        <v>42606.278715277775</v>
      </c>
      <c r="T2986" s="14">
        <f>MONTH(R2986)</f>
        <v>7</v>
      </c>
      <c r="U2986" s="14">
        <f>MONTH(S2986)</f>
        <v>8</v>
      </c>
      <c r="V2986">
        <f>YEAR(R2986)</f>
        <v>2016</v>
      </c>
      <c r="W2986">
        <f>YEAR(S2986)</f>
        <v>2016</v>
      </c>
      <c r="X2986" s="14">
        <f>_xlfn.DAYS(Table1[[#This Row],[Date Ended Conversion]],Table1[[#This Row],[Date Created Conversion]])</f>
        <v>30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8297</v>
      </c>
      <c r="O2987" t="s">
        <v>8299</v>
      </c>
      <c r="P2987" s="16">
        <f>ROUND(Table1[[#This Row],[pledged]]/Table1[[#This Row],[goal]]*100,0)</f>
        <v>122</v>
      </c>
      <c r="Q2987">
        <f>IFERROR(ROUND(E2987/L2987,2),0)</f>
        <v>109.59</v>
      </c>
      <c r="R2987" s="18">
        <f>(((J2987/60)/60)/24)+DATE(1970,1,1)</f>
        <v>42654.973703703698</v>
      </c>
      <c r="S2987" s="18">
        <f>(((I2987/60)/60)/24)+DATE(1970,1,1)</f>
        <v>42674.166666666672</v>
      </c>
      <c r="T2987" s="14">
        <f>MONTH(R2987)</f>
        <v>10</v>
      </c>
      <c r="U2987" s="14">
        <f>MONTH(S2987)</f>
        <v>10</v>
      </c>
      <c r="V2987">
        <f>YEAR(R2987)</f>
        <v>2016</v>
      </c>
      <c r="W2987">
        <f>YEAR(S2987)</f>
        <v>2016</v>
      </c>
      <c r="X2987" s="14">
        <f>_xlfn.DAYS(Table1[[#This Row],[Date Ended Conversion]],Table1[[#This Row],[Date Created Conversion]])</f>
        <v>20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8297</v>
      </c>
      <c r="O2988" t="s">
        <v>8299</v>
      </c>
      <c r="P2988" s="16">
        <f>ROUND(Table1[[#This Row],[pledged]]/Table1[[#This Row],[goal]]*100,0)</f>
        <v>106</v>
      </c>
      <c r="Q2988">
        <f>IFERROR(ROUND(E2988/L2988,2),0)</f>
        <v>45.21</v>
      </c>
      <c r="R2988" s="18">
        <f>(((J2988/60)/60)/24)+DATE(1970,1,1)</f>
        <v>42431.500069444446</v>
      </c>
      <c r="S2988" s="18">
        <f>(((I2988/60)/60)/24)+DATE(1970,1,1)</f>
        <v>42491.458402777775</v>
      </c>
      <c r="T2988" s="14">
        <f>MONTH(R2988)</f>
        <v>3</v>
      </c>
      <c r="U2988" s="14">
        <f>MONTH(S2988)</f>
        <v>5</v>
      </c>
      <c r="V2988">
        <f>YEAR(R2988)</f>
        <v>2016</v>
      </c>
      <c r="W2988">
        <f>YEAR(S2988)</f>
        <v>2016</v>
      </c>
      <c r="X2988" s="14">
        <f>_xlfn.DAYS(Table1[[#This Row],[Date Ended Conversion]],Table1[[#This Row],[Date Created Conversion]])</f>
        <v>60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8297</v>
      </c>
      <c r="O2989" t="s">
        <v>8299</v>
      </c>
      <c r="P2989" s="16">
        <f>ROUND(Table1[[#This Row],[pledged]]/Table1[[#This Row],[goal]]*100,0)</f>
        <v>110</v>
      </c>
      <c r="Q2989">
        <f>IFERROR(ROUND(E2989/L2989,2),0)</f>
        <v>104.15</v>
      </c>
      <c r="R2989" s="18">
        <f>(((J2989/60)/60)/24)+DATE(1970,1,1)</f>
        <v>42627.307303240741</v>
      </c>
      <c r="S2989" s="18">
        <f>(((I2989/60)/60)/24)+DATE(1970,1,1)</f>
        <v>42656</v>
      </c>
      <c r="T2989" s="14">
        <f>MONTH(R2989)</f>
        <v>9</v>
      </c>
      <c r="U2989" s="14">
        <f>MONTH(S2989)</f>
        <v>10</v>
      </c>
      <c r="V2989">
        <f>YEAR(R2989)</f>
        <v>2016</v>
      </c>
      <c r="W2989">
        <f>YEAR(S2989)</f>
        <v>2016</v>
      </c>
      <c r="X2989" s="14">
        <f>_xlfn.DAYS(Table1[[#This Row],[Date Ended Conversion]],Table1[[#This Row],[Date Created Conversion]])</f>
        <v>29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8297</v>
      </c>
      <c r="O2990" t="s">
        <v>8299</v>
      </c>
      <c r="P2990" s="16">
        <f>ROUND(Table1[[#This Row],[pledged]]/Table1[[#This Row],[goal]]*100,0)</f>
        <v>100</v>
      </c>
      <c r="Q2990">
        <f>IFERROR(ROUND(E2990/L2990,2),0)</f>
        <v>35.71</v>
      </c>
      <c r="R2990" s="18">
        <f>(((J2990/60)/60)/24)+DATE(1970,1,1)</f>
        <v>42511.362048611118</v>
      </c>
      <c r="S2990" s="18">
        <f>(((I2990/60)/60)/24)+DATE(1970,1,1)</f>
        <v>42541.362048611118</v>
      </c>
      <c r="T2990" s="14">
        <f>MONTH(R2990)</f>
        <v>5</v>
      </c>
      <c r="U2990" s="14">
        <f>MONTH(S2990)</f>
        <v>6</v>
      </c>
      <c r="V2990">
        <f>YEAR(R2990)</f>
        <v>2016</v>
      </c>
      <c r="W2990">
        <f>YEAR(S2990)</f>
        <v>2016</v>
      </c>
      <c r="X2990" s="14">
        <f>_xlfn.DAYS(Table1[[#This Row],[Date Ended Conversion]],Table1[[#This Row],[Date Created Conversion]])</f>
        <v>30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8297</v>
      </c>
      <c r="O2991" t="s">
        <v>8299</v>
      </c>
      <c r="P2991" s="16">
        <f>ROUND(Table1[[#This Row],[pledged]]/Table1[[#This Row],[goal]]*100,0)</f>
        <v>177</v>
      </c>
      <c r="Q2991">
        <f>IFERROR(ROUND(E2991/L2991,2),0)</f>
        <v>97</v>
      </c>
      <c r="R2991" s="18">
        <f>(((J2991/60)/60)/24)+DATE(1970,1,1)</f>
        <v>42337.02039351852</v>
      </c>
      <c r="S2991" s="18">
        <f>(((I2991/60)/60)/24)+DATE(1970,1,1)</f>
        <v>42359.207638888889</v>
      </c>
      <c r="T2991" s="14">
        <f>MONTH(R2991)</f>
        <v>11</v>
      </c>
      <c r="U2991" s="14">
        <f>MONTH(S2991)</f>
        <v>12</v>
      </c>
      <c r="V2991">
        <f>YEAR(R2991)</f>
        <v>2015</v>
      </c>
      <c r="W2991">
        <f>YEAR(S2991)</f>
        <v>2015</v>
      </c>
      <c r="X2991" s="14">
        <f>_xlfn.DAYS(Table1[[#This Row],[Date Ended Conversion]],Table1[[#This Row],[Date Created Conversion]])</f>
        <v>22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8297</v>
      </c>
      <c r="O2992" t="s">
        <v>8299</v>
      </c>
      <c r="P2992" s="16">
        <f>ROUND(Table1[[#This Row],[pledged]]/Table1[[#This Row],[goal]]*100,0)</f>
        <v>100</v>
      </c>
      <c r="Q2992">
        <f>IFERROR(ROUND(E2992/L2992,2),0)</f>
        <v>370.37</v>
      </c>
      <c r="R2992" s="18">
        <f>(((J2992/60)/60)/24)+DATE(1970,1,1)</f>
        <v>42341.57430555555</v>
      </c>
      <c r="S2992" s="18">
        <f>(((I2992/60)/60)/24)+DATE(1970,1,1)</f>
        <v>42376.57430555555</v>
      </c>
      <c r="T2992" s="14">
        <f>MONTH(R2992)</f>
        <v>12</v>
      </c>
      <c r="U2992" s="14">
        <f>MONTH(S2992)</f>
        <v>1</v>
      </c>
      <c r="V2992">
        <f>YEAR(R2992)</f>
        <v>2015</v>
      </c>
      <c r="W2992">
        <f>YEAR(S2992)</f>
        <v>2016</v>
      </c>
      <c r="X2992" s="14">
        <f>_xlfn.DAYS(Table1[[#This Row],[Date Ended Conversion]],Table1[[#This Row],[Date Created Conversion]])</f>
        <v>35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8297</v>
      </c>
      <c r="O2993" t="s">
        <v>8299</v>
      </c>
      <c r="P2993" s="16">
        <f>ROUND(Table1[[#This Row],[pledged]]/Table1[[#This Row],[goal]]*100,0)</f>
        <v>103</v>
      </c>
      <c r="Q2993">
        <f>IFERROR(ROUND(E2993/L2993,2),0)</f>
        <v>94.41</v>
      </c>
      <c r="R2993" s="18">
        <f>(((J2993/60)/60)/24)+DATE(1970,1,1)</f>
        <v>42740.837152777778</v>
      </c>
      <c r="S2993" s="18">
        <f>(((I2993/60)/60)/24)+DATE(1970,1,1)</f>
        <v>42762.837152777778</v>
      </c>
      <c r="T2993" s="14">
        <f>MONTH(R2993)</f>
        <v>1</v>
      </c>
      <c r="U2993" s="14">
        <f>MONTH(S2993)</f>
        <v>1</v>
      </c>
      <c r="V2993">
        <f>YEAR(R2993)</f>
        <v>2017</v>
      </c>
      <c r="W2993">
        <f>YEAR(S2993)</f>
        <v>2017</v>
      </c>
      <c r="X2993" s="14">
        <f>_xlfn.DAYS(Table1[[#This Row],[Date Ended Conversion]],Table1[[#This Row],[Date Created Conversion]])</f>
        <v>22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8297</v>
      </c>
      <c r="O2994" t="s">
        <v>8299</v>
      </c>
      <c r="P2994" s="16">
        <f>ROUND(Table1[[#This Row],[pledged]]/Table1[[#This Row],[goal]]*100,0)</f>
        <v>105</v>
      </c>
      <c r="Q2994">
        <f>IFERROR(ROUND(E2994/L2994,2),0)</f>
        <v>48.98</v>
      </c>
      <c r="R2994" s="18">
        <f>(((J2994/60)/60)/24)+DATE(1970,1,1)</f>
        <v>42622.767476851848</v>
      </c>
      <c r="S2994" s="18">
        <f>(((I2994/60)/60)/24)+DATE(1970,1,1)</f>
        <v>42652.767476851848</v>
      </c>
      <c r="T2994" s="14">
        <f>MONTH(R2994)</f>
        <v>9</v>
      </c>
      <c r="U2994" s="14">
        <f>MONTH(S2994)</f>
        <v>10</v>
      </c>
      <c r="V2994">
        <f>YEAR(R2994)</f>
        <v>2016</v>
      </c>
      <c r="W2994">
        <f>YEAR(S2994)</f>
        <v>2016</v>
      </c>
      <c r="X2994" s="14">
        <f>_xlfn.DAYS(Table1[[#This Row],[Date Ended Conversion]],Table1[[#This Row],[Date Created Conversion]])</f>
        <v>30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8297</v>
      </c>
      <c r="O2995" t="s">
        <v>8299</v>
      </c>
      <c r="P2995" s="16">
        <f>ROUND(Table1[[#This Row],[pledged]]/Table1[[#This Row],[goal]]*100,0)</f>
        <v>100</v>
      </c>
      <c r="Q2995">
        <f>IFERROR(ROUND(E2995/L2995,2),0)</f>
        <v>45.59</v>
      </c>
      <c r="R2995" s="18">
        <f>(((J2995/60)/60)/24)+DATE(1970,1,1)</f>
        <v>42390.838738425926</v>
      </c>
      <c r="S2995" s="18">
        <f>(((I2995/60)/60)/24)+DATE(1970,1,1)</f>
        <v>42420.838738425926</v>
      </c>
      <c r="T2995" s="14">
        <f>MONTH(R2995)</f>
        <v>1</v>
      </c>
      <c r="U2995" s="14">
        <f>MONTH(S2995)</f>
        <v>2</v>
      </c>
      <c r="V2995">
        <f>YEAR(R2995)</f>
        <v>2016</v>
      </c>
      <c r="W2995">
        <f>YEAR(S2995)</f>
        <v>2016</v>
      </c>
      <c r="X2995" s="14">
        <f>_xlfn.DAYS(Table1[[#This Row],[Date Ended Conversion]],Table1[[#This Row],[Date Created Conversion]])</f>
        <v>30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8297</v>
      </c>
      <c r="O2996" t="s">
        <v>8299</v>
      </c>
      <c r="P2996" s="16">
        <f>ROUND(Table1[[#This Row],[pledged]]/Table1[[#This Row],[goal]]*100,0)</f>
        <v>458</v>
      </c>
      <c r="Q2996">
        <f>IFERROR(ROUND(E2996/L2996,2),0)</f>
        <v>23.28</v>
      </c>
      <c r="R2996" s="18">
        <f>(((J2996/60)/60)/24)+DATE(1970,1,1)</f>
        <v>41885.478842592594</v>
      </c>
      <c r="S2996" s="18">
        <f>(((I2996/60)/60)/24)+DATE(1970,1,1)</f>
        <v>41915.478842592594</v>
      </c>
      <c r="T2996" s="14">
        <f>MONTH(R2996)</f>
        <v>9</v>
      </c>
      <c r="U2996" s="14">
        <f>MONTH(S2996)</f>
        <v>10</v>
      </c>
      <c r="V2996">
        <f>YEAR(R2996)</f>
        <v>2014</v>
      </c>
      <c r="W2996">
        <f>YEAR(S2996)</f>
        <v>2014</v>
      </c>
      <c r="X2996" s="14">
        <f>_xlfn.DAYS(Table1[[#This Row],[Date Ended Conversion]],Table1[[#This Row],[Date Created Conversion]])</f>
        <v>30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8297</v>
      </c>
      <c r="O2997" t="s">
        <v>8299</v>
      </c>
      <c r="P2997" s="16">
        <f>ROUND(Table1[[#This Row],[pledged]]/Table1[[#This Row],[goal]]*100,0)</f>
        <v>105</v>
      </c>
      <c r="Q2997">
        <f>IFERROR(ROUND(E2997/L2997,2),0)</f>
        <v>63.23</v>
      </c>
      <c r="R2997" s="18">
        <f>(((J2997/60)/60)/24)+DATE(1970,1,1)</f>
        <v>42724.665173611109</v>
      </c>
      <c r="S2997" s="18">
        <f>(((I2997/60)/60)/24)+DATE(1970,1,1)</f>
        <v>42754.665173611109</v>
      </c>
      <c r="T2997" s="14">
        <f>MONTH(R2997)</f>
        <v>12</v>
      </c>
      <c r="U2997" s="14">
        <f>MONTH(S2997)</f>
        <v>1</v>
      </c>
      <c r="V2997">
        <f>YEAR(R2997)</f>
        <v>2016</v>
      </c>
      <c r="W2997">
        <f>YEAR(S2997)</f>
        <v>2017</v>
      </c>
      <c r="X2997" s="14">
        <f>_xlfn.DAYS(Table1[[#This Row],[Date Ended Conversion]],Table1[[#This Row],[Date Created Conversion]])</f>
        <v>30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8297</v>
      </c>
      <c r="O2998" t="s">
        <v>8299</v>
      </c>
      <c r="P2998" s="16">
        <f>ROUND(Table1[[#This Row],[pledged]]/Table1[[#This Row],[goal]]*100,0)</f>
        <v>172</v>
      </c>
      <c r="Q2998">
        <f>IFERROR(ROUND(E2998/L2998,2),0)</f>
        <v>153.52000000000001</v>
      </c>
      <c r="R2998" s="18">
        <f>(((J2998/60)/60)/24)+DATE(1970,1,1)</f>
        <v>42090.912500000006</v>
      </c>
      <c r="S2998" s="18">
        <f>(((I2998/60)/60)/24)+DATE(1970,1,1)</f>
        <v>42150.912500000006</v>
      </c>
      <c r="T2998" s="14">
        <f>MONTH(R2998)</f>
        <v>3</v>
      </c>
      <c r="U2998" s="14">
        <f>MONTH(S2998)</f>
        <v>5</v>
      </c>
      <c r="V2998">
        <f>YEAR(R2998)</f>
        <v>2015</v>
      </c>
      <c r="W2998">
        <f>YEAR(S2998)</f>
        <v>2015</v>
      </c>
      <c r="X2998" s="14">
        <f>_xlfn.DAYS(Table1[[#This Row],[Date Ended Conversion]],Table1[[#This Row],[Date Created Conversion]])</f>
        <v>60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8297</v>
      </c>
      <c r="O2999" t="s">
        <v>8299</v>
      </c>
      <c r="P2999" s="16">
        <f>ROUND(Table1[[#This Row],[pledged]]/Table1[[#This Row],[goal]]*100,0)</f>
        <v>104</v>
      </c>
      <c r="Q2999">
        <f>IFERROR(ROUND(E2999/L2999,2),0)</f>
        <v>90.2</v>
      </c>
      <c r="R2999" s="18">
        <f>(((J2999/60)/60)/24)+DATE(1970,1,1)</f>
        <v>42775.733715277776</v>
      </c>
      <c r="S2999" s="18">
        <f>(((I2999/60)/60)/24)+DATE(1970,1,1)</f>
        <v>42793.207638888889</v>
      </c>
      <c r="T2999" s="14">
        <f>MONTH(R2999)</f>
        <v>2</v>
      </c>
      <c r="U2999" s="14">
        <f>MONTH(S2999)</f>
        <v>2</v>
      </c>
      <c r="V2999">
        <f>YEAR(R2999)</f>
        <v>2017</v>
      </c>
      <c r="W2999">
        <f>YEAR(S2999)</f>
        <v>2017</v>
      </c>
      <c r="X2999" s="14">
        <f>_xlfn.DAYS(Table1[[#This Row],[Date Ended Conversion]],Table1[[#This Row],[Date Created Conversion]])</f>
        <v>18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8297</v>
      </c>
      <c r="O3000" t="s">
        <v>8299</v>
      </c>
      <c r="P3000" s="16">
        <f>ROUND(Table1[[#This Row],[pledged]]/Table1[[#This Row],[goal]]*100,0)</f>
        <v>103</v>
      </c>
      <c r="Q3000">
        <f>IFERROR(ROUND(E3000/L3000,2),0)</f>
        <v>118.97</v>
      </c>
      <c r="R3000" s="18">
        <f>(((J3000/60)/60)/24)+DATE(1970,1,1)</f>
        <v>41778.193622685183</v>
      </c>
      <c r="S3000" s="18">
        <f>(((I3000/60)/60)/24)+DATE(1970,1,1)</f>
        <v>41806.184027777781</v>
      </c>
      <c r="T3000" s="14">
        <f>MONTH(R3000)</f>
        <v>5</v>
      </c>
      <c r="U3000" s="14">
        <f>MONTH(S3000)</f>
        <v>6</v>
      </c>
      <c r="V3000">
        <f>YEAR(R3000)</f>
        <v>2014</v>
      </c>
      <c r="W3000">
        <f>YEAR(S3000)</f>
        <v>2014</v>
      </c>
      <c r="X3000" s="14">
        <f>_xlfn.DAYS(Table1[[#This Row],[Date Ended Conversion]],Table1[[#This Row],[Date Created Conversion]])</f>
        <v>28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8297</v>
      </c>
      <c r="O3001" t="s">
        <v>8299</v>
      </c>
      <c r="P3001" s="16">
        <f>ROUND(Table1[[#This Row],[pledged]]/Table1[[#This Row],[goal]]*100,0)</f>
        <v>119</v>
      </c>
      <c r="Q3001">
        <f>IFERROR(ROUND(E3001/L3001,2),0)</f>
        <v>80.25</v>
      </c>
      <c r="R3001" s="18">
        <f>(((J3001/60)/60)/24)+DATE(1970,1,1)</f>
        <v>42780.740277777775</v>
      </c>
      <c r="S3001" s="18">
        <f>(((I3001/60)/60)/24)+DATE(1970,1,1)</f>
        <v>42795.083333333328</v>
      </c>
      <c r="T3001" s="14">
        <f>MONTH(R3001)</f>
        <v>2</v>
      </c>
      <c r="U3001" s="14">
        <f>MONTH(S3001)</f>
        <v>3</v>
      </c>
      <c r="V3001">
        <f>YEAR(R3001)</f>
        <v>2017</v>
      </c>
      <c r="W3001">
        <f>YEAR(S3001)</f>
        <v>2017</v>
      </c>
      <c r="X3001" s="14">
        <f>_xlfn.DAYS(Table1[[#This Row],[Date Ended Conversion]],Table1[[#This Row],[Date Created Conversion]])</f>
        <v>15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8297</v>
      </c>
      <c r="O3002" t="s">
        <v>8299</v>
      </c>
      <c r="P3002" s="16">
        <f>ROUND(Table1[[#This Row],[pledged]]/Table1[[#This Row],[goal]]*100,0)</f>
        <v>100</v>
      </c>
      <c r="Q3002">
        <f>IFERROR(ROUND(E3002/L3002,2),0)</f>
        <v>62.5</v>
      </c>
      <c r="R3002" s="18">
        <f>(((J3002/60)/60)/24)+DATE(1970,1,1)</f>
        <v>42752.827199074076</v>
      </c>
      <c r="S3002" s="18">
        <f>(((I3002/60)/60)/24)+DATE(1970,1,1)</f>
        <v>42766.75</v>
      </c>
      <c r="T3002" s="14">
        <f>MONTH(R3002)</f>
        <v>1</v>
      </c>
      <c r="U3002" s="14">
        <f>MONTH(S3002)</f>
        <v>1</v>
      </c>
      <c r="V3002">
        <f>YEAR(R3002)</f>
        <v>2017</v>
      </c>
      <c r="W3002">
        <f>YEAR(S3002)</f>
        <v>2017</v>
      </c>
      <c r="X3002" s="14">
        <f>_xlfn.DAYS(Table1[[#This Row],[Date Ended Conversion]],Table1[[#This Row],[Date Created Conversion]])</f>
        <v>14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8297</v>
      </c>
      <c r="O3003" t="s">
        <v>8299</v>
      </c>
      <c r="P3003" s="16">
        <f>ROUND(Table1[[#This Row],[pledged]]/Table1[[#This Row],[goal]]*100,0)</f>
        <v>319</v>
      </c>
      <c r="Q3003">
        <f>IFERROR(ROUND(E3003/L3003,2),0)</f>
        <v>131.38</v>
      </c>
      <c r="R3003" s="18">
        <f>(((J3003/60)/60)/24)+DATE(1970,1,1)</f>
        <v>42534.895625000005</v>
      </c>
      <c r="S3003" s="18">
        <f>(((I3003/60)/60)/24)+DATE(1970,1,1)</f>
        <v>42564.895625000005</v>
      </c>
      <c r="T3003" s="14">
        <f>MONTH(R3003)</f>
        <v>6</v>
      </c>
      <c r="U3003" s="14">
        <f>MONTH(S3003)</f>
        <v>7</v>
      </c>
      <c r="V3003">
        <f>YEAR(R3003)</f>
        <v>2016</v>
      </c>
      <c r="W3003">
        <f>YEAR(S3003)</f>
        <v>2016</v>
      </c>
      <c r="X3003" s="14">
        <f>_xlfn.DAYS(Table1[[#This Row],[Date Ended Conversion]],Table1[[#This Row],[Date Created Conversion]])</f>
        <v>30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8297</v>
      </c>
      <c r="O3004" t="s">
        <v>8299</v>
      </c>
      <c r="P3004" s="16">
        <f>ROUND(Table1[[#This Row],[pledged]]/Table1[[#This Row],[goal]]*100,0)</f>
        <v>109</v>
      </c>
      <c r="Q3004">
        <f>IFERROR(ROUND(E3004/L3004,2),0)</f>
        <v>73.03</v>
      </c>
      <c r="R3004" s="18">
        <f>(((J3004/60)/60)/24)+DATE(1970,1,1)</f>
        <v>41239.83625</v>
      </c>
      <c r="S3004" s="18">
        <f>(((I3004/60)/60)/24)+DATE(1970,1,1)</f>
        <v>41269.83625</v>
      </c>
      <c r="T3004" s="14">
        <f>MONTH(R3004)</f>
        <v>11</v>
      </c>
      <c r="U3004" s="14">
        <f>MONTH(S3004)</f>
        <v>12</v>
      </c>
      <c r="V3004">
        <f>YEAR(R3004)</f>
        <v>2012</v>
      </c>
      <c r="W3004">
        <f>YEAR(S3004)</f>
        <v>2012</v>
      </c>
      <c r="X3004" s="14">
        <f>_xlfn.DAYS(Table1[[#This Row],[Date Ended Conversion]],Table1[[#This Row],[Date Created Conversion]])</f>
        <v>30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8297</v>
      </c>
      <c r="O3005" t="s">
        <v>8299</v>
      </c>
      <c r="P3005" s="16">
        <f>ROUND(Table1[[#This Row],[pledged]]/Table1[[#This Row],[goal]]*100,0)</f>
        <v>101</v>
      </c>
      <c r="Q3005">
        <f>IFERROR(ROUND(E3005/L3005,2),0)</f>
        <v>178.53</v>
      </c>
      <c r="R3005" s="18">
        <f>(((J3005/60)/60)/24)+DATE(1970,1,1)</f>
        <v>42398.849259259259</v>
      </c>
      <c r="S3005" s="18">
        <f>(((I3005/60)/60)/24)+DATE(1970,1,1)</f>
        <v>42430.249305555553</v>
      </c>
      <c r="T3005" s="14">
        <f>MONTH(R3005)</f>
        <v>1</v>
      </c>
      <c r="U3005" s="14">
        <f>MONTH(S3005)</f>
        <v>3</v>
      </c>
      <c r="V3005">
        <f>YEAR(R3005)</f>
        <v>2016</v>
      </c>
      <c r="W3005">
        <f>YEAR(S3005)</f>
        <v>2016</v>
      </c>
      <c r="X3005" s="14">
        <f>_xlfn.DAYS(Table1[[#This Row],[Date Ended Conversion]],Table1[[#This Row],[Date Created Conversion]])</f>
        <v>32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8297</v>
      </c>
      <c r="O3006" t="s">
        <v>8299</v>
      </c>
      <c r="P3006" s="16">
        <f>ROUND(Table1[[#This Row],[pledged]]/Table1[[#This Row],[goal]]*100,0)</f>
        <v>113</v>
      </c>
      <c r="Q3006">
        <f>IFERROR(ROUND(E3006/L3006,2),0)</f>
        <v>162.91</v>
      </c>
      <c r="R3006" s="18">
        <f>(((J3006/60)/60)/24)+DATE(1970,1,1)</f>
        <v>41928.881064814814</v>
      </c>
      <c r="S3006" s="18">
        <f>(((I3006/60)/60)/24)+DATE(1970,1,1)</f>
        <v>41958.922731481478</v>
      </c>
      <c r="T3006" s="14">
        <f>MONTH(R3006)</f>
        <v>10</v>
      </c>
      <c r="U3006" s="14">
        <f>MONTH(S3006)</f>
        <v>11</v>
      </c>
      <c r="V3006">
        <f>YEAR(R3006)</f>
        <v>2014</v>
      </c>
      <c r="W3006">
        <f>YEAR(S3006)</f>
        <v>2014</v>
      </c>
      <c r="X3006" s="14">
        <f>_xlfn.DAYS(Table1[[#This Row],[Date Ended Conversion]],Table1[[#This Row],[Date Created Conversion]])</f>
        <v>30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8297</v>
      </c>
      <c r="O3007" t="s">
        <v>8299</v>
      </c>
      <c r="P3007" s="16">
        <f>ROUND(Table1[[#This Row],[pledged]]/Table1[[#This Row],[goal]]*100,0)</f>
        <v>120</v>
      </c>
      <c r="Q3007">
        <f>IFERROR(ROUND(E3007/L3007,2),0)</f>
        <v>108.24</v>
      </c>
      <c r="R3007" s="18">
        <f>(((J3007/60)/60)/24)+DATE(1970,1,1)</f>
        <v>41888.674826388888</v>
      </c>
      <c r="S3007" s="18">
        <f>(((I3007/60)/60)/24)+DATE(1970,1,1)</f>
        <v>41918.674826388888</v>
      </c>
      <c r="T3007" s="14">
        <f>MONTH(R3007)</f>
        <v>9</v>
      </c>
      <c r="U3007" s="14">
        <f>MONTH(S3007)</f>
        <v>10</v>
      </c>
      <c r="V3007">
        <f>YEAR(R3007)</f>
        <v>2014</v>
      </c>
      <c r="W3007">
        <f>YEAR(S3007)</f>
        <v>2014</v>
      </c>
      <c r="X3007" s="14">
        <f>_xlfn.DAYS(Table1[[#This Row],[Date Ended Conversion]],Table1[[#This Row],[Date Created Conversion]])</f>
        <v>30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8297</v>
      </c>
      <c r="O3008" t="s">
        <v>8299</v>
      </c>
      <c r="P3008" s="16">
        <f>ROUND(Table1[[#This Row],[pledged]]/Table1[[#This Row],[goal]]*100,0)</f>
        <v>108</v>
      </c>
      <c r="Q3008">
        <f>IFERROR(ROUND(E3008/L3008,2),0)</f>
        <v>88.87</v>
      </c>
      <c r="R3008" s="18">
        <f>(((J3008/60)/60)/24)+DATE(1970,1,1)</f>
        <v>41957.756840277783</v>
      </c>
      <c r="S3008" s="18">
        <f>(((I3008/60)/60)/24)+DATE(1970,1,1)</f>
        <v>41987.756840277783</v>
      </c>
      <c r="T3008" s="14">
        <f>MONTH(R3008)</f>
        <v>11</v>
      </c>
      <c r="U3008" s="14">
        <f>MONTH(S3008)</f>
        <v>12</v>
      </c>
      <c r="V3008">
        <f>YEAR(R3008)</f>
        <v>2014</v>
      </c>
      <c r="W3008">
        <f>YEAR(S3008)</f>
        <v>2014</v>
      </c>
      <c r="X3008" s="14">
        <f>_xlfn.DAYS(Table1[[#This Row],[Date Ended Conversion]],Table1[[#This Row],[Date Created Conversion]])</f>
        <v>30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8297</v>
      </c>
      <c r="O3009" t="s">
        <v>8299</v>
      </c>
      <c r="P3009" s="16">
        <f>ROUND(Table1[[#This Row],[pledged]]/Table1[[#This Row],[goal]]*100,0)</f>
        <v>180</v>
      </c>
      <c r="Q3009">
        <f>IFERROR(ROUND(E3009/L3009,2),0)</f>
        <v>54</v>
      </c>
      <c r="R3009" s="18">
        <f>(((J3009/60)/60)/24)+DATE(1970,1,1)</f>
        <v>42098.216238425928</v>
      </c>
      <c r="S3009" s="18">
        <f>(((I3009/60)/60)/24)+DATE(1970,1,1)</f>
        <v>42119.216238425928</v>
      </c>
      <c r="T3009" s="14">
        <f>MONTH(R3009)</f>
        <v>4</v>
      </c>
      <c r="U3009" s="14">
        <f>MONTH(S3009)</f>
        <v>4</v>
      </c>
      <c r="V3009">
        <f>YEAR(R3009)</f>
        <v>2015</v>
      </c>
      <c r="W3009">
        <f>YEAR(S3009)</f>
        <v>2015</v>
      </c>
      <c r="X3009" s="14">
        <f>_xlfn.DAYS(Table1[[#This Row],[Date Ended Conversion]],Table1[[#This Row],[Date Created Conversion]])</f>
        <v>21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8297</v>
      </c>
      <c r="O3010" t="s">
        <v>8299</v>
      </c>
      <c r="P3010" s="16">
        <f>ROUND(Table1[[#This Row],[pledged]]/Table1[[#This Row],[goal]]*100,0)</f>
        <v>101</v>
      </c>
      <c r="Q3010">
        <f>IFERROR(ROUND(E3010/L3010,2),0)</f>
        <v>116.73</v>
      </c>
      <c r="R3010" s="18">
        <f>(((J3010/60)/60)/24)+DATE(1970,1,1)</f>
        <v>42360.212025462963</v>
      </c>
      <c r="S3010" s="18">
        <f>(((I3010/60)/60)/24)+DATE(1970,1,1)</f>
        <v>42390.212025462963</v>
      </c>
      <c r="T3010" s="14">
        <f>MONTH(R3010)</f>
        <v>12</v>
      </c>
      <c r="U3010" s="14">
        <f>MONTH(S3010)</f>
        <v>1</v>
      </c>
      <c r="V3010">
        <f>YEAR(R3010)</f>
        <v>2015</v>
      </c>
      <c r="W3010">
        <f>YEAR(S3010)</f>
        <v>2016</v>
      </c>
      <c r="X3010" s="14">
        <f>_xlfn.DAYS(Table1[[#This Row],[Date Ended Conversion]],Table1[[#This Row],[Date Created Conversion]])</f>
        <v>30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8297</v>
      </c>
      <c r="O3011" t="s">
        <v>8299</v>
      </c>
      <c r="P3011" s="16">
        <f>ROUND(Table1[[#This Row],[pledged]]/Table1[[#This Row],[goal]]*100,0)</f>
        <v>120</v>
      </c>
      <c r="Q3011">
        <f>IFERROR(ROUND(E3011/L3011,2),0)</f>
        <v>233.9</v>
      </c>
      <c r="R3011" s="18">
        <f>(((J3011/60)/60)/24)+DATE(1970,1,1)</f>
        <v>41939.569907407407</v>
      </c>
      <c r="S3011" s="18">
        <f>(((I3011/60)/60)/24)+DATE(1970,1,1)</f>
        <v>41969.611574074079</v>
      </c>
      <c r="T3011" s="14">
        <f>MONTH(R3011)</f>
        <v>10</v>
      </c>
      <c r="U3011" s="14">
        <f>MONTH(S3011)</f>
        <v>11</v>
      </c>
      <c r="V3011">
        <f>YEAR(R3011)</f>
        <v>2014</v>
      </c>
      <c r="W3011">
        <f>YEAR(S3011)</f>
        <v>2014</v>
      </c>
      <c r="X3011" s="14">
        <f>_xlfn.DAYS(Table1[[#This Row],[Date Ended Conversion]],Table1[[#This Row],[Date Created Conversion]])</f>
        <v>30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8297</v>
      </c>
      <c r="O3012" t="s">
        <v>8299</v>
      </c>
      <c r="P3012" s="16">
        <f>ROUND(Table1[[#This Row],[pledged]]/Table1[[#This Row],[goal]]*100,0)</f>
        <v>158</v>
      </c>
      <c r="Q3012">
        <f>IFERROR(ROUND(E3012/L3012,2),0)</f>
        <v>158</v>
      </c>
      <c r="R3012" s="18">
        <f>(((J3012/60)/60)/24)+DATE(1970,1,1)</f>
        <v>41996.832395833335</v>
      </c>
      <c r="S3012" s="18">
        <f>(((I3012/60)/60)/24)+DATE(1970,1,1)</f>
        <v>42056.832395833335</v>
      </c>
      <c r="T3012" s="14">
        <f>MONTH(R3012)</f>
        <v>12</v>
      </c>
      <c r="U3012" s="14">
        <f>MONTH(S3012)</f>
        <v>2</v>
      </c>
      <c r="V3012">
        <f>YEAR(R3012)</f>
        <v>2014</v>
      </c>
      <c r="W3012">
        <f>YEAR(S3012)</f>
        <v>2015</v>
      </c>
      <c r="X3012" s="14">
        <f>_xlfn.DAYS(Table1[[#This Row],[Date Ended Conversion]],Table1[[#This Row],[Date Created Conversion]])</f>
        <v>60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8297</v>
      </c>
      <c r="O3013" t="s">
        <v>8299</v>
      </c>
      <c r="P3013" s="16">
        <f>ROUND(Table1[[#This Row],[pledged]]/Table1[[#This Row],[goal]]*100,0)</f>
        <v>124</v>
      </c>
      <c r="Q3013">
        <f>IFERROR(ROUND(E3013/L3013,2),0)</f>
        <v>14.84</v>
      </c>
      <c r="R3013" s="18">
        <f>(((J3013/60)/60)/24)+DATE(1970,1,1)</f>
        <v>42334.468935185185</v>
      </c>
      <c r="S3013" s="18">
        <f>(((I3013/60)/60)/24)+DATE(1970,1,1)</f>
        <v>42361.957638888889</v>
      </c>
      <c r="T3013" s="14">
        <f>MONTH(R3013)</f>
        <v>11</v>
      </c>
      <c r="U3013" s="14">
        <f>MONTH(S3013)</f>
        <v>12</v>
      </c>
      <c r="V3013">
        <f>YEAR(R3013)</f>
        <v>2015</v>
      </c>
      <c r="W3013">
        <f>YEAR(S3013)</f>
        <v>2015</v>
      </c>
      <c r="X3013" s="14">
        <f>_xlfn.DAYS(Table1[[#This Row],[Date Ended Conversion]],Table1[[#This Row],[Date Created Conversion]])</f>
        <v>27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8297</v>
      </c>
      <c r="O3014" t="s">
        <v>8299</v>
      </c>
      <c r="P3014" s="16">
        <f>ROUND(Table1[[#This Row],[pledged]]/Table1[[#This Row],[goal]]*100,0)</f>
        <v>117</v>
      </c>
      <c r="Q3014">
        <f>IFERROR(ROUND(E3014/L3014,2),0)</f>
        <v>85.18</v>
      </c>
      <c r="R3014" s="18">
        <f>(((J3014/60)/60)/24)+DATE(1970,1,1)</f>
        <v>42024.702893518523</v>
      </c>
      <c r="S3014" s="18">
        <f>(((I3014/60)/60)/24)+DATE(1970,1,1)</f>
        <v>42045.702893518523</v>
      </c>
      <c r="T3014" s="14">
        <f>MONTH(R3014)</f>
        <v>1</v>
      </c>
      <c r="U3014" s="14">
        <f>MONTH(S3014)</f>
        <v>2</v>
      </c>
      <c r="V3014">
        <f>YEAR(R3014)</f>
        <v>2015</v>
      </c>
      <c r="W3014">
        <f>YEAR(S3014)</f>
        <v>2015</v>
      </c>
      <c r="X3014" s="14">
        <f>_xlfn.DAYS(Table1[[#This Row],[Date Ended Conversion]],Table1[[#This Row],[Date Created Conversion]])</f>
        <v>21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8297</v>
      </c>
      <c r="O3015" t="s">
        <v>8299</v>
      </c>
      <c r="P3015" s="16">
        <f>ROUND(Table1[[#This Row],[pledged]]/Table1[[#This Row],[goal]]*100,0)</f>
        <v>157</v>
      </c>
      <c r="Q3015">
        <f>IFERROR(ROUND(E3015/L3015,2),0)</f>
        <v>146.69</v>
      </c>
      <c r="R3015" s="18">
        <f>(((J3015/60)/60)/24)+DATE(1970,1,1)</f>
        <v>42146.836215277777</v>
      </c>
      <c r="S3015" s="18">
        <f>(((I3015/60)/60)/24)+DATE(1970,1,1)</f>
        <v>42176.836215277777</v>
      </c>
      <c r="T3015" s="14">
        <f>MONTH(R3015)</f>
        <v>5</v>
      </c>
      <c r="U3015" s="14">
        <f>MONTH(S3015)</f>
        <v>6</v>
      </c>
      <c r="V3015">
        <f>YEAR(R3015)</f>
        <v>2015</v>
      </c>
      <c r="W3015">
        <f>YEAR(S3015)</f>
        <v>2015</v>
      </c>
      <c r="X3015" s="14">
        <f>_xlfn.DAYS(Table1[[#This Row],[Date Ended Conversion]],Table1[[#This Row],[Date Created Conversion]])</f>
        <v>30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8297</v>
      </c>
      <c r="O3016" t="s">
        <v>8299</v>
      </c>
      <c r="P3016" s="16">
        <f>ROUND(Table1[[#This Row],[pledged]]/Table1[[#This Row],[goal]]*100,0)</f>
        <v>113</v>
      </c>
      <c r="Q3016">
        <f>IFERROR(ROUND(E3016/L3016,2),0)</f>
        <v>50.76</v>
      </c>
      <c r="R3016" s="18">
        <f>(((J3016/60)/60)/24)+DATE(1970,1,1)</f>
        <v>41920.123611111114</v>
      </c>
      <c r="S3016" s="18">
        <f>(((I3016/60)/60)/24)+DATE(1970,1,1)</f>
        <v>41948.208333333336</v>
      </c>
      <c r="T3016" s="14">
        <f>MONTH(R3016)</f>
        <v>10</v>
      </c>
      <c r="U3016" s="14">
        <f>MONTH(S3016)</f>
        <v>11</v>
      </c>
      <c r="V3016">
        <f>YEAR(R3016)</f>
        <v>2014</v>
      </c>
      <c r="W3016">
        <f>YEAR(S3016)</f>
        <v>2014</v>
      </c>
      <c r="X3016" s="14">
        <f>_xlfn.DAYS(Table1[[#This Row],[Date Ended Conversion]],Table1[[#This Row],[Date Created Conversion]])</f>
        <v>28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8297</v>
      </c>
      <c r="O3017" t="s">
        <v>8299</v>
      </c>
      <c r="P3017" s="16">
        <f>ROUND(Table1[[#This Row],[pledged]]/Table1[[#This Row],[goal]]*100,0)</f>
        <v>103</v>
      </c>
      <c r="Q3017">
        <f>IFERROR(ROUND(E3017/L3017,2),0)</f>
        <v>87.7</v>
      </c>
      <c r="R3017" s="18">
        <f>(((J3017/60)/60)/24)+DATE(1970,1,1)</f>
        <v>41785.72729166667</v>
      </c>
      <c r="S3017" s="18">
        <f>(((I3017/60)/60)/24)+DATE(1970,1,1)</f>
        <v>41801.166666666664</v>
      </c>
      <c r="T3017" s="14">
        <f>MONTH(R3017)</f>
        <v>5</v>
      </c>
      <c r="U3017" s="14">
        <f>MONTH(S3017)</f>
        <v>6</v>
      </c>
      <c r="V3017">
        <f>YEAR(R3017)</f>
        <v>2014</v>
      </c>
      <c r="W3017">
        <f>YEAR(S3017)</f>
        <v>2014</v>
      </c>
      <c r="X3017" s="14">
        <f>_xlfn.DAYS(Table1[[#This Row],[Date Ended Conversion]],Table1[[#This Row],[Date Created Conversion]])</f>
        <v>16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8297</v>
      </c>
      <c r="O3018" t="s">
        <v>8299</v>
      </c>
      <c r="P3018" s="16">
        <f>ROUND(Table1[[#This Row],[pledged]]/Table1[[#This Row],[goal]]*100,0)</f>
        <v>103</v>
      </c>
      <c r="Q3018">
        <f>IFERROR(ROUND(E3018/L3018,2),0)</f>
        <v>242.28</v>
      </c>
      <c r="R3018" s="18">
        <f>(((J3018/60)/60)/24)+DATE(1970,1,1)</f>
        <v>41778.548055555555</v>
      </c>
      <c r="S3018" s="18">
        <f>(((I3018/60)/60)/24)+DATE(1970,1,1)</f>
        <v>41838.548055555555</v>
      </c>
      <c r="T3018" s="14">
        <f>MONTH(R3018)</f>
        <v>5</v>
      </c>
      <c r="U3018" s="14">
        <f>MONTH(S3018)</f>
        <v>7</v>
      </c>
      <c r="V3018">
        <f>YEAR(R3018)</f>
        <v>2014</v>
      </c>
      <c r="W3018">
        <f>YEAR(S3018)</f>
        <v>2014</v>
      </c>
      <c r="X3018" s="14">
        <f>_xlfn.DAYS(Table1[[#This Row],[Date Ended Conversion]],Table1[[#This Row],[Date Created Conversion]])</f>
        <v>60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8297</v>
      </c>
      <c r="O3019" t="s">
        <v>8299</v>
      </c>
      <c r="P3019" s="16">
        <f>ROUND(Table1[[#This Row],[pledged]]/Table1[[#This Row],[goal]]*100,0)</f>
        <v>106</v>
      </c>
      <c r="Q3019">
        <f>IFERROR(ROUND(E3019/L3019,2),0)</f>
        <v>146.44999999999999</v>
      </c>
      <c r="R3019" s="18">
        <f>(((J3019/60)/60)/24)+DATE(1970,1,1)</f>
        <v>41841.850034722222</v>
      </c>
      <c r="S3019" s="18">
        <f>(((I3019/60)/60)/24)+DATE(1970,1,1)</f>
        <v>41871.850034722222</v>
      </c>
      <c r="T3019" s="14">
        <f>MONTH(R3019)</f>
        <v>7</v>
      </c>
      <c r="U3019" s="14">
        <f>MONTH(S3019)</f>
        <v>8</v>
      </c>
      <c r="V3019">
        <f>YEAR(R3019)</f>
        <v>2014</v>
      </c>
      <c r="W3019">
        <f>YEAR(S3019)</f>
        <v>2014</v>
      </c>
      <c r="X3019" s="14">
        <f>_xlfn.DAYS(Table1[[#This Row],[Date Ended Conversion]],Table1[[#This Row],[Date Created Conversion]])</f>
        <v>30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8297</v>
      </c>
      <c r="O3020" t="s">
        <v>8299</v>
      </c>
      <c r="P3020" s="16">
        <f>ROUND(Table1[[#This Row],[pledged]]/Table1[[#This Row],[goal]]*100,0)</f>
        <v>101</v>
      </c>
      <c r="Q3020">
        <f>IFERROR(ROUND(E3020/L3020,2),0)</f>
        <v>103.17</v>
      </c>
      <c r="R3020" s="18">
        <f>(((J3020/60)/60)/24)+DATE(1970,1,1)</f>
        <v>42163.29833333334</v>
      </c>
      <c r="S3020" s="18">
        <f>(((I3020/60)/60)/24)+DATE(1970,1,1)</f>
        <v>42205.916666666672</v>
      </c>
      <c r="T3020" s="14">
        <f>MONTH(R3020)</f>
        <v>6</v>
      </c>
      <c r="U3020" s="14">
        <f>MONTH(S3020)</f>
        <v>7</v>
      </c>
      <c r="V3020">
        <f>YEAR(R3020)</f>
        <v>2015</v>
      </c>
      <c r="W3020">
        <f>YEAR(S3020)</f>
        <v>2015</v>
      </c>
      <c r="X3020" s="14">
        <f>_xlfn.DAYS(Table1[[#This Row],[Date Ended Conversion]],Table1[[#This Row],[Date Created Conversion]])</f>
        <v>42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8297</v>
      </c>
      <c r="O3021" t="s">
        <v>8299</v>
      </c>
      <c r="P3021" s="16">
        <f>ROUND(Table1[[#This Row],[pledged]]/Table1[[#This Row],[goal]]*100,0)</f>
        <v>121</v>
      </c>
      <c r="Q3021">
        <f>IFERROR(ROUND(E3021/L3021,2),0)</f>
        <v>80.459999999999994</v>
      </c>
      <c r="R3021" s="18">
        <f>(((J3021/60)/60)/24)+DATE(1970,1,1)</f>
        <v>41758.833564814813</v>
      </c>
      <c r="S3021" s="18">
        <f>(((I3021/60)/60)/24)+DATE(1970,1,1)</f>
        <v>41786.125</v>
      </c>
      <c r="T3021" s="14">
        <f>MONTH(R3021)</f>
        <v>4</v>
      </c>
      <c r="U3021" s="14">
        <f>MONTH(S3021)</f>
        <v>5</v>
      </c>
      <c r="V3021">
        <f>YEAR(R3021)</f>
        <v>2014</v>
      </c>
      <c r="W3021">
        <f>YEAR(S3021)</f>
        <v>2014</v>
      </c>
      <c r="X3021" s="14">
        <f>_xlfn.DAYS(Table1[[#This Row],[Date Ended Conversion]],Table1[[#This Row],[Date Created Conversion]])</f>
        <v>28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8297</v>
      </c>
      <c r="O3022" t="s">
        <v>8299</v>
      </c>
      <c r="P3022" s="16">
        <f>ROUND(Table1[[#This Row],[pledged]]/Table1[[#This Row],[goal]]*100,0)</f>
        <v>101</v>
      </c>
      <c r="Q3022">
        <f>IFERROR(ROUND(E3022/L3022,2),0)</f>
        <v>234.67</v>
      </c>
      <c r="R3022" s="18">
        <f>(((J3022/60)/60)/24)+DATE(1970,1,1)</f>
        <v>42170.846446759257</v>
      </c>
      <c r="S3022" s="18">
        <f>(((I3022/60)/60)/24)+DATE(1970,1,1)</f>
        <v>42230.846446759257</v>
      </c>
      <c r="T3022" s="14">
        <f>MONTH(R3022)</f>
        <v>6</v>
      </c>
      <c r="U3022" s="14">
        <f>MONTH(S3022)</f>
        <v>8</v>
      </c>
      <c r="V3022">
        <f>YEAR(R3022)</f>
        <v>2015</v>
      </c>
      <c r="W3022">
        <f>YEAR(S3022)</f>
        <v>2015</v>
      </c>
      <c r="X3022" s="14">
        <f>_xlfn.DAYS(Table1[[#This Row],[Date Ended Conversion]],Table1[[#This Row],[Date Created Conversion]])</f>
        <v>60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8297</v>
      </c>
      <c r="O3023" t="s">
        <v>8299</v>
      </c>
      <c r="P3023" s="16">
        <f>ROUND(Table1[[#This Row],[pledged]]/Table1[[#This Row],[goal]]*100,0)</f>
        <v>116</v>
      </c>
      <c r="Q3023">
        <f>IFERROR(ROUND(E3023/L3023,2),0)</f>
        <v>50.69</v>
      </c>
      <c r="R3023" s="18">
        <f>(((J3023/60)/60)/24)+DATE(1970,1,1)</f>
        <v>42660.618854166663</v>
      </c>
      <c r="S3023" s="18">
        <f>(((I3023/60)/60)/24)+DATE(1970,1,1)</f>
        <v>42696.249305555553</v>
      </c>
      <c r="T3023" s="14">
        <f>MONTH(R3023)</f>
        <v>10</v>
      </c>
      <c r="U3023" s="14">
        <f>MONTH(S3023)</f>
        <v>11</v>
      </c>
      <c r="V3023">
        <f>YEAR(R3023)</f>
        <v>2016</v>
      </c>
      <c r="W3023">
        <f>YEAR(S3023)</f>
        <v>2016</v>
      </c>
      <c r="X3023" s="14">
        <f>_xlfn.DAYS(Table1[[#This Row],[Date Ended Conversion]],Table1[[#This Row],[Date Created Conversion]])</f>
        <v>36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8297</v>
      </c>
      <c r="O3024" t="s">
        <v>8299</v>
      </c>
      <c r="P3024" s="16">
        <f>ROUND(Table1[[#This Row],[pledged]]/Table1[[#This Row],[goal]]*100,0)</f>
        <v>101</v>
      </c>
      <c r="Q3024">
        <f>IFERROR(ROUND(E3024/L3024,2),0)</f>
        <v>162.71</v>
      </c>
      <c r="R3024" s="18">
        <f>(((J3024/60)/60)/24)+DATE(1970,1,1)</f>
        <v>42564.95380787037</v>
      </c>
      <c r="S3024" s="18">
        <f>(((I3024/60)/60)/24)+DATE(1970,1,1)</f>
        <v>42609.95380787037</v>
      </c>
      <c r="T3024" s="14">
        <f>MONTH(R3024)</f>
        <v>7</v>
      </c>
      <c r="U3024" s="14">
        <f>MONTH(S3024)</f>
        <v>8</v>
      </c>
      <c r="V3024">
        <f>YEAR(R3024)</f>
        <v>2016</v>
      </c>
      <c r="W3024">
        <f>YEAR(S3024)</f>
        <v>2016</v>
      </c>
      <c r="X3024" s="14">
        <f>_xlfn.DAYS(Table1[[#This Row],[Date Ended Conversion]],Table1[[#This Row],[Date Created Conversion]])</f>
        <v>45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8297</v>
      </c>
      <c r="O3025" t="s">
        <v>8299</v>
      </c>
      <c r="P3025" s="16">
        <f>ROUND(Table1[[#This Row],[pledged]]/Table1[[#This Row],[goal]]*100,0)</f>
        <v>103</v>
      </c>
      <c r="Q3025">
        <f>IFERROR(ROUND(E3025/L3025,2),0)</f>
        <v>120.17</v>
      </c>
      <c r="R3025" s="18">
        <f>(((J3025/60)/60)/24)+DATE(1970,1,1)</f>
        <v>42121.675763888896</v>
      </c>
      <c r="S3025" s="18">
        <f>(((I3025/60)/60)/24)+DATE(1970,1,1)</f>
        <v>42166.675763888896</v>
      </c>
      <c r="T3025" s="14">
        <f>MONTH(R3025)</f>
        <v>4</v>
      </c>
      <c r="U3025" s="14">
        <f>MONTH(S3025)</f>
        <v>6</v>
      </c>
      <c r="V3025">
        <f>YEAR(R3025)</f>
        <v>2015</v>
      </c>
      <c r="W3025">
        <f>YEAR(S3025)</f>
        <v>2015</v>
      </c>
      <c r="X3025" s="14">
        <f>_xlfn.DAYS(Table1[[#This Row],[Date Ended Conversion]],Table1[[#This Row],[Date Created Conversion]])</f>
        <v>45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8297</v>
      </c>
      <c r="O3026" t="s">
        <v>8299</v>
      </c>
      <c r="P3026" s="16">
        <f>ROUND(Table1[[#This Row],[pledged]]/Table1[[#This Row],[goal]]*100,0)</f>
        <v>246</v>
      </c>
      <c r="Q3026">
        <f>IFERROR(ROUND(E3026/L3026,2),0)</f>
        <v>67.7</v>
      </c>
      <c r="R3026" s="18">
        <f>(((J3026/60)/60)/24)+DATE(1970,1,1)</f>
        <v>41158.993923611109</v>
      </c>
      <c r="S3026" s="18">
        <f>(((I3026/60)/60)/24)+DATE(1970,1,1)</f>
        <v>41188.993923611109</v>
      </c>
      <c r="T3026" s="14">
        <f>MONTH(R3026)</f>
        <v>9</v>
      </c>
      <c r="U3026" s="14">
        <f>MONTH(S3026)</f>
        <v>10</v>
      </c>
      <c r="V3026">
        <f>YEAR(R3026)</f>
        <v>2012</v>
      </c>
      <c r="W3026">
        <f>YEAR(S3026)</f>
        <v>2012</v>
      </c>
      <c r="X3026" s="14">
        <f>_xlfn.DAYS(Table1[[#This Row],[Date Ended Conversion]],Table1[[#This Row],[Date Created Conversion]])</f>
        <v>30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8297</v>
      </c>
      <c r="O3027" t="s">
        <v>8299</v>
      </c>
      <c r="P3027" s="16">
        <f>ROUND(Table1[[#This Row],[pledged]]/Table1[[#This Row],[goal]]*100,0)</f>
        <v>302</v>
      </c>
      <c r="Q3027">
        <f>IFERROR(ROUND(E3027/L3027,2),0)</f>
        <v>52.1</v>
      </c>
      <c r="R3027" s="18">
        <f>(((J3027/60)/60)/24)+DATE(1970,1,1)</f>
        <v>41761.509409722225</v>
      </c>
      <c r="S3027" s="18">
        <f>(((I3027/60)/60)/24)+DATE(1970,1,1)</f>
        <v>41789.666666666664</v>
      </c>
      <c r="T3027" s="14">
        <f>MONTH(R3027)</f>
        <v>5</v>
      </c>
      <c r="U3027" s="14">
        <f>MONTH(S3027)</f>
        <v>5</v>
      </c>
      <c r="V3027">
        <f>YEAR(R3027)</f>
        <v>2014</v>
      </c>
      <c r="W3027">
        <f>YEAR(S3027)</f>
        <v>2014</v>
      </c>
      <c r="X3027" s="14">
        <f>_xlfn.DAYS(Table1[[#This Row],[Date Ended Conversion]],Table1[[#This Row],[Date Created Conversion]])</f>
        <v>28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8297</v>
      </c>
      <c r="O3028" t="s">
        <v>8299</v>
      </c>
      <c r="P3028" s="16">
        <f>ROUND(Table1[[#This Row],[pledged]]/Table1[[#This Row],[goal]]*100,0)</f>
        <v>143</v>
      </c>
      <c r="Q3028">
        <f>IFERROR(ROUND(E3028/L3028,2),0)</f>
        <v>51.6</v>
      </c>
      <c r="R3028" s="18">
        <f>(((J3028/60)/60)/24)+DATE(1970,1,1)</f>
        <v>42783.459398148145</v>
      </c>
      <c r="S3028" s="18">
        <f>(((I3028/60)/60)/24)+DATE(1970,1,1)</f>
        <v>42797.459398148145</v>
      </c>
      <c r="T3028" s="14">
        <f>MONTH(R3028)</f>
        <v>2</v>
      </c>
      <c r="U3028" s="14">
        <f>MONTH(S3028)</f>
        <v>3</v>
      </c>
      <c r="V3028">
        <f>YEAR(R3028)</f>
        <v>2017</v>
      </c>
      <c r="W3028">
        <f>YEAR(S3028)</f>
        <v>2017</v>
      </c>
      <c r="X3028" s="14">
        <f>_xlfn.DAYS(Table1[[#This Row],[Date Ended Conversion]],Table1[[#This Row],[Date Created Conversion]])</f>
        <v>14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8297</v>
      </c>
      <c r="O3029" t="s">
        <v>8299</v>
      </c>
      <c r="P3029" s="16">
        <f>ROUND(Table1[[#This Row],[pledged]]/Table1[[#This Row],[goal]]*100,0)</f>
        <v>131</v>
      </c>
      <c r="Q3029">
        <f>IFERROR(ROUND(E3029/L3029,2),0)</f>
        <v>164.3</v>
      </c>
      <c r="R3029" s="18">
        <f>(((J3029/60)/60)/24)+DATE(1970,1,1)</f>
        <v>42053.704293981486</v>
      </c>
      <c r="S3029" s="18">
        <f>(((I3029/60)/60)/24)+DATE(1970,1,1)</f>
        <v>42083.662627314814</v>
      </c>
      <c r="T3029" s="14">
        <f>MONTH(R3029)</f>
        <v>2</v>
      </c>
      <c r="U3029" s="14">
        <f>MONTH(S3029)</f>
        <v>3</v>
      </c>
      <c r="V3029">
        <f>YEAR(R3029)</f>
        <v>2015</v>
      </c>
      <c r="W3029">
        <f>YEAR(S3029)</f>
        <v>2015</v>
      </c>
      <c r="X3029" s="14">
        <f>_xlfn.DAYS(Table1[[#This Row],[Date Ended Conversion]],Table1[[#This Row],[Date Created Conversion]])</f>
        <v>30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8297</v>
      </c>
      <c r="O3030" t="s">
        <v>8299</v>
      </c>
      <c r="P3030" s="16">
        <f>ROUND(Table1[[#This Row],[pledged]]/Table1[[#This Row],[goal]]*100,0)</f>
        <v>168</v>
      </c>
      <c r="Q3030">
        <f>IFERROR(ROUND(E3030/L3030,2),0)</f>
        <v>84.86</v>
      </c>
      <c r="R3030" s="18">
        <f>(((J3030/60)/60)/24)+DATE(1970,1,1)</f>
        <v>42567.264178240745</v>
      </c>
      <c r="S3030" s="18">
        <f>(((I3030/60)/60)/24)+DATE(1970,1,1)</f>
        <v>42597.264178240745</v>
      </c>
      <c r="T3030" s="14">
        <f>MONTH(R3030)</f>
        <v>7</v>
      </c>
      <c r="U3030" s="14">
        <f>MONTH(S3030)</f>
        <v>8</v>
      </c>
      <c r="V3030">
        <f>YEAR(R3030)</f>
        <v>2016</v>
      </c>
      <c r="W3030">
        <f>YEAR(S3030)</f>
        <v>2016</v>
      </c>
      <c r="X3030" s="14">
        <f>_xlfn.DAYS(Table1[[#This Row],[Date Ended Conversion]],Table1[[#This Row],[Date Created Conversion]])</f>
        <v>30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8297</v>
      </c>
      <c r="O3031" t="s">
        <v>8299</v>
      </c>
      <c r="P3031" s="16">
        <f>ROUND(Table1[[#This Row],[pledged]]/Table1[[#This Row],[goal]]*100,0)</f>
        <v>110</v>
      </c>
      <c r="Q3031">
        <f>IFERROR(ROUND(E3031/L3031,2),0)</f>
        <v>94.55</v>
      </c>
      <c r="R3031" s="18">
        <f>(((J3031/60)/60)/24)+DATE(1970,1,1)</f>
        <v>41932.708877314813</v>
      </c>
      <c r="S3031" s="18">
        <f>(((I3031/60)/60)/24)+DATE(1970,1,1)</f>
        <v>41961.190972222219</v>
      </c>
      <c r="T3031" s="14">
        <f>MONTH(R3031)</f>
        <v>10</v>
      </c>
      <c r="U3031" s="14">
        <f>MONTH(S3031)</f>
        <v>11</v>
      </c>
      <c r="V3031">
        <f>YEAR(R3031)</f>
        <v>2014</v>
      </c>
      <c r="W3031">
        <f>YEAR(S3031)</f>
        <v>2014</v>
      </c>
      <c r="X3031" s="14">
        <f>_xlfn.DAYS(Table1[[#This Row],[Date Ended Conversion]],Table1[[#This Row],[Date Created Conversion]])</f>
        <v>29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8297</v>
      </c>
      <c r="O3032" t="s">
        <v>8299</v>
      </c>
      <c r="P3032" s="16">
        <f>ROUND(Table1[[#This Row],[pledged]]/Table1[[#This Row],[goal]]*100,0)</f>
        <v>107</v>
      </c>
      <c r="Q3032">
        <f>IFERROR(ROUND(E3032/L3032,2),0)</f>
        <v>45.54</v>
      </c>
      <c r="R3032" s="18">
        <f>(((J3032/60)/60)/24)+DATE(1970,1,1)</f>
        <v>42233.747349537036</v>
      </c>
      <c r="S3032" s="18">
        <f>(((I3032/60)/60)/24)+DATE(1970,1,1)</f>
        <v>42263.747349537036</v>
      </c>
      <c r="T3032" s="14">
        <f>MONTH(R3032)</f>
        <v>8</v>
      </c>
      <c r="U3032" s="14">
        <f>MONTH(S3032)</f>
        <v>9</v>
      </c>
      <c r="V3032">
        <f>YEAR(R3032)</f>
        <v>2015</v>
      </c>
      <c r="W3032">
        <f>YEAR(S3032)</f>
        <v>2015</v>
      </c>
      <c r="X3032" s="14">
        <f>_xlfn.DAYS(Table1[[#This Row],[Date Ended Conversion]],Table1[[#This Row],[Date Created Conversion]])</f>
        <v>30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8297</v>
      </c>
      <c r="O3033" t="s">
        <v>8299</v>
      </c>
      <c r="P3033" s="16">
        <f>ROUND(Table1[[#This Row],[pledged]]/Table1[[#This Row],[goal]]*100,0)</f>
        <v>100</v>
      </c>
      <c r="Q3033">
        <f>IFERROR(ROUND(E3033/L3033,2),0)</f>
        <v>51.72</v>
      </c>
      <c r="R3033" s="18">
        <f>(((J3033/60)/60)/24)+DATE(1970,1,1)</f>
        <v>42597.882488425923</v>
      </c>
      <c r="S3033" s="18">
        <f>(((I3033/60)/60)/24)+DATE(1970,1,1)</f>
        <v>42657.882488425923</v>
      </c>
      <c r="T3033" s="14">
        <f>MONTH(R3033)</f>
        <v>8</v>
      </c>
      <c r="U3033" s="14">
        <f>MONTH(S3033)</f>
        <v>10</v>
      </c>
      <c r="V3033">
        <f>YEAR(R3033)</f>
        <v>2016</v>
      </c>
      <c r="W3033">
        <f>YEAR(S3033)</f>
        <v>2016</v>
      </c>
      <c r="X3033" s="14">
        <f>_xlfn.DAYS(Table1[[#This Row],[Date Ended Conversion]],Table1[[#This Row],[Date Created Conversion]])</f>
        <v>60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8297</v>
      </c>
      <c r="O3034" t="s">
        <v>8299</v>
      </c>
      <c r="P3034" s="16">
        <f>ROUND(Table1[[#This Row],[pledged]]/Table1[[#This Row],[goal]]*100,0)</f>
        <v>127</v>
      </c>
      <c r="Q3034">
        <f>IFERROR(ROUND(E3034/L3034,2),0)</f>
        <v>50.88</v>
      </c>
      <c r="R3034" s="18">
        <f>(((J3034/60)/60)/24)+DATE(1970,1,1)</f>
        <v>42228.044664351852</v>
      </c>
      <c r="S3034" s="18">
        <f>(((I3034/60)/60)/24)+DATE(1970,1,1)</f>
        <v>42258.044664351852</v>
      </c>
      <c r="T3034" s="14">
        <f>MONTH(R3034)</f>
        <v>8</v>
      </c>
      <c r="U3034" s="14">
        <f>MONTH(S3034)</f>
        <v>9</v>
      </c>
      <c r="V3034">
        <f>YEAR(R3034)</f>
        <v>2015</v>
      </c>
      <c r="W3034">
        <f>YEAR(S3034)</f>
        <v>2015</v>
      </c>
      <c r="X3034" s="14">
        <f>_xlfn.DAYS(Table1[[#This Row],[Date Ended Conversion]],Table1[[#This Row],[Date Created Conversion]])</f>
        <v>30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8297</v>
      </c>
      <c r="O3035" t="s">
        <v>8299</v>
      </c>
      <c r="P3035" s="16">
        <f>ROUND(Table1[[#This Row],[pledged]]/Table1[[#This Row],[goal]]*100,0)</f>
        <v>147</v>
      </c>
      <c r="Q3035">
        <f>IFERROR(ROUND(E3035/L3035,2),0)</f>
        <v>191.13</v>
      </c>
      <c r="R3035" s="18">
        <f>(((J3035/60)/60)/24)+DATE(1970,1,1)</f>
        <v>42570.110243055555</v>
      </c>
      <c r="S3035" s="18">
        <f>(((I3035/60)/60)/24)+DATE(1970,1,1)</f>
        <v>42600.110243055555</v>
      </c>
      <c r="T3035" s="14">
        <f>MONTH(R3035)</f>
        <v>7</v>
      </c>
      <c r="U3035" s="14">
        <f>MONTH(S3035)</f>
        <v>8</v>
      </c>
      <c r="V3035">
        <f>YEAR(R3035)</f>
        <v>2016</v>
      </c>
      <c r="W3035">
        <f>YEAR(S3035)</f>
        <v>2016</v>
      </c>
      <c r="X3035" s="14">
        <f>_xlfn.DAYS(Table1[[#This Row],[Date Ended Conversion]],Table1[[#This Row],[Date Created Conversion]])</f>
        <v>30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8297</v>
      </c>
      <c r="O3036" t="s">
        <v>8299</v>
      </c>
      <c r="P3036" s="16">
        <f>ROUND(Table1[[#This Row],[pledged]]/Table1[[#This Row],[goal]]*100,0)</f>
        <v>113</v>
      </c>
      <c r="Q3036">
        <f>IFERROR(ROUND(E3036/L3036,2),0)</f>
        <v>89.31</v>
      </c>
      <c r="R3036" s="18">
        <f>(((J3036/60)/60)/24)+DATE(1970,1,1)</f>
        <v>42644.535358796296</v>
      </c>
      <c r="S3036" s="18">
        <f>(((I3036/60)/60)/24)+DATE(1970,1,1)</f>
        <v>42675.165972222225</v>
      </c>
      <c r="T3036" s="14">
        <f>MONTH(R3036)</f>
        <v>10</v>
      </c>
      <c r="U3036" s="14">
        <f>MONTH(S3036)</f>
        <v>11</v>
      </c>
      <c r="V3036">
        <f>YEAR(R3036)</f>
        <v>2016</v>
      </c>
      <c r="W3036">
        <f>YEAR(S3036)</f>
        <v>2016</v>
      </c>
      <c r="X3036" s="14">
        <f>_xlfn.DAYS(Table1[[#This Row],[Date Ended Conversion]],Table1[[#This Row],[Date Created Conversion]])</f>
        <v>31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8297</v>
      </c>
      <c r="O3037" t="s">
        <v>8299</v>
      </c>
      <c r="P3037" s="16">
        <f>ROUND(Table1[[#This Row],[pledged]]/Table1[[#This Row],[goal]]*100,0)</f>
        <v>109</v>
      </c>
      <c r="Q3037">
        <f>IFERROR(ROUND(E3037/L3037,2),0)</f>
        <v>88.59</v>
      </c>
      <c r="R3037" s="18">
        <f>(((J3037/60)/60)/24)+DATE(1970,1,1)</f>
        <v>41368.560289351852</v>
      </c>
      <c r="S3037" s="18">
        <f>(((I3037/60)/60)/24)+DATE(1970,1,1)</f>
        <v>41398.560289351852</v>
      </c>
      <c r="T3037" s="14">
        <f>MONTH(R3037)</f>
        <v>4</v>
      </c>
      <c r="U3037" s="14">
        <f>MONTH(S3037)</f>
        <v>5</v>
      </c>
      <c r="V3037">
        <f>YEAR(R3037)</f>
        <v>2013</v>
      </c>
      <c r="W3037">
        <f>YEAR(S3037)</f>
        <v>2013</v>
      </c>
      <c r="X3037" s="14">
        <f>_xlfn.DAYS(Table1[[#This Row],[Date Ended Conversion]],Table1[[#This Row],[Date Created Conversion]])</f>
        <v>30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8297</v>
      </c>
      <c r="O3038" t="s">
        <v>8299</v>
      </c>
      <c r="P3038" s="16">
        <f>ROUND(Table1[[#This Row],[pledged]]/Table1[[#This Row],[goal]]*100,0)</f>
        <v>127</v>
      </c>
      <c r="Q3038">
        <f>IFERROR(ROUND(E3038/L3038,2),0)</f>
        <v>96.3</v>
      </c>
      <c r="R3038" s="18">
        <f>(((J3038/60)/60)/24)+DATE(1970,1,1)</f>
        <v>41466.785231481481</v>
      </c>
      <c r="S3038" s="18">
        <f>(((I3038/60)/60)/24)+DATE(1970,1,1)</f>
        <v>41502.499305555553</v>
      </c>
      <c r="T3038" s="14">
        <f>MONTH(R3038)</f>
        <v>7</v>
      </c>
      <c r="U3038" s="14">
        <f>MONTH(S3038)</f>
        <v>8</v>
      </c>
      <c r="V3038">
        <f>YEAR(R3038)</f>
        <v>2013</v>
      </c>
      <c r="W3038">
        <f>YEAR(S3038)</f>
        <v>2013</v>
      </c>
      <c r="X3038" s="14">
        <f>_xlfn.DAYS(Table1[[#This Row],[Date Ended Conversion]],Table1[[#This Row],[Date Created Conversion]])</f>
        <v>36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8297</v>
      </c>
      <c r="O3039" t="s">
        <v>8299</v>
      </c>
      <c r="P3039" s="16">
        <f>ROUND(Table1[[#This Row],[pledged]]/Table1[[#This Row],[goal]]*100,0)</f>
        <v>213</v>
      </c>
      <c r="Q3039">
        <f>IFERROR(ROUND(E3039/L3039,2),0)</f>
        <v>33.31</v>
      </c>
      <c r="R3039" s="18">
        <f>(((J3039/60)/60)/24)+DATE(1970,1,1)</f>
        <v>40378.893206018518</v>
      </c>
      <c r="S3039" s="18">
        <f>(((I3039/60)/60)/24)+DATE(1970,1,1)</f>
        <v>40453.207638888889</v>
      </c>
      <c r="T3039" s="14">
        <f>MONTH(R3039)</f>
        <v>7</v>
      </c>
      <c r="U3039" s="14">
        <f>MONTH(S3039)</f>
        <v>10</v>
      </c>
      <c r="V3039">
        <f>YEAR(R3039)</f>
        <v>2010</v>
      </c>
      <c r="W3039">
        <f>YEAR(S3039)</f>
        <v>2010</v>
      </c>
      <c r="X3039" s="14">
        <f>_xlfn.DAYS(Table1[[#This Row],[Date Ended Conversion]],Table1[[#This Row],[Date Created Conversion]])</f>
        <v>75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8297</v>
      </c>
      <c r="O3040" t="s">
        <v>8299</v>
      </c>
      <c r="P3040" s="16">
        <f>ROUND(Table1[[#This Row],[pledged]]/Table1[[#This Row],[goal]]*100,0)</f>
        <v>101</v>
      </c>
      <c r="Q3040">
        <f>IFERROR(ROUND(E3040/L3040,2),0)</f>
        <v>37.22</v>
      </c>
      <c r="R3040" s="18">
        <f>(((J3040/60)/60)/24)+DATE(1970,1,1)</f>
        <v>42373.252280092594</v>
      </c>
      <c r="S3040" s="18">
        <f>(((I3040/60)/60)/24)+DATE(1970,1,1)</f>
        <v>42433.252280092594</v>
      </c>
      <c r="T3040" s="14">
        <f>MONTH(R3040)</f>
        <v>1</v>
      </c>
      <c r="U3040" s="14">
        <f>MONTH(S3040)</f>
        <v>3</v>
      </c>
      <c r="V3040">
        <f>YEAR(R3040)</f>
        <v>2016</v>
      </c>
      <c r="W3040">
        <f>YEAR(S3040)</f>
        <v>2016</v>
      </c>
      <c r="X3040" s="14">
        <f>_xlfn.DAYS(Table1[[#This Row],[Date Ended Conversion]],Table1[[#This Row],[Date Created Conversion]])</f>
        <v>60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8297</v>
      </c>
      <c r="O3041" t="s">
        <v>8299</v>
      </c>
      <c r="P3041" s="16">
        <f>ROUND(Table1[[#This Row],[pledged]]/Table1[[#This Row],[goal]]*100,0)</f>
        <v>109</v>
      </c>
      <c r="Q3041">
        <f>IFERROR(ROUND(E3041/L3041,2),0)</f>
        <v>92.13</v>
      </c>
      <c r="R3041" s="18">
        <f>(((J3041/60)/60)/24)+DATE(1970,1,1)</f>
        <v>41610.794421296298</v>
      </c>
      <c r="S3041" s="18">
        <f>(((I3041/60)/60)/24)+DATE(1970,1,1)</f>
        <v>41637.332638888889</v>
      </c>
      <c r="T3041" s="14">
        <f>MONTH(R3041)</f>
        <v>12</v>
      </c>
      <c r="U3041" s="14">
        <f>MONTH(S3041)</f>
        <v>12</v>
      </c>
      <c r="V3041">
        <f>YEAR(R3041)</f>
        <v>2013</v>
      </c>
      <c r="W3041">
        <f>YEAR(S3041)</f>
        <v>2013</v>
      </c>
      <c r="X3041" s="14">
        <f>_xlfn.DAYS(Table1[[#This Row],[Date Ended Conversion]],Table1[[#This Row],[Date Created Conversion]])</f>
        <v>27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8297</v>
      </c>
      <c r="O3042" t="s">
        <v>8299</v>
      </c>
      <c r="P3042" s="16">
        <f>ROUND(Table1[[#This Row],[pledged]]/Table1[[#This Row],[goal]]*100,0)</f>
        <v>108</v>
      </c>
      <c r="Q3042">
        <f>IFERROR(ROUND(E3042/L3042,2),0)</f>
        <v>76.790000000000006</v>
      </c>
      <c r="R3042" s="18">
        <f>(((J3042/60)/60)/24)+DATE(1970,1,1)</f>
        <v>42177.791909722218</v>
      </c>
      <c r="S3042" s="18">
        <f>(((I3042/60)/60)/24)+DATE(1970,1,1)</f>
        <v>42181.958333333328</v>
      </c>
      <c r="T3042" s="14">
        <f>MONTH(R3042)</f>
        <v>6</v>
      </c>
      <c r="U3042" s="14">
        <f>MONTH(S3042)</f>
        <v>6</v>
      </c>
      <c r="V3042">
        <f>YEAR(R3042)</f>
        <v>2015</v>
      </c>
      <c r="W3042">
        <f>YEAR(S3042)</f>
        <v>2015</v>
      </c>
      <c r="X3042" s="14">
        <f>_xlfn.DAYS(Table1[[#This Row],[Date Ended Conversion]],Table1[[#This Row],[Date Created Conversion]])</f>
        <v>4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8297</v>
      </c>
      <c r="O3043" t="s">
        <v>8299</v>
      </c>
      <c r="P3043" s="16">
        <f>ROUND(Table1[[#This Row],[pledged]]/Table1[[#This Row],[goal]]*100,0)</f>
        <v>110</v>
      </c>
      <c r="Q3043">
        <f>IFERROR(ROUND(E3043/L3043,2),0)</f>
        <v>96.53</v>
      </c>
      <c r="R3043" s="18">
        <f>(((J3043/60)/60)/24)+DATE(1970,1,1)</f>
        <v>42359.868611111116</v>
      </c>
      <c r="S3043" s="18">
        <f>(((I3043/60)/60)/24)+DATE(1970,1,1)</f>
        <v>42389.868611111116</v>
      </c>
      <c r="T3043" s="14">
        <f>MONTH(R3043)</f>
        <v>12</v>
      </c>
      <c r="U3043" s="14">
        <f>MONTH(S3043)</f>
        <v>1</v>
      </c>
      <c r="V3043">
        <f>YEAR(R3043)</f>
        <v>2015</v>
      </c>
      <c r="W3043">
        <f>YEAR(S3043)</f>
        <v>2016</v>
      </c>
      <c r="X3043" s="14">
        <f>_xlfn.DAYS(Table1[[#This Row],[Date Ended Conversion]],Table1[[#This Row],[Date Created Conversion]])</f>
        <v>30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8297</v>
      </c>
      <c r="O3044" t="s">
        <v>8299</v>
      </c>
      <c r="P3044" s="16">
        <f>ROUND(Table1[[#This Row],[pledged]]/Table1[[#This Row],[goal]]*100,0)</f>
        <v>128</v>
      </c>
      <c r="Q3044">
        <f>IFERROR(ROUND(E3044/L3044,2),0)</f>
        <v>51.89</v>
      </c>
      <c r="R3044" s="18">
        <f>(((J3044/60)/60)/24)+DATE(1970,1,1)</f>
        <v>42253.688043981485</v>
      </c>
      <c r="S3044" s="18">
        <f>(((I3044/60)/60)/24)+DATE(1970,1,1)</f>
        <v>42283.688043981485</v>
      </c>
      <c r="T3044" s="14">
        <f>MONTH(R3044)</f>
        <v>9</v>
      </c>
      <c r="U3044" s="14">
        <f>MONTH(S3044)</f>
        <v>10</v>
      </c>
      <c r="V3044">
        <f>YEAR(R3044)</f>
        <v>2015</v>
      </c>
      <c r="W3044">
        <f>YEAR(S3044)</f>
        <v>2015</v>
      </c>
      <c r="X3044" s="14">
        <f>_xlfn.DAYS(Table1[[#This Row],[Date Ended Conversion]],Table1[[#This Row],[Date Created Conversion]])</f>
        <v>30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8297</v>
      </c>
      <c r="O3045" t="s">
        <v>8299</v>
      </c>
      <c r="P3045" s="16">
        <f>ROUND(Table1[[#This Row],[pledged]]/Table1[[#This Row],[goal]]*100,0)</f>
        <v>110</v>
      </c>
      <c r="Q3045">
        <f>IFERROR(ROUND(E3045/L3045,2),0)</f>
        <v>128.91</v>
      </c>
      <c r="R3045" s="18">
        <f>(((J3045/60)/60)/24)+DATE(1970,1,1)</f>
        <v>42083.070590277777</v>
      </c>
      <c r="S3045" s="18">
        <f>(((I3045/60)/60)/24)+DATE(1970,1,1)</f>
        <v>42110.118055555555</v>
      </c>
      <c r="T3045" s="14">
        <f>MONTH(R3045)</f>
        <v>3</v>
      </c>
      <c r="U3045" s="14">
        <f>MONTH(S3045)</f>
        <v>4</v>
      </c>
      <c r="V3045">
        <f>YEAR(R3045)</f>
        <v>2015</v>
      </c>
      <c r="W3045">
        <f>YEAR(S3045)</f>
        <v>2015</v>
      </c>
      <c r="X3045" s="14">
        <f>_xlfn.DAYS(Table1[[#This Row],[Date Ended Conversion]],Table1[[#This Row],[Date Created Conversion]])</f>
        <v>27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8297</v>
      </c>
      <c r="O3046" t="s">
        <v>8299</v>
      </c>
      <c r="P3046" s="16">
        <f>ROUND(Table1[[#This Row],[pledged]]/Table1[[#This Row],[goal]]*100,0)</f>
        <v>109</v>
      </c>
      <c r="Q3046">
        <f>IFERROR(ROUND(E3046/L3046,2),0)</f>
        <v>84.11</v>
      </c>
      <c r="R3046" s="18">
        <f>(((J3046/60)/60)/24)+DATE(1970,1,1)</f>
        <v>42387.7268287037</v>
      </c>
      <c r="S3046" s="18">
        <f>(((I3046/60)/60)/24)+DATE(1970,1,1)</f>
        <v>42402.7268287037</v>
      </c>
      <c r="T3046" s="14">
        <f>MONTH(R3046)</f>
        <v>1</v>
      </c>
      <c r="U3046" s="14">
        <f>MONTH(S3046)</f>
        <v>2</v>
      </c>
      <c r="V3046">
        <f>YEAR(R3046)</f>
        <v>2016</v>
      </c>
      <c r="W3046">
        <f>YEAR(S3046)</f>
        <v>2016</v>
      </c>
      <c r="X3046" s="14">
        <f>_xlfn.DAYS(Table1[[#This Row],[Date Ended Conversion]],Table1[[#This Row],[Date Created Conversion]])</f>
        <v>15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8297</v>
      </c>
      <c r="O3047" t="s">
        <v>8299</v>
      </c>
      <c r="P3047" s="16">
        <f>ROUND(Table1[[#This Row],[pledged]]/Table1[[#This Row],[goal]]*100,0)</f>
        <v>133</v>
      </c>
      <c r="Q3047">
        <f>IFERROR(ROUND(E3047/L3047,2),0)</f>
        <v>82.94</v>
      </c>
      <c r="R3047" s="18">
        <f>(((J3047/60)/60)/24)+DATE(1970,1,1)</f>
        <v>41843.155729166669</v>
      </c>
      <c r="S3047" s="18">
        <f>(((I3047/60)/60)/24)+DATE(1970,1,1)</f>
        <v>41873.155729166669</v>
      </c>
      <c r="T3047" s="14">
        <f>MONTH(R3047)</f>
        <v>7</v>
      </c>
      <c r="U3047" s="14">
        <f>MONTH(S3047)</f>
        <v>8</v>
      </c>
      <c r="V3047">
        <f>YEAR(R3047)</f>
        <v>2014</v>
      </c>
      <c r="W3047">
        <f>YEAR(S3047)</f>
        <v>2014</v>
      </c>
      <c r="X3047" s="14">
        <f>_xlfn.DAYS(Table1[[#This Row],[Date Ended Conversion]],Table1[[#This Row],[Date Created Conversion]])</f>
        <v>30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8297</v>
      </c>
      <c r="O3048" t="s">
        <v>8299</v>
      </c>
      <c r="P3048" s="16">
        <f>ROUND(Table1[[#This Row],[pledged]]/Table1[[#This Row],[goal]]*100,0)</f>
        <v>191</v>
      </c>
      <c r="Q3048">
        <f>IFERROR(ROUND(E3048/L3048,2),0)</f>
        <v>259.95</v>
      </c>
      <c r="R3048" s="18">
        <f>(((J3048/60)/60)/24)+DATE(1970,1,1)</f>
        <v>41862.803078703706</v>
      </c>
      <c r="S3048" s="18">
        <f>(((I3048/60)/60)/24)+DATE(1970,1,1)</f>
        <v>41892.202777777777</v>
      </c>
      <c r="T3048" s="14">
        <f>MONTH(R3048)</f>
        <v>8</v>
      </c>
      <c r="U3048" s="14">
        <f>MONTH(S3048)</f>
        <v>9</v>
      </c>
      <c r="V3048">
        <f>YEAR(R3048)</f>
        <v>2014</v>
      </c>
      <c r="W3048">
        <f>YEAR(S3048)</f>
        <v>2014</v>
      </c>
      <c r="X3048" s="14">
        <f>_xlfn.DAYS(Table1[[#This Row],[Date Ended Conversion]],Table1[[#This Row],[Date Created Conversion]])</f>
        <v>30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8297</v>
      </c>
      <c r="O3049" t="s">
        <v>8299</v>
      </c>
      <c r="P3049" s="16">
        <f>ROUND(Table1[[#This Row],[pledged]]/Table1[[#This Row],[goal]]*100,0)</f>
        <v>149</v>
      </c>
      <c r="Q3049">
        <f>IFERROR(ROUND(E3049/L3049,2),0)</f>
        <v>37.25</v>
      </c>
      <c r="R3049" s="18">
        <f>(((J3049/60)/60)/24)+DATE(1970,1,1)</f>
        <v>42443.989050925928</v>
      </c>
      <c r="S3049" s="18">
        <f>(((I3049/60)/60)/24)+DATE(1970,1,1)</f>
        <v>42487.552777777775</v>
      </c>
      <c r="T3049" s="14">
        <f>MONTH(R3049)</f>
        <v>3</v>
      </c>
      <c r="U3049" s="14">
        <f>MONTH(S3049)</f>
        <v>4</v>
      </c>
      <c r="V3049">
        <f>YEAR(R3049)</f>
        <v>2016</v>
      </c>
      <c r="W3049">
        <f>YEAR(S3049)</f>
        <v>2016</v>
      </c>
      <c r="X3049" s="14">
        <f>_xlfn.DAYS(Table1[[#This Row],[Date Ended Conversion]],Table1[[#This Row],[Date Created Conversion]])</f>
        <v>44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8297</v>
      </c>
      <c r="O3050" t="s">
        <v>8299</v>
      </c>
      <c r="P3050" s="16">
        <f>ROUND(Table1[[#This Row],[pledged]]/Table1[[#This Row],[goal]]*100,0)</f>
        <v>166</v>
      </c>
      <c r="Q3050">
        <f>IFERROR(ROUND(E3050/L3050,2),0)</f>
        <v>177.02</v>
      </c>
      <c r="R3050" s="18">
        <f>(((J3050/60)/60)/24)+DATE(1970,1,1)</f>
        <v>41975.901180555549</v>
      </c>
      <c r="S3050" s="18">
        <f>(((I3050/60)/60)/24)+DATE(1970,1,1)</f>
        <v>42004.890277777777</v>
      </c>
      <c r="T3050" s="14">
        <f>MONTH(R3050)</f>
        <v>12</v>
      </c>
      <c r="U3050" s="14">
        <f>MONTH(S3050)</f>
        <v>12</v>
      </c>
      <c r="V3050">
        <f>YEAR(R3050)</f>
        <v>2014</v>
      </c>
      <c r="W3050">
        <f>YEAR(S3050)</f>
        <v>2014</v>
      </c>
      <c r="X3050" s="14">
        <f>_xlfn.DAYS(Table1[[#This Row],[Date Ended Conversion]],Table1[[#This Row],[Date Created Conversion]])</f>
        <v>29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8297</v>
      </c>
      <c r="O3051" t="s">
        <v>8299</v>
      </c>
      <c r="P3051" s="16">
        <f>ROUND(Table1[[#This Row],[pledged]]/Table1[[#This Row],[goal]]*100,0)</f>
        <v>107</v>
      </c>
      <c r="Q3051">
        <f>IFERROR(ROUND(E3051/L3051,2),0)</f>
        <v>74.069999999999993</v>
      </c>
      <c r="R3051" s="18">
        <f>(((J3051/60)/60)/24)+DATE(1970,1,1)</f>
        <v>42139.014525462961</v>
      </c>
      <c r="S3051" s="18">
        <f>(((I3051/60)/60)/24)+DATE(1970,1,1)</f>
        <v>42169.014525462961</v>
      </c>
      <c r="T3051" s="14">
        <f>MONTH(R3051)</f>
        <v>5</v>
      </c>
      <c r="U3051" s="14">
        <f>MONTH(S3051)</f>
        <v>6</v>
      </c>
      <c r="V3051">
        <f>YEAR(R3051)</f>
        <v>2015</v>
      </c>
      <c r="W3051">
        <f>YEAR(S3051)</f>
        <v>2015</v>
      </c>
      <c r="X3051" s="14">
        <f>_xlfn.DAYS(Table1[[#This Row],[Date Ended Conversion]],Table1[[#This Row],[Date Created Conversion]])</f>
        <v>30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8297</v>
      </c>
      <c r="O3052" t="s">
        <v>8299</v>
      </c>
      <c r="P3052" s="16">
        <f>ROUND(Table1[[#This Row],[pledged]]/Table1[[#This Row],[goal]]*100,0)</f>
        <v>106</v>
      </c>
      <c r="Q3052">
        <f>IFERROR(ROUND(E3052/L3052,2),0)</f>
        <v>70.67</v>
      </c>
      <c r="R3052" s="18">
        <f>(((J3052/60)/60)/24)+DATE(1970,1,1)</f>
        <v>42465.16851851852</v>
      </c>
      <c r="S3052" s="18">
        <f>(((I3052/60)/60)/24)+DATE(1970,1,1)</f>
        <v>42495.16851851852</v>
      </c>
      <c r="T3052" s="14">
        <f>MONTH(R3052)</f>
        <v>4</v>
      </c>
      <c r="U3052" s="14">
        <f>MONTH(S3052)</f>
        <v>5</v>
      </c>
      <c r="V3052">
        <f>YEAR(R3052)</f>
        <v>2016</v>
      </c>
      <c r="W3052">
        <f>YEAR(S3052)</f>
        <v>2016</v>
      </c>
      <c r="X3052" s="14">
        <f>_xlfn.DAYS(Table1[[#This Row],[Date Ended Conversion]],Table1[[#This Row],[Date Created Conversion]])</f>
        <v>30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8297</v>
      </c>
      <c r="O3053" t="s">
        <v>8299</v>
      </c>
      <c r="P3053" s="16">
        <f>ROUND(Table1[[#This Row],[pledged]]/Table1[[#This Row],[goal]]*100,0)</f>
        <v>24</v>
      </c>
      <c r="Q3053">
        <f>IFERROR(ROUND(E3053/L3053,2),0)</f>
        <v>23.63</v>
      </c>
      <c r="R3053" s="18">
        <f>(((J3053/60)/60)/24)+DATE(1970,1,1)</f>
        <v>42744.416030092587</v>
      </c>
      <c r="S3053" s="18">
        <f>(((I3053/60)/60)/24)+DATE(1970,1,1)</f>
        <v>42774.416030092587</v>
      </c>
      <c r="T3053" s="14">
        <f>MONTH(R3053)</f>
        <v>1</v>
      </c>
      <c r="U3053" s="14">
        <f>MONTH(S3053)</f>
        <v>2</v>
      </c>
      <c r="V3053">
        <f>YEAR(R3053)</f>
        <v>2017</v>
      </c>
      <c r="W3053">
        <f>YEAR(S3053)</f>
        <v>2017</v>
      </c>
      <c r="X3053" s="14">
        <f>_xlfn.DAYS(Table1[[#This Row],[Date Ended Conversion]],Table1[[#This Row],[Date Created Conversion]])</f>
        <v>30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8297</v>
      </c>
      <c r="O3054" t="s">
        <v>8299</v>
      </c>
      <c r="P3054" s="16">
        <f>ROUND(Table1[[#This Row],[pledged]]/Table1[[#This Row],[goal]]*100,0)</f>
        <v>0</v>
      </c>
      <c r="Q3054">
        <f>IFERROR(ROUND(E3054/L3054,2),0)</f>
        <v>37.5</v>
      </c>
      <c r="R3054" s="18">
        <f>(((J3054/60)/60)/24)+DATE(1970,1,1)</f>
        <v>42122.670069444444</v>
      </c>
      <c r="S3054" s="18">
        <f>(((I3054/60)/60)/24)+DATE(1970,1,1)</f>
        <v>42152.665972222225</v>
      </c>
      <c r="T3054" s="14">
        <f>MONTH(R3054)</f>
        <v>4</v>
      </c>
      <c r="U3054" s="14">
        <f>MONTH(S3054)</f>
        <v>5</v>
      </c>
      <c r="V3054">
        <f>YEAR(R3054)</f>
        <v>2015</v>
      </c>
      <c r="W3054">
        <f>YEAR(S3054)</f>
        <v>2015</v>
      </c>
      <c r="X3054" s="14">
        <f>_xlfn.DAYS(Table1[[#This Row],[Date Ended Conversion]],Table1[[#This Row],[Date Created Conversion]])</f>
        <v>30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8297</v>
      </c>
      <c r="O3055" t="s">
        <v>8299</v>
      </c>
      <c r="P3055" s="16">
        <f>ROUND(Table1[[#This Row],[pledged]]/Table1[[#This Row],[goal]]*100,0)</f>
        <v>0</v>
      </c>
      <c r="Q3055">
        <f>IFERROR(ROUND(E3055/L3055,2),0)</f>
        <v>13.33</v>
      </c>
      <c r="R3055" s="18">
        <f>(((J3055/60)/60)/24)+DATE(1970,1,1)</f>
        <v>41862.761724537035</v>
      </c>
      <c r="S3055" s="18">
        <f>(((I3055/60)/60)/24)+DATE(1970,1,1)</f>
        <v>41914.165972222225</v>
      </c>
      <c r="T3055" s="14">
        <f>MONTH(R3055)</f>
        <v>8</v>
      </c>
      <c r="U3055" s="14">
        <f>MONTH(S3055)</f>
        <v>10</v>
      </c>
      <c r="V3055">
        <f>YEAR(R3055)</f>
        <v>2014</v>
      </c>
      <c r="W3055">
        <f>YEAR(S3055)</f>
        <v>2014</v>
      </c>
      <c r="X3055" s="14">
        <f>_xlfn.DAYS(Table1[[#This Row],[Date Ended Conversion]],Table1[[#This Row],[Date Created Conversion]])</f>
        <v>52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8297</v>
      </c>
      <c r="O3056" t="s">
        <v>8299</v>
      </c>
      <c r="P3056" s="16">
        <f>ROUND(Table1[[#This Row],[pledged]]/Table1[[#This Row],[goal]]*100,0)</f>
        <v>0</v>
      </c>
      <c r="Q3056">
        <f>IFERROR(ROUND(E3056/L3056,2),0)</f>
        <v>0</v>
      </c>
      <c r="R3056" s="18">
        <f>(((J3056/60)/60)/24)+DATE(1970,1,1)</f>
        <v>42027.832800925928</v>
      </c>
      <c r="S3056" s="18">
        <f>(((I3056/60)/60)/24)+DATE(1970,1,1)</f>
        <v>42065.044444444444</v>
      </c>
      <c r="T3056" s="14">
        <f>MONTH(R3056)</f>
        <v>1</v>
      </c>
      <c r="U3056" s="14">
        <f>MONTH(S3056)</f>
        <v>3</v>
      </c>
      <c r="V3056">
        <f>YEAR(R3056)</f>
        <v>2015</v>
      </c>
      <c r="W3056">
        <f>YEAR(S3056)</f>
        <v>2015</v>
      </c>
      <c r="X3056" s="14">
        <f>_xlfn.DAYS(Table1[[#This Row],[Date Ended Conversion]],Table1[[#This Row],[Date Created Conversion]])</f>
        <v>38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8297</v>
      </c>
      <c r="O3057" t="s">
        <v>8299</v>
      </c>
      <c r="P3057" s="16">
        <f>ROUND(Table1[[#This Row],[pledged]]/Table1[[#This Row],[goal]]*100,0)</f>
        <v>0</v>
      </c>
      <c r="Q3057">
        <f>IFERROR(ROUND(E3057/L3057,2),0)</f>
        <v>1</v>
      </c>
      <c r="R3057" s="18">
        <f>(((J3057/60)/60)/24)+DATE(1970,1,1)</f>
        <v>41953.95821759259</v>
      </c>
      <c r="S3057" s="18">
        <f>(((I3057/60)/60)/24)+DATE(1970,1,1)</f>
        <v>42013.95821759259</v>
      </c>
      <c r="T3057" s="14">
        <f>MONTH(R3057)</f>
        <v>11</v>
      </c>
      <c r="U3057" s="14">
        <f>MONTH(S3057)</f>
        <v>1</v>
      </c>
      <c r="V3057">
        <f>YEAR(R3057)</f>
        <v>2014</v>
      </c>
      <c r="W3057">
        <f>YEAR(S3057)</f>
        <v>2015</v>
      </c>
      <c r="X3057" s="14">
        <f>_xlfn.DAYS(Table1[[#This Row],[Date Ended Conversion]],Table1[[#This Row],[Date Created Conversion]])</f>
        <v>60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8297</v>
      </c>
      <c r="O3058" t="s">
        <v>8299</v>
      </c>
      <c r="P3058" s="16">
        <f>ROUND(Table1[[#This Row],[pledged]]/Table1[[#This Row],[goal]]*100,0)</f>
        <v>0</v>
      </c>
      <c r="Q3058">
        <f>IFERROR(ROUND(E3058/L3058,2),0)</f>
        <v>0</v>
      </c>
      <c r="R3058" s="18">
        <f>(((J3058/60)/60)/24)+DATE(1970,1,1)</f>
        <v>41851.636388888888</v>
      </c>
      <c r="S3058" s="18">
        <f>(((I3058/60)/60)/24)+DATE(1970,1,1)</f>
        <v>41911.636388888888</v>
      </c>
      <c r="T3058" s="14">
        <f>MONTH(R3058)</f>
        <v>7</v>
      </c>
      <c r="U3058" s="14">
        <f>MONTH(S3058)</f>
        <v>9</v>
      </c>
      <c r="V3058">
        <f>YEAR(R3058)</f>
        <v>2014</v>
      </c>
      <c r="W3058">
        <f>YEAR(S3058)</f>
        <v>2014</v>
      </c>
      <c r="X3058" s="14">
        <f>_xlfn.DAYS(Table1[[#This Row],[Date Ended Conversion]],Table1[[#This Row],[Date Created Conversion]])</f>
        <v>60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8297</v>
      </c>
      <c r="O3059" t="s">
        <v>8299</v>
      </c>
      <c r="P3059" s="16">
        <f>ROUND(Table1[[#This Row],[pledged]]/Table1[[#This Row],[goal]]*100,0)</f>
        <v>0</v>
      </c>
      <c r="Q3059">
        <f>IFERROR(ROUND(E3059/L3059,2),0)</f>
        <v>0</v>
      </c>
      <c r="R3059" s="18">
        <f>(((J3059/60)/60)/24)+DATE(1970,1,1)</f>
        <v>42433.650590277779</v>
      </c>
      <c r="S3059" s="18">
        <f>(((I3059/60)/60)/24)+DATE(1970,1,1)</f>
        <v>42463.608923611115</v>
      </c>
      <c r="T3059" s="14">
        <f>MONTH(R3059)</f>
        <v>3</v>
      </c>
      <c r="U3059" s="14">
        <f>MONTH(S3059)</f>
        <v>4</v>
      </c>
      <c r="V3059">
        <f>YEAR(R3059)</f>
        <v>2016</v>
      </c>
      <c r="W3059">
        <f>YEAR(S3059)</f>
        <v>2016</v>
      </c>
      <c r="X3059" s="14">
        <f>_xlfn.DAYS(Table1[[#This Row],[Date Ended Conversion]],Table1[[#This Row],[Date Created Conversion]])</f>
        <v>30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8297</v>
      </c>
      <c r="O3060" t="s">
        <v>8299</v>
      </c>
      <c r="P3060" s="16">
        <f>ROUND(Table1[[#This Row],[pledged]]/Table1[[#This Row],[goal]]*100,0)</f>
        <v>0</v>
      </c>
      <c r="Q3060">
        <f>IFERROR(ROUND(E3060/L3060,2),0)</f>
        <v>1</v>
      </c>
      <c r="R3060" s="18">
        <f>(((J3060/60)/60)/24)+DATE(1970,1,1)</f>
        <v>42460.374305555553</v>
      </c>
      <c r="S3060" s="18">
        <f>(((I3060/60)/60)/24)+DATE(1970,1,1)</f>
        <v>42510.374305555553</v>
      </c>
      <c r="T3060" s="14">
        <f>MONTH(R3060)</f>
        <v>3</v>
      </c>
      <c r="U3060" s="14">
        <f>MONTH(S3060)</f>
        <v>5</v>
      </c>
      <c r="V3060">
        <f>YEAR(R3060)</f>
        <v>2016</v>
      </c>
      <c r="W3060">
        <f>YEAR(S3060)</f>
        <v>2016</v>
      </c>
      <c r="X3060" s="14">
        <f>_xlfn.DAYS(Table1[[#This Row],[Date Ended Conversion]],Table1[[#This Row],[Date Created Conversion]])</f>
        <v>50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8297</v>
      </c>
      <c r="O3061" t="s">
        <v>8299</v>
      </c>
      <c r="P3061" s="16">
        <f>ROUND(Table1[[#This Row],[pledged]]/Table1[[#This Row],[goal]]*100,0)</f>
        <v>3</v>
      </c>
      <c r="Q3061">
        <f>IFERROR(ROUND(E3061/L3061,2),0)</f>
        <v>41</v>
      </c>
      <c r="R3061" s="18">
        <f>(((J3061/60)/60)/24)+DATE(1970,1,1)</f>
        <v>41829.935717592591</v>
      </c>
      <c r="S3061" s="18">
        <f>(((I3061/60)/60)/24)+DATE(1970,1,1)</f>
        <v>41859.935717592591</v>
      </c>
      <c r="T3061" s="14">
        <f>MONTH(R3061)</f>
        <v>7</v>
      </c>
      <c r="U3061" s="14">
        <f>MONTH(S3061)</f>
        <v>8</v>
      </c>
      <c r="V3061">
        <f>YEAR(R3061)</f>
        <v>2014</v>
      </c>
      <c r="W3061">
        <f>YEAR(S3061)</f>
        <v>2014</v>
      </c>
      <c r="X3061" s="14">
        <f>_xlfn.DAYS(Table1[[#This Row],[Date Ended Conversion]],Table1[[#This Row],[Date Created Conversion]])</f>
        <v>30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8297</v>
      </c>
      <c r="O3062" t="s">
        <v>8299</v>
      </c>
      <c r="P3062" s="16">
        <f>ROUND(Table1[[#This Row],[pledged]]/Table1[[#This Row],[goal]]*100,0)</f>
        <v>0</v>
      </c>
      <c r="Q3062">
        <f>IFERROR(ROUND(E3062/L3062,2),0)</f>
        <v>55.83</v>
      </c>
      <c r="R3062" s="18">
        <f>(((J3062/60)/60)/24)+DATE(1970,1,1)</f>
        <v>42245.274699074071</v>
      </c>
      <c r="S3062" s="18">
        <f>(((I3062/60)/60)/24)+DATE(1970,1,1)</f>
        <v>42275.274699074071</v>
      </c>
      <c r="T3062" s="14">
        <f>MONTH(R3062)</f>
        <v>8</v>
      </c>
      <c r="U3062" s="14">
        <f>MONTH(S3062)</f>
        <v>9</v>
      </c>
      <c r="V3062">
        <f>YEAR(R3062)</f>
        <v>2015</v>
      </c>
      <c r="W3062">
        <f>YEAR(S3062)</f>
        <v>2015</v>
      </c>
      <c r="X3062" s="14">
        <f>_xlfn.DAYS(Table1[[#This Row],[Date Ended Conversion]],Table1[[#This Row],[Date Created Conversion]])</f>
        <v>30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8297</v>
      </c>
      <c r="O3063" t="s">
        <v>8299</v>
      </c>
      <c r="P3063" s="16">
        <f>ROUND(Table1[[#This Row],[pledged]]/Table1[[#This Row],[goal]]*100,0)</f>
        <v>0</v>
      </c>
      <c r="Q3063">
        <f>IFERROR(ROUND(E3063/L3063,2),0)</f>
        <v>0</v>
      </c>
      <c r="R3063" s="18">
        <f>(((J3063/60)/60)/24)+DATE(1970,1,1)</f>
        <v>41834.784120370372</v>
      </c>
      <c r="S3063" s="18">
        <f>(((I3063/60)/60)/24)+DATE(1970,1,1)</f>
        <v>41864.784120370372</v>
      </c>
      <c r="T3063" s="14">
        <f>MONTH(R3063)</f>
        <v>7</v>
      </c>
      <c r="U3063" s="14">
        <f>MONTH(S3063)</f>
        <v>8</v>
      </c>
      <c r="V3063">
        <f>YEAR(R3063)</f>
        <v>2014</v>
      </c>
      <c r="W3063">
        <f>YEAR(S3063)</f>
        <v>2014</v>
      </c>
      <c r="X3063" s="14">
        <f>_xlfn.DAYS(Table1[[#This Row],[Date Ended Conversion]],Table1[[#This Row],[Date Created Conversion]])</f>
        <v>30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8297</v>
      </c>
      <c r="O3064" t="s">
        <v>8299</v>
      </c>
      <c r="P3064" s="16">
        <f>ROUND(Table1[[#This Row],[pledged]]/Table1[[#This Row],[goal]]*100,0)</f>
        <v>67</v>
      </c>
      <c r="Q3064">
        <f>IFERROR(ROUND(E3064/L3064,2),0)</f>
        <v>99.76</v>
      </c>
      <c r="R3064" s="18">
        <f>(((J3064/60)/60)/24)+DATE(1970,1,1)</f>
        <v>42248.535787037035</v>
      </c>
      <c r="S3064" s="18">
        <f>(((I3064/60)/60)/24)+DATE(1970,1,1)</f>
        <v>42277.75</v>
      </c>
      <c r="T3064" s="14">
        <f>MONTH(R3064)</f>
        <v>9</v>
      </c>
      <c r="U3064" s="14">
        <f>MONTH(S3064)</f>
        <v>9</v>
      </c>
      <c r="V3064">
        <f>YEAR(R3064)</f>
        <v>2015</v>
      </c>
      <c r="W3064">
        <f>YEAR(S3064)</f>
        <v>2015</v>
      </c>
      <c r="X3064" s="14">
        <f>_xlfn.DAYS(Table1[[#This Row],[Date Ended Conversion]],Table1[[#This Row],[Date Created Conversion]])</f>
        <v>29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8297</v>
      </c>
      <c r="O3065" t="s">
        <v>8299</v>
      </c>
      <c r="P3065" s="16">
        <f>ROUND(Table1[[#This Row],[pledged]]/Table1[[#This Row],[goal]]*100,0)</f>
        <v>20</v>
      </c>
      <c r="Q3065">
        <f>IFERROR(ROUND(E3065/L3065,2),0)</f>
        <v>25.52</v>
      </c>
      <c r="R3065" s="18">
        <f>(((J3065/60)/60)/24)+DATE(1970,1,1)</f>
        <v>42630.922893518517</v>
      </c>
      <c r="S3065" s="18">
        <f>(((I3065/60)/60)/24)+DATE(1970,1,1)</f>
        <v>42665.922893518517</v>
      </c>
      <c r="T3065" s="14">
        <f>MONTH(R3065)</f>
        <v>9</v>
      </c>
      <c r="U3065" s="14">
        <f>MONTH(S3065)</f>
        <v>10</v>
      </c>
      <c r="V3065">
        <f>YEAR(R3065)</f>
        <v>2016</v>
      </c>
      <c r="W3065">
        <f>YEAR(S3065)</f>
        <v>2016</v>
      </c>
      <c r="X3065" s="14">
        <f>_xlfn.DAYS(Table1[[#This Row],[Date Ended Conversion]],Table1[[#This Row],[Date Created Conversion]])</f>
        <v>35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8297</v>
      </c>
      <c r="O3066" t="s">
        <v>8299</v>
      </c>
      <c r="P3066" s="16">
        <f>ROUND(Table1[[#This Row],[pledged]]/Table1[[#This Row],[goal]]*100,0)</f>
        <v>11</v>
      </c>
      <c r="Q3066">
        <f>IFERROR(ROUND(E3066/L3066,2),0)</f>
        <v>117.65</v>
      </c>
      <c r="R3066" s="18">
        <f>(((J3066/60)/60)/24)+DATE(1970,1,1)</f>
        <v>42299.130162037036</v>
      </c>
      <c r="S3066" s="18">
        <f>(((I3066/60)/60)/24)+DATE(1970,1,1)</f>
        <v>42330.290972222225</v>
      </c>
      <c r="T3066" s="14">
        <f>MONTH(R3066)</f>
        <v>10</v>
      </c>
      <c r="U3066" s="14">
        <f>MONTH(S3066)</f>
        <v>11</v>
      </c>
      <c r="V3066">
        <f>YEAR(R3066)</f>
        <v>2015</v>
      </c>
      <c r="W3066">
        <f>YEAR(S3066)</f>
        <v>2015</v>
      </c>
      <c r="X3066" s="14">
        <f>_xlfn.DAYS(Table1[[#This Row],[Date Ended Conversion]],Table1[[#This Row],[Date Created Conversion]])</f>
        <v>31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8297</v>
      </c>
      <c r="O3067" t="s">
        <v>8299</v>
      </c>
      <c r="P3067" s="16">
        <f>ROUND(Table1[[#This Row],[pledged]]/Table1[[#This Row],[goal]]*100,0)</f>
        <v>0</v>
      </c>
      <c r="Q3067">
        <f>IFERROR(ROUND(E3067/L3067,2),0)</f>
        <v>5</v>
      </c>
      <c r="R3067" s="18">
        <f>(((J3067/60)/60)/24)+DATE(1970,1,1)</f>
        <v>41825.055231481485</v>
      </c>
      <c r="S3067" s="18">
        <f>(((I3067/60)/60)/24)+DATE(1970,1,1)</f>
        <v>41850.055231481485</v>
      </c>
      <c r="T3067" s="14">
        <f>MONTH(R3067)</f>
        <v>7</v>
      </c>
      <c r="U3067" s="14">
        <f>MONTH(S3067)</f>
        <v>7</v>
      </c>
      <c r="V3067">
        <f>YEAR(R3067)</f>
        <v>2014</v>
      </c>
      <c r="W3067">
        <f>YEAR(S3067)</f>
        <v>2014</v>
      </c>
      <c r="X3067" s="14">
        <f>_xlfn.DAYS(Table1[[#This Row],[Date Ended Conversion]],Table1[[#This Row],[Date Created Conversion]])</f>
        <v>25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8297</v>
      </c>
      <c r="O3068" t="s">
        <v>8299</v>
      </c>
      <c r="P3068" s="16">
        <f>ROUND(Table1[[#This Row],[pledged]]/Table1[[#This Row],[goal]]*100,0)</f>
        <v>12</v>
      </c>
      <c r="Q3068">
        <f>IFERROR(ROUND(E3068/L3068,2),0)</f>
        <v>2796.67</v>
      </c>
      <c r="R3068" s="18">
        <f>(((J3068/60)/60)/24)+DATE(1970,1,1)</f>
        <v>42531.228437500002</v>
      </c>
      <c r="S3068" s="18">
        <f>(((I3068/60)/60)/24)+DATE(1970,1,1)</f>
        <v>42561.228437500002</v>
      </c>
      <c r="T3068" s="14">
        <f>MONTH(R3068)</f>
        <v>6</v>
      </c>
      <c r="U3068" s="14">
        <f>MONTH(S3068)</f>
        <v>7</v>
      </c>
      <c r="V3068">
        <f>YEAR(R3068)</f>
        <v>2016</v>
      </c>
      <c r="W3068">
        <f>YEAR(S3068)</f>
        <v>2016</v>
      </c>
      <c r="X3068" s="14">
        <f>_xlfn.DAYS(Table1[[#This Row],[Date Ended Conversion]],Table1[[#This Row],[Date Created Conversion]])</f>
        <v>30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8297</v>
      </c>
      <c r="O3069" t="s">
        <v>8299</v>
      </c>
      <c r="P3069" s="16">
        <f>ROUND(Table1[[#This Row],[pledged]]/Table1[[#This Row],[goal]]*100,0)</f>
        <v>3</v>
      </c>
      <c r="Q3069">
        <f>IFERROR(ROUND(E3069/L3069,2),0)</f>
        <v>200</v>
      </c>
      <c r="R3069" s="18">
        <f>(((J3069/60)/60)/24)+DATE(1970,1,1)</f>
        <v>42226.938414351855</v>
      </c>
      <c r="S3069" s="18">
        <f>(((I3069/60)/60)/24)+DATE(1970,1,1)</f>
        <v>42256.938414351855</v>
      </c>
      <c r="T3069" s="14">
        <f>MONTH(R3069)</f>
        <v>8</v>
      </c>
      <c r="U3069" s="14">
        <f>MONTH(S3069)</f>
        <v>9</v>
      </c>
      <c r="V3069">
        <f>YEAR(R3069)</f>
        <v>2015</v>
      </c>
      <c r="W3069">
        <f>YEAR(S3069)</f>
        <v>2015</v>
      </c>
      <c r="X3069" s="14">
        <f>_xlfn.DAYS(Table1[[#This Row],[Date Ended Conversion]],Table1[[#This Row],[Date Created Conversion]])</f>
        <v>30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8297</v>
      </c>
      <c r="O3070" t="s">
        <v>8299</v>
      </c>
      <c r="P3070" s="16">
        <f>ROUND(Table1[[#This Row],[pledged]]/Table1[[#This Row],[goal]]*100,0)</f>
        <v>0</v>
      </c>
      <c r="Q3070">
        <f>IFERROR(ROUND(E3070/L3070,2),0)</f>
        <v>87.5</v>
      </c>
      <c r="R3070" s="18">
        <f>(((J3070/60)/60)/24)+DATE(1970,1,1)</f>
        <v>42263.691574074073</v>
      </c>
      <c r="S3070" s="18">
        <f>(((I3070/60)/60)/24)+DATE(1970,1,1)</f>
        <v>42293.691574074073</v>
      </c>
      <c r="T3070" s="14">
        <f>MONTH(R3070)</f>
        <v>9</v>
      </c>
      <c r="U3070" s="14">
        <f>MONTH(S3070)</f>
        <v>10</v>
      </c>
      <c r="V3070">
        <f>YEAR(R3070)</f>
        <v>2015</v>
      </c>
      <c r="W3070">
        <f>YEAR(S3070)</f>
        <v>2015</v>
      </c>
      <c r="X3070" s="14">
        <f>_xlfn.DAYS(Table1[[#This Row],[Date Ended Conversion]],Table1[[#This Row],[Date Created Conversion]])</f>
        <v>30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8297</v>
      </c>
      <c r="O3071" t="s">
        <v>8299</v>
      </c>
      <c r="P3071" s="16">
        <f>ROUND(Table1[[#This Row],[pledged]]/Table1[[#This Row],[goal]]*100,0)</f>
        <v>14</v>
      </c>
      <c r="Q3071">
        <f>IFERROR(ROUND(E3071/L3071,2),0)</f>
        <v>20.14</v>
      </c>
      <c r="R3071" s="18">
        <f>(((J3071/60)/60)/24)+DATE(1970,1,1)</f>
        <v>41957.833726851852</v>
      </c>
      <c r="S3071" s="18">
        <f>(((I3071/60)/60)/24)+DATE(1970,1,1)</f>
        <v>41987.833726851852</v>
      </c>
      <c r="T3071" s="14">
        <f>MONTH(R3071)</f>
        <v>11</v>
      </c>
      <c r="U3071" s="14">
        <f>MONTH(S3071)</f>
        <v>12</v>
      </c>
      <c r="V3071">
        <f>YEAR(R3071)</f>
        <v>2014</v>
      </c>
      <c r="W3071">
        <f>YEAR(S3071)</f>
        <v>2014</v>
      </c>
      <c r="X3071" s="14">
        <f>_xlfn.DAYS(Table1[[#This Row],[Date Ended Conversion]],Table1[[#This Row],[Date Created Conversion]])</f>
        <v>30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8297</v>
      </c>
      <c r="O3072" t="s">
        <v>8299</v>
      </c>
      <c r="P3072" s="16">
        <f>ROUND(Table1[[#This Row],[pledged]]/Table1[[#This Row],[goal]]*100,0)</f>
        <v>3</v>
      </c>
      <c r="Q3072">
        <f>IFERROR(ROUND(E3072/L3072,2),0)</f>
        <v>20.88</v>
      </c>
      <c r="R3072" s="18">
        <f>(((J3072/60)/60)/24)+DATE(1970,1,1)</f>
        <v>42690.733437499999</v>
      </c>
      <c r="S3072" s="18">
        <f>(((I3072/60)/60)/24)+DATE(1970,1,1)</f>
        <v>42711.733437499999</v>
      </c>
      <c r="T3072" s="14">
        <f>MONTH(R3072)</f>
        <v>11</v>
      </c>
      <c r="U3072" s="14">
        <f>MONTH(S3072)</f>
        <v>12</v>
      </c>
      <c r="V3072">
        <f>YEAR(R3072)</f>
        <v>2016</v>
      </c>
      <c r="W3072">
        <f>YEAR(S3072)</f>
        <v>2016</v>
      </c>
      <c r="X3072" s="14">
        <f>_xlfn.DAYS(Table1[[#This Row],[Date Ended Conversion]],Table1[[#This Row],[Date Created Conversion]])</f>
        <v>21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8297</v>
      </c>
      <c r="O3073" t="s">
        <v>8299</v>
      </c>
      <c r="P3073" s="16">
        <f>ROUND(Table1[[#This Row],[pledged]]/Table1[[#This Row],[goal]]*100,0)</f>
        <v>60</v>
      </c>
      <c r="Q3073">
        <f>IFERROR(ROUND(E3073/L3073,2),0)</f>
        <v>61.31</v>
      </c>
      <c r="R3073" s="18">
        <f>(((J3073/60)/60)/24)+DATE(1970,1,1)</f>
        <v>42097.732418981483</v>
      </c>
      <c r="S3073" s="18">
        <f>(((I3073/60)/60)/24)+DATE(1970,1,1)</f>
        <v>42115.249305555553</v>
      </c>
      <c r="T3073" s="14">
        <f>MONTH(R3073)</f>
        <v>4</v>
      </c>
      <c r="U3073" s="14">
        <f>MONTH(S3073)</f>
        <v>4</v>
      </c>
      <c r="V3073">
        <f>YEAR(R3073)</f>
        <v>2015</v>
      </c>
      <c r="W3073">
        <f>YEAR(S3073)</f>
        <v>2015</v>
      </c>
      <c r="X3073" s="14">
        <f>_xlfn.DAYS(Table1[[#This Row],[Date Ended Conversion]],Table1[[#This Row],[Date Created Conversion]])</f>
        <v>18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8297</v>
      </c>
      <c r="O3074" t="s">
        <v>8299</v>
      </c>
      <c r="P3074" s="16">
        <f>ROUND(Table1[[#This Row],[pledged]]/Table1[[#This Row],[goal]]*100,0)</f>
        <v>0</v>
      </c>
      <c r="Q3074">
        <f>IFERROR(ROUND(E3074/L3074,2),0)</f>
        <v>1</v>
      </c>
      <c r="R3074" s="18">
        <f>(((J3074/60)/60)/24)+DATE(1970,1,1)</f>
        <v>42658.690532407403</v>
      </c>
      <c r="S3074" s="18">
        <f>(((I3074/60)/60)/24)+DATE(1970,1,1)</f>
        <v>42673.073611111111</v>
      </c>
      <c r="T3074" s="14">
        <f>MONTH(R3074)</f>
        <v>10</v>
      </c>
      <c r="U3074" s="14">
        <f>MONTH(S3074)</f>
        <v>10</v>
      </c>
      <c r="V3074">
        <f>YEAR(R3074)</f>
        <v>2016</v>
      </c>
      <c r="W3074">
        <f>YEAR(S3074)</f>
        <v>2016</v>
      </c>
      <c r="X3074" s="14">
        <f>_xlfn.DAYS(Table1[[#This Row],[Date Ended Conversion]],Table1[[#This Row],[Date Created Conversion]])</f>
        <v>15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8297</v>
      </c>
      <c r="O3075" t="s">
        <v>8299</v>
      </c>
      <c r="P3075" s="16">
        <f>ROUND(Table1[[#This Row],[pledged]]/Table1[[#This Row],[goal]]*100,0)</f>
        <v>0</v>
      </c>
      <c r="Q3075">
        <f>IFERROR(ROUND(E3075/L3075,2),0)</f>
        <v>92.14</v>
      </c>
      <c r="R3075" s="18">
        <f>(((J3075/60)/60)/24)+DATE(1970,1,1)</f>
        <v>42111.684027777781</v>
      </c>
      <c r="S3075" s="18">
        <f>(((I3075/60)/60)/24)+DATE(1970,1,1)</f>
        <v>42169.804861111115</v>
      </c>
      <c r="T3075" s="14">
        <f>MONTH(R3075)</f>
        <v>4</v>
      </c>
      <c r="U3075" s="14">
        <f>MONTH(S3075)</f>
        <v>6</v>
      </c>
      <c r="V3075">
        <f>YEAR(R3075)</f>
        <v>2015</v>
      </c>
      <c r="W3075">
        <f>YEAR(S3075)</f>
        <v>2015</v>
      </c>
      <c r="X3075" s="14">
        <f>_xlfn.DAYS(Table1[[#This Row],[Date Ended Conversion]],Table1[[#This Row],[Date Created Conversion]])</f>
        <v>58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8297</v>
      </c>
      <c r="O3076" t="s">
        <v>8299</v>
      </c>
      <c r="P3076" s="16">
        <f>ROUND(Table1[[#This Row],[pledged]]/Table1[[#This Row],[goal]]*100,0)</f>
        <v>0</v>
      </c>
      <c r="Q3076">
        <f>IFERROR(ROUND(E3076/L3076,2),0)</f>
        <v>7.33</v>
      </c>
      <c r="R3076" s="18">
        <f>(((J3076/60)/60)/24)+DATE(1970,1,1)</f>
        <v>42409.571284722217</v>
      </c>
      <c r="S3076" s="18">
        <f>(((I3076/60)/60)/24)+DATE(1970,1,1)</f>
        <v>42439.571284722217</v>
      </c>
      <c r="T3076" s="14">
        <f>MONTH(R3076)</f>
        <v>2</v>
      </c>
      <c r="U3076" s="14">
        <f>MONTH(S3076)</f>
        <v>3</v>
      </c>
      <c r="V3076">
        <f>YEAR(R3076)</f>
        <v>2016</v>
      </c>
      <c r="W3076">
        <f>YEAR(S3076)</f>
        <v>2016</v>
      </c>
      <c r="X3076" s="14">
        <f>_xlfn.DAYS(Table1[[#This Row],[Date Ended Conversion]],Table1[[#This Row],[Date Created Conversion]])</f>
        <v>30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8297</v>
      </c>
      <c r="O3077" t="s">
        <v>8299</v>
      </c>
      <c r="P3077" s="16">
        <f>ROUND(Table1[[#This Row],[pledged]]/Table1[[#This Row],[goal]]*100,0)</f>
        <v>9</v>
      </c>
      <c r="Q3077">
        <f>IFERROR(ROUND(E3077/L3077,2),0)</f>
        <v>64.8</v>
      </c>
      <c r="R3077" s="18">
        <f>(((J3077/60)/60)/24)+DATE(1970,1,1)</f>
        <v>42551.102314814809</v>
      </c>
      <c r="S3077" s="18">
        <f>(((I3077/60)/60)/24)+DATE(1970,1,1)</f>
        <v>42601.102314814809</v>
      </c>
      <c r="T3077" s="14">
        <f>MONTH(R3077)</f>
        <v>6</v>
      </c>
      <c r="U3077" s="14">
        <f>MONTH(S3077)</f>
        <v>8</v>
      </c>
      <c r="V3077">
        <f>YEAR(R3077)</f>
        <v>2016</v>
      </c>
      <c r="W3077">
        <f>YEAR(S3077)</f>
        <v>2016</v>
      </c>
      <c r="X3077" s="14">
        <f>_xlfn.DAYS(Table1[[#This Row],[Date Ended Conversion]],Table1[[#This Row],[Date Created Conversion]])</f>
        <v>50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8297</v>
      </c>
      <c r="O3078" t="s">
        <v>8299</v>
      </c>
      <c r="P3078" s="16">
        <f>ROUND(Table1[[#This Row],[pledged]]/Table1[[#This Row],[goal]]*100,0)</f>
        <v>15</v>
      </c>
      <c r="Q3078">
        <f>IFERROR(ROUND(E3078/L3078,2),0)</f>
        <v>30.12</v>
      </c>
      <c r="R3078" s="18">
        <f>(((J3078/60)/60)/24)+DATE(1970,1,1)</f>
        <v>42226.651886574073</v>
      </c>
      <c r="S3078" s="18">
        <f>(((I3078/60)/60)/24)+DATE(1970,1,1)</f>
        <v>42286.651886574073</v>
      </c>
      <c r="T3078" s="14">
        <f>MONTH(R3078)</f>
        <v>8</v>
      </c>
      <c r="U3078" s="14">
        <f>MONTH(S3078)</f>
        <v>10</v>
      </c>
      <c r="V3078">
        <f>YEAR(R3078)</f>
        <v>2015</v>
      </c>
      <c r="W3078">
        <f>YEAR(S3078)</f>
        <v>2015</v>
      </c>
      <c r="X3078" s="14">
        <f>_xlfn.DAYS(Table1[[#This Row],[Date Ended Conversion]],Table1[[#This Row],[Date Created Conversion]])</f>
        <v>60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8297</v>
      </c>
      <c r="O3079" t="s">
        <v>8299</v>
      </c>
      <c r="P3079" s="16">
        <f>ROUND(Table1[[#This Row],[pledged]]/Table1[[#This Row],[goal]]*100,0)</f>
        <v>0</v>
      </c>
      <c r="Q3079">
        <f>IFERROR(ROUND(E3079/L3079,2),0)</f>
        <v>52.5</v>
      </c>
      <c r="R3079" s="18">
        <f>(((J3079/60)/60)/24)+DATE(1970,1,1)</f>
        <v>42766.956921296296</v>
      </c>
      <c r="S3079" s="18">
        <f>(((I3079/60)/60)/24)+DATE(1970,1,1)</f>
        <v>42796.956921296296</v>
      </c>
      <c r="T3079" s="14">
        <f>MONTH(R3079)</f>
        <v>1</v>
      </c>
      <c r="U3079" s="14">
        <f>MONTH(S3079)</f>
        <v>3</v>
      </c>
      <c r="V3079">
        <f>YEAR(R3079)</f>
        <v>2017</v>
      </c>
      <c r="W3079">
        <f>YEAR(S3079)</f>
        <v>2017</v>
      </c>
      <c r="X3079" s="14">
        <f>_xlfn.DAYS(Table1[[#This Row],[Date Ended Conversion]],Table1[[#This Row],[Date Created Conversion]])</f>
        <v>30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8297</v>
      </c>
      <c r="O3080" t="s">
        <v>8299</v>
      </c>
      <c r="P3080" s="16">
        <f>ROUND(Table1[[#This Row],[pledged]]/Table1[[#This Row],[goal]]*100,0)</f>
        <v>0</v>
      </c>
      <c r="Q3080">
        <f>IFERROR(ROUND(E3080/L3080,2),0)</f>
        <v>23.67</v>
      </c>
      <c r="R3080" s="18">
        <f>(((J3080/60)/60)/24)+DATE(1970,1,1)</f>
        <v>42031.138831018514</v>
      </c>
      <c r="S3080" s="18">
        <f>(((I3080/60)/60)/24)+DATE(1970,1,1)</f>
        <v>42061.138831018514</v>
      </c>
      <c r="T3080" s="14">
        <f>MONTH(R3080)</f>
        <v>1</v>
      </c>
      <c r="U3080" s="14">
        <f>MONTH(S3080)</f>
        <v>2</v>
      </c>
      <c r="V3080">
        <f>YEAR(R3080)</f>
        <v>2015</v>
      </c>
      <c r="W3080">
        <f>YEAR(S3080)</f>
        <v>2015</v>
      </c>
      <c r="X3080" s="14">
        <f>_xlfn.DAYS(Table1[[#This Row],[Date Ended Conversion]],Table1[[#This Row],[Date Created Conversion]])</f>
        <v>30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8297</v>
      </c>
      <c r="O3081" t="s">
        <v>8299</v>
      </c>
      <c r="P3081" s="16">
        <f>ROUND(Table1[[#This Row],[pledged]]/Table1[[#This Row],[goal]]*100,0)</f>
        <v>1</v>
      </c>
      <c r="Q3081">
        <f>IFERROR(ROUND(E3081/L3081,2),0)</f>
        <v>415.78</v>
      </c>
      <c r="R3081" s="18">
        <f>(((J3081/60)/60)/24)+DATE(1970,1,1)</f>
        <v>42055.713368055556</v>
      </c>
      <c r="S3081" s="18">
        <f>(((I3081/60)/60)/24)+DATE(1970,1,1)</f>
        <v>42085.671701388885</v>
      </c>
      <c r="T3081" s="14">
        <f>MONTH(R3081)</f>
        <v>2</v>
      </c>
      <c r="U3081" s="14">
        <f>MONTH(S3081)</f>
        <v>3</v>
      </c>
      <c r="V3081">
        <f>YEAR(R3081)</f>
        <v>2015</v>
      </c>
      <c r="W3081">
        <f>YEAR(S3081)</f>
        <v>2015</v>
      </c>
      <c r="X3081" s="14">
        <f>_xlfn.DAYS(Table1[[#This Row],[Date Ended Conversion]],Table1[[#This Row],[Date Created Conversion]])</f>
        <v>30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8297</v>
      </c>
      <c r="O3082" t="s">
        <v>8299</v>
      </c>
      <c r="P3082" s="16">
        <f>ROUND(Table1[[#This Row],[pledged]]/Table1[[#This Row],[goal]]*100,0)</f>
        <v>0</v>
      </c>
      <c r="Q3082">
        <f>IFERROR(ROUND(E3082/L3082,2),0)</f>
        <v>53.71</v>
      </c>
      <c r="R3082" s="18">
        <f>(((J3082/60)/60)/24)+DATE(1970,1,1)</f>
        <v>41940.028287037036</v>
      </c>
      <c r="S3082" s="18">
        <f>(((I3082/60)/60)/24)+DATE(1970,1,1)</f>
        <v>42000.0699537037</v>
      </c>
      <c r="T3082" s="14">
        <f>MONTH(R3082)</f>
        <v>10</v>
      </c>
      <c r="U3082" s="14">
        <f>MONTH(S3082)</f>
        <v>12</v>
      </c>
      <c r="V3082">
        <f>YEAR(R3082)</f>
        <v>2014</v>
      </c>
      <c r="W3082">
        <f>YEAR(S3082)</f>
        <v>2014</v>
      </c>
      <c r="X3082" s="14">
        <f>_xlfn.DAYS(Table1[[#This Row],[Date Ended Conversion]],Table1[[#This Row],[Date Created Conversion]])</f>
        <v>60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8297</v>
      </c>
      <c r="O3083" t="s">
        <v>8299</v>
      </c>
      <c r="P3083" s="16">
        <f>ROUND(Table1[[#This Row],[pledged]]/Table1[[#This Row],[goal]]*100,0)</f>
        <v>0</v>
      </c>
      <c r="Q3083">
        <f>IFERROR(ROUND(E3083/L3083,2),0)</f>
        <v>420.6</v>
      </c>
      <c r="R3083" s="18">
        <f>(((J3083/60)/60)/24)+DATE(1970,1,1)</f>
        <v>42237.181608796294</v>
      </c>
      <c r="S3083" s="18">
        <f>(((I3083/60)/60)/24)+DATE(1970,1,1)</f>
        <v>42267.181608796294</v>
      </c>
      <c r="T3083" s="14">
        <f>MONTH(R3083)</f>
        <v>8</v>
      </c>
      <c r="U3083" s="14">
        <f>MONTH(S3083)</f>
        <v>9</v>
      </c>
      <c r="V3083">
        <f>YEAR(R3083)</f>
        <v>2015</v>
      </c>
      <c r="W3083">
        <f>YEAR(S3083)</f>
        <v>2015</v>
      </c>
      <c r="X3083" s="14">
        <f>_xlfn.DAYS(Table1[[#This Row],[Date Ended Conversion]],Table1[[#This Row],[Date Created Conversion]])</f>
        <v>30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8297</v>
      </c>
      <c r="O3084" t="s">
        <v>8299</v>
      </c>
      <c r="P3084" s="16">
        <f>ROUND(Table1[[#This Row],[pledged]]/Table1[[#This Row],[goal]]*100,0)</f>
        <v>0</v>
      </c>
      <c r="Q3084">
        <f>IFERROR(ROUND(E3084/L3084,2),0)</f>
        <v>0</v>
      </c>
      <c r="R3084" s="18">
        <f>(((J3084/60)/60)/24)+DATE(1970,1,1)</f>
        <v>42293.922986111109</v>
      </c>
      <c r="S3084" s="18">
        <f>(((I3084/60)/60)/24)+DATE(1970,1,1)</f>
        <v>42323.96465277778</v>
      </c>
      <c r="T3084" s="14">
        <f>MONTH(R3084)</f>
        <v>10</v>
      </c>
      <c r="U3084" s="14">
        <f>MONTH(S3084)</f>
        <v>11</v>
      </c>
      <c r="V3084">
        <f>YEAR(R3084)</f>
        <v>2015</v>
      </c>
      <c r="W3084">
        <f>YEAR(S3084)</f>
        <v>2015</v>
      </c>
      <c r="X3084" s="14">
        <f>_xlfn.DAYS(Table1[[#This Row],[Date Ended Conversion]],Table1[[#This Row],[Date Created Conversion]])</f>
        <v>30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8297</v>
      </c>
      <c r="O3085" t="s">
        <v>8299</v>
      </c>
      <c r="P3085" s="16">
        <f>ROUND(Table1[[#This Row],[pledged]]/Table1[[#This Row],[goal]]*100,0)</f>
        <v>0</v>
      </c>
      <c r="Q3085">
        <f>IFERROR(ROUND(E3085/L3085,2),0)</f>
        <v>18.670000000000002</v>
      </c>
      <c r="R3085" s="18">
        <f>(((J3085/60)/60)/24)+DATE(1970,1,1)</f>
        <v>41853.563402777778</v>
      </c>
      <c r="S3085" s="18">
        <f>(((I3085/60)/60)/24)+DATE(1970,1,1)</f>
        <v>41883.208333333336</v>
      </c>
      <c r="T3085" s="14">
        <f>MONTH(R3085)</f>
        <v>8</v>
      </c>
      <c r="U3085" s="14">
        <f>MONTH(S3085)</f>
        <v>9</v>
      </c>
      <c r="V3085">
        <f>YEAR(R3085)</f>
        <v>2014</v>
      </c>
      <c r="W3085">
        <f>YEAR(S3085)</f>
        <v>2014</v>
      </c>
      <c r="X3085" s="14">
        <f>_xlfn.DAYS(Table1[[#This Row],[Date Ended Conversion]],Table1[[#This Row],[Date Created Conversion]])</f>
        <v>30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8297</v>
      </c>
      <c r="O3086" t="s">
        <v>8299</v>
      </c>
      <c r="P3086" s="16">
        <f>ROUND(Table1[[#This Row],[pledged]]/Table1[[#This Row],[goal]]*100,0)</f>
        <v>12</v>
      </c>
      <c r="Q3086">
        <f>IFERROR(ROUND(E3086/L3086,2),0)</f>
        <v>78.33</v>
      </c>
      <c r="R3086" s="18">
        <f>(((J3086/60)/60)/24)+DATE(1970,1,1)</f>
        <v>42100.723738425921</v>
      </c>
      <c r="S3086" s="18">
        <f>(((I3086/60)/60)/24)+DATE(1970,1,1)</f>
        <v>42129.783333333333</v>
      </c>
      <c r="T3086" s="14">
        <f>MONTH(R3086)</f>
        <v>4</v>
      </c>
      <c r="U3086" s="14">
        <f>MONTH(S3086)</f>
        <v>5</v>
      </c>
      <c r="V3086">
        <f>YEAR(R3086)</f>
        <v>2015</v>
      </c>
      <c r="W3086">
        <f>YEAR(S3086)</f>
        <v>2015</v>
      </c>
      <c r="X3086" s="14">
        <f>_xlfn.DAYS(Table1[[#This Row],[Date Ended Conversion]],Table1[[#This Row],[Date Created Conversion]])</f>
        <v>29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8297</v>
      </c>
      <c r="O3087" t="s">
        <v>8299</v>
      </c>
      <c r="P3087" s="16">
        <f>ROUND(Table1[[#This Row],[pledged]]/Table1[[#This Row],[goal]]*100,0)</f>
        <v>2</v>
      </c>
      <c r="Q3087">
        <f>IFERROR(ROUND(E3087/L3087,2),0)</f>
        <v>67.78</v>
      </c>
      <c r="R3087" s="18">
        <f>(((J3087/60)/60)/24)+DATE(1970,1,1)</f>
        <v>42246.883784722217</v>
      </c>
      <c r="S3087" s="18">
        <f>(((I3087/60)/60)/24)+DATE(1970,1,1)</f>
        <v>42276.883784722217</v>
      </c>
      <c r="T3087" s="14">
        <f>MONTH(R3087)</f>
        <v>8</v>
      </c>
      <c r="U3087" s="14">
        <f>MONTH(S3087)</f>
        <v>9</v>
      </c>
      <c r="V3087">
        <f>YEAR(R3087)</f>
        <v>2015</v>
      </c>
      <c r="W3087">
        <f>YEAR(S3087)</f>
        <v>2015</v>
      </c>
      <c r="X3087" s="14">
        <f>_xlfn.DAYS(Table1[[#This Row],[Date Ended Conversion]],Table1[[#This Row],[Date Created Conversion]])</f>
        <v>30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8297</v>
      </c>
      <c r="O3088" t="s">
        <v>8299</v>
      </c>
      <c r="P3088" s="16">
        <f>ROUND(Table1[[#This Row],[pledged]]/Table1[[#This Row],[goal]]*100,0)</f>
        <v>0</v>
      </c>
      <c r="Q3088">
        <f>IFERROR(ROUND(E3088/L3088,2),0)</f>
        <v>16.670000000000002</v>
      </c>
      <c r="R3088" s="18">
        <f>(((J3088/60)/60)/24)+DATE(1970,1,1)</f>
        <v>42173.67082175926</v>
      </c>
      <c r="S3088" s="18">
        <f>(((I3088/60)/60)/24)+DATE(1970,1,1)</f>
        <v>42233.67082175926</v>
      </c>
      <c r="T3088" s="14">
        <f>MONTH(R3088)</f>
        <v>6</v>
      </c>
      <c r="U3088" s="14">
        <f>MONTH(S3088)</f>
        <v>8</v>
      </c>
      <c r="V3088">
        <f>YEAR(R3088)</f>
        <v>2015</v>
      </c>
      <c r="W3088">
        <f>YEAR(S3088)</f>
        <v>2015</v>
      </c>
      <c r="X3088" s="14">
        <f>_xlfn.DAYS(Table1[[#This Row],[Date Ended Conversion]],Table1[[#This Row],[Date Created Conversion]])</f>
        <v>60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8297</v>
      </c>
      <c r="O3089" t="s">
        <v>8299</v>
      </c>
      <c r="P3089" s="16">
        <f>ROUND(Table1[[#This Row],[pledged]]/Table1[[#This Row],[goal]]*100,0)</f>
        <v>1</v>
      </c>
      <c r="Q3089">
        <f>IFERROR(ROUND(E3089/L3089,2),0)</f>
        <v>62.5</v>
      </c>
      <c r="R3089" s="18">
        <f>(((J3089/60)/60)/24)+DATE(1970,1,1)</f>
        <v>42665.150347222225</v>
      </c>
      <c r="S3089" s="18">
        <f>(((I3089/60)/60)/24)+DATE(1970,1,1)</f>
        <v>42725.192013888889</v>
      </c>
      <c r="T3089" s="14">
        <f>MONTH(R3089)</f>
        <v>10</v>
      </c>
      <c r="U3089" s="14">
        <f>MONTH(S3089)</f>
        <v>12</v>
      </c>
      <c r="V3089">
        <f>YEAR(R3089)</f>
        <v>2016</v>
      </c>
      <c r="W3089">
        <f>YEAR(S3089)</f>
        <v>2016</v>
      </c>
      <c r="X3089" s="14">
        <f>_xlfn.DAYS(Table1[[#This Row],[Date Ended Conversion]],Table1[[#This Row],[Date Created Conversion]])</f>
        <v>60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8297</v>
      </c>
      <c r="O3090" t="s">
        <v>8299</v>
      </c>
      <c r="P3090" s="16">
        <f>ROUND(Table1[[#This Row],[pledged]]/Table1[[#This Row],[goal]]*100,0)</f>
        <v>0</v>
      </c>
      <c r="Q3090">
        <f>IFERROR(ROUND(E3090/L3090,2),0)</f>
        <v>42</v>
      </c>
      <c r="R3090" s="18">
        <f>(((J3090/60)/60)/24)+DATE(1970,1,1)</f>
        <v>41981.57230324074</v>
      </c>
      <c r="S3090" s="18">
        <f>(((I3090/60)/60)/24)+DATE(1970,1,1)</f>
        <v>42012.570138888885</v>
      </c>
      <c r="T3090" s="14">
        <f>MONTH(R3090)</f>
        <v>12</v>
      </c>
      <c r="U3090" s="14">
        <f>MONTH(S3090)</f>
        <v>1</v>
      </c>
      <c r="V3090">
        <f>YEAR(R3090)</f>
        <v>2014</v>
      </c>
      <c r="W3090">
        <f>YEAR(S3090)</f>
        <v>2015</v>
      </c>
      <c r="X3090" s="14">
        <f>_xlfn.DAYS(Table1[[#This Row],[Date Ended Conversion]],Table1[[#This Row],[Date Created Conversion]])</f>
        <v>31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8297</v>
      </c>
      <c r="O3091" t="s">
        <v>8299</v>
      </c>
      <c r="P3091" s="16">
        <f>ROUND(Table1[[#This Row],[pledged]]/Table1[[#This Row],[goal]]*100,0)</f>
        <v>23</v>
      </c>
      <c r="Q3091">
        <f>IFERROR(ROUND(E3091/L3091,2),0)</f>
        <v>130.09</v>
      </c>
      <c r="R3091" s="18">
        <f>(((J3091/60)/60)/24)+DATE(1970,1,1)</f>
        <v>42528.542627314819</v>
      </c>
      <c r="S3091" s="18">
        <f>(((I3091/60)/60)/24)+DATE(1970,1,1)</f>
        <v>42560.082638888889</v>
      </c>
      <c r="T3091" s="14">
        <f>MONTH(R3091)</f>
        <v>6</v>
      </c>
      <c r="U3091" s="14">
        <f>MONTH(S3091)</f>
        <v>7</v>
      </c>
      <c r="V3091">
        <f>YEAR(R3091)</f>
        <v>2016</v>
      </c>
      <c r="W3091">
        <f>YEAR(S3091)</f>
        <v>2016</v>
      </c>
      <c r="X3091" s="14">
        <f>_xlfn.DAYS(Table1[[#This Row],[Date Ended Conversion]],Table1[[#This Row],[Date Created Conversion]])</f>
        <v>32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8297</v>
      </c>
      <c r="O3092" t="s">
        <v>8299</v>
      </c>
      <c r="P3092" s="16">
        <f>ROUND(Table1[[#This Row],[pledged]]/Table1[[#This Row],[goal]]*100,0)</f>
        <v>5</v>
      </c>
      <c r="Q3092">
        <f>IFERROR(ROUND(E3092/L3092,2),0)</f>
        <v>1270.22</v>
      </c>
      <c r="R3092" s="18">
        <f>(((J3092/60)/60)/24)+DATE(1970,1,1)</f>
        <v>42065.818807870368</v>
      </c>
      <c r="S3092" s="18">
        <f>(((I3092/60)/60)/24)+DATE(1970,1,1)</f>
        <v>42125.777141203704</v>
      </c>
      <c r="T3092" s="14">
        <f>MONTH(R3092)</f>
        <v>3</v>
      </c>
      <c r="U3092" s="14">
        <f>MONTH(S3092)</f>
        <v>5</v>
      </c>
      <c r="V3092">
        <f>YEAR(R3092)</f>
        <v>2015</v>
      </c>
      <c r="W3092">
        <f>YEAR(S3092)</f>
        <v>2015</v>
      </c>
      <c r="X3092" s="14">
        <f>_xlfn.DAYS(Table1[[#This Row],[Date Ended Conversion]],Table1[[#This Row],[Date Created Conversion]])</f>
        <v>60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8297</v>
      </c>
      <c r="O3093" t="s">
        <v>8299</v>
      </c>
      <c r="P3093" s="16">
        <f>ROUND(Table1[[#This Row],[pledged]]/Table1[[#This Row],[goal]]*100,0)</f>
        <v>16</v>
      </c>
      <c r="Q3093">
        <f>IFERROR(ROUND(E3093/L3093,2),0)</f>
        <v>88.44</v>
      </c>
      <c r="R3093" s="18">
        <f>(((J3093/60)/60)/24)+DATE(1970,1,1)</f>
        <v>42566.948414351849</v>
      </c>
      <c r="S3093" s="18">
        <f>(((I3093/60)/60)/24)+DATE(1970,1,1)</f>
        <v>42596.948414351849</v>
      </c>
      <c r="T3093" s="14">
        <f>MONTH(R3093)</f>
        <v>7</v>
      </c>
      <c r="U3093" s="14">
        <f>MONTH(S3093)</f>
        <v>8</v>
      </c>
      <c r="V3093">
        <f>YEAR(R3093)</f>
        <v>2016</v>
      </c>
      <c r="W3093">
        <f>YEAR(S3093)</f>
        <v>2016</v>
      </c>
      <c r="X3093" s="14">
        <f>_xlfn.DAYS(Table1[[#This Row],[Date Ended Conversion]],Table1[[#This Row],[Date Created Conversion]])</f>
        <v>30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8297</v>
      </c>
      <c r="O3094" t="s">
        <v>8299</v>
      </c>
      <c r="P3094" s="16">
        <f>ROUND(Table1[[#This Row],[pledged]]/Table1[[#This Row],[goal]]*100,0)</f>
        <v>1</v>
      </c>
      <c r="Q3094">
        <f>IFERROR(ROUND(E3094/L3094,2),0)</f>
        <v>56.34</v>
      </c>
      <c r="R3094" s="18">
        <f>(((J3094/60)/60)/24)+DATE(1970,1,1)</f>
        <v>42255.619351851856</v>
      </c>
      <c r="S3094" s="18">
        <f>(((I3094/60)/60)/24)+DATE(1970,1,1)</f>
        <v>42292.916666666672</v>
      </c>
      <c r="T3094" s="14">
        <f>MONTH(R3094)</f>
        <v>9</v>
      </c>
      <c r="U3094" s="14">
        <f>MONTH(S3094)</f>
        <v>10</v>
      </c>
      <c r="V3094">
        <f>YEAR(R3094)</f>
        <v>2015</v>
      </c>
      <c r="W3094">
        <f>YEAR(S3094)</f>
        <v>2015</v>
      </c>
      <c r="X3094" s="14">
        <f>_xlfn.DAYS(Table1[[#This Row],[Date Ended Conversion]],Table1[[#This Row],[Date Created Conversion]])</f>
        <v>37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8297</v>
      </c>
      <c r="O3095" t="s">
        <v>8299</v>
      </c>
      <c r="P3095" s="16">
        <f>ROUND(Table1[[#This Row],[pledged]]/Table1[[#This Row],[goal]]*100,0)</f>
        <v>23</v>
      </c>
      <c r="Q3095">
        <f>IFERROR(ROUND(E3095/L3095,2),0)</f>
        <v>53.53</v>
      </c>
      <c r="R3095" s="18">
        <f>(((J3095/60)/60)/24)+DATE(1970,1,1)</f>
        <v>41760.909039351849</v>
      </c>
      <c r="S3095" s="18">
        <f>(((I3095/60)/60)/24)+DATE(1970,1,1)</f>
        <v>41791.165972222225</v>
      </c>
      <c r="T3095" s="14">
        <f>MONTH(R3095)</f>
        <v>5</v>
      </c>
      <c r="U3095" s="14">
        <f>MONTH(S3095)</f>
        <v>6</v>
      </c>
      <c r="V3095">
        <f>YEAR(R3095)</f>
        <v>2014</v>
      </c>
      <c r="W3095">
        <f>YEAR(S3095)</f>
        <v>2014</v>
      </c>
      <c r="X3095" s="14">
        <f>_xlfn.DAYS(Table1[[#This Row],[Date Ended Conversion]],Table1[[#This Row],[Date Created Conversion]])</f>
        <v>31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8297</v>
      </c>
      <c r="O3096" t="s">
        <v>8299</v>
      </c>
      <c r="P3096" s="16">
        <f>ROUND(Table1[[#This Row],[pledged]]/Table1[[#This Row],[goal]]*100,0)</f>
        <v>0</v>
      </c>
      <c r="Q3096">
        <f>IFERROR(ROUND(E3096/L3096,2),0)</f>
        <v>25</v>
      </c>
      <c r="R3096" s="18">
        <f>(((J3096/60)/60)/24)+DATE(1970,1,1)</f>
        <v>42207.795787037037</v>
      </c>
      <c r="S3096" s="18">
        <f>(((I3096/60)/60)/24)+DATE(1970,1,1)</f>
        <v>42267.795787037037</v>
      </c>
      <c r="T3096" s="14">
        <f>MONTH(R3096)</f>
        <v>7</v>
      </c>
      <c r="U3096" s="14">
        <f>MONTH(S3096)</f>
        <v>9</v>
      </c>
      <c r="V3096">
        <f>YEAR(R3096)</f>
        <v>2015</v>
      </c>
      <c r="W3096">
        <f>YEAR(S3096)</f>
        <v>2015</v>
      </c>
      <c r="X3096" s="14">
        <f>_xlfn.DAYS(Table1[[#This Row],[Date Ended Conversion]],Table1[[#This Row],[Date Created Conversion]])</f>
        <v>60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8297</v>
      </c>
      <c r="O3097" t="s">
        <v>8299</v>
      </c>
      <c r="P3097" s="16">
        <f>ROUND(Table1[[#This Row],[pledged]]/Table1[[#This Row],[goal]]*100,0)</f>
        <v>0</v>
      </c>
      <c r="Q3097">
        <f>IFERROR(ROUND(E3097/L3097,2),0)</f>
        <v>50</v>
      </c>
      <c r="R3097" s="18">
        <f>(((J3097/60)/60)/24)+DATE(1970,1,1)</f>
        <v>42523.025231481486</v>
      </c>
      <c r="S3097" s="18">
        <f>(((I3097/60)/60)/24)+DATE(1970,1,1)</f>
        <v>42583.025231481486</v>
      </c>
      <c r="T3097" s="14">
        <f>MONTH(R3097)</f>
        <v>6</v>
      </c>
      <c r="U3097" s="14">
        <f>MONTH(S3097)</f>
        <v>8</v>
      </c>
      <c r="V3097">
        <f>YEAR(R3097)</f>
        <v>2016</v>
      </c>
      <c r="W3097">
        <f>YEAR(S3097)</f>
        <v>2016</v>
      </c>
      <c r="X3097" s="14">
        <f>_xlfn.DAYS(Table1[[#This Row],[Date Ended Conversion]],Table1[[#This Row],[Date Created Conversion]])</f>
        <v>60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8297</v>
      </c>
      <c r="O3098" t="s">
        <v>8299</v>
      </c>
      <c r="P3098" s="16">
        <f>ROUND(Table1[[#This Row],[pledged]]/Table1[[#This Row],[goal]]*100,0)</f>
        <v>4</v>
      </c>
      <c r="Q3098">
        <f>IFERROR(ROUND(E3098/L3098,2),0)</f>
        <v>56.79</v>
      </c>
      <c r="R3098" s="18">
        <f>(((J3098/60)/60)/24)+DATE(1970,1,1)</f>
        <v>42114.825532407413</v>
      </c>
      <c r="S3098" s="18">
        <f>(((I3098/60)/60)/24)+DATE(1970,1,1)</f>
        <v>42144.825532407413</v>
      </c>
      <c r="T3098" s="14">
        <f>MONTH(R3098)</f>
        <v>4</v>
      </c>
      <c r="U3098" s="14">
        <f>MONTH(S3098)</f>
        <v>5</v>
      </c>
      <c r="V3098">
        <f>YEAR(R3098)</f>
        <v>2015</v>
      </c>
      <c r="W3098">
        <f>YEAR(S3098)</f>
        <v>2015</v>
      </c>
      <c r="X3098" s="14">
        <f>_xlfn.DAYS(Table1[[#This Row],[Date Ended Conversion]],Table1[[#This Row],[Date Created Conversion]])</f>
        <v>30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8297</v>
      </c>
      <c r="O3099" t="s">
        <v>8299</v>
      </c>
      <c r="P3099" s="16">
        <f>ROUND(Table1[[#This Row],[pledged]]/Table1[[#This Row],[goal]]*100,0)</f>
        <v>17</v>
      </c>
      <c r="Q3099">
        <f>IFERROR(ROUND(E3099/L3099,2),0)</f>
        <v>40.83</v>
      </c>
      <c r="R3099" s="18">
        <f>(((J3099/60)/60)/24)+DATE(1970,1,1)</f>
        <v>42629.503483796296</v>
      </c>
      <c r="S3099" s="18">
        <f>(((I3099/60)/60)/24)+DATE(1970,1,1)</f>
        <v>42650.583333333328</v>
      </c>
      <c r="T3099" s="14">
        <f>MONTH(R3099)</f>
        <v>9</v>
      </c>
      <c r="U3099" s="14">
        <f>MONTH(S3099)</f>
        <v>10</v>
      </c>
      <c r="V3099">
        <f>YEAR(R3099)</f>
        <v>2016</v>
      </c>
      <c r="W3099">
        <f>YEAR(S3099)</f>
        <v>2016</v>
      </c>
      <c r="X3099" s="14">
        <f>_xlfn.DAYS(Table1[[#This Row],[Date Ended Conversion]],Table1[[#This Row],[Date Created Conversion]])</f>
        <v>21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8297</v>
      </c>
      <c r="O3100" t="s">
        <v>8299</v>
      </c>
      <c r="P3100" s="16">
        <f>ROUND(Table1[[#This Row],[pledged]]/Table1[[#This Row],[goal]]*100,0)</f>
        <v>4</v>
      </c>
      <c r="Q3100">
        <f>IFERROR(ROUND(E3100/L3100,2),0)</f>
        <v>65.11</v>
      </c>
      <c r="R3100" s="18">
        <f>(((J3100/60)/60)/24)+DATE(1970,1,1)</f>
        <v>42359.792233796295</v>
      </c>
      <c r="S3100" s="18">
        <f>(((I3100/60)/60)/24)+DATE(1970,1,1)</f>
        <v>42408.01180555555</v>
      </c>
      <c r="T3100" s="14">
        <f>MONTH(R3100)</f>
        <v>12</v>
      </c>
      <c r="U3100" s="14">
        <f>MONTH(S3100)</f>
        <v>2</v>
      </c>
      <c r="V3100">
        <f>YEAR(R3100)</f>
        <v>2015</v>
      </c>
      <c r="W3100">
        <f>YEAR(S3100)</f>
        <v>2016</v>
      </c>
      <c r="X3100" s="14">
        <f>_xlfn.DAYS(Table1[[#This Row],[Date Ended Conversion]],Table1[[#This Row],[Date Created Conversion]])</f>
        <v>49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8297</v>
      </c>
      <c r="O3101" t="s">
        <v>8299</v>
      </c>
      <c r="P3101" s="16">
        <f>ROUND(Table1[[#This Row],[pledged]]/Table1[[#This Row],[goal]]*100,0)</f>
        <v>14</v>
      </c>
      <c r="Q3101">
        <f>IFERROR(ROUND(E3101/L3101,2),0)</f>
        <v>55.6</v>
      </c>
      <c r="R3101" s="18">
        <f>(((J3101/60)/60)/24)+DATE(1970,1,1)</f>
        <v>42382.189710648148</v>
      </c>
      <c r="S3101" s="18">
        <f>(((I3101/60)/60)/24)+DATE(1970,1,1)</f>
        <v>42412.189710648148</v>
      </c>
      <c r="T3101" s="14">
        <f>MONTH(R3101)</f>
        <v>1</v>
      </c>
      <c r="U3101" s="14">
        <f>MONTH(S3101)</f>
        <v>2</v>
      </c>
      <c r="V3101">
        <f>YEAR(R3101)</f>
        <v>2016</v>
      </c>
      <c r="W3101">
        <f>YEAR(S3101)</f>
        <v>2016</v>
      </c>
      <c r="X3101" s="14">
        <f>_xlfn.DAYS(Table1[[#This Row],[Date Ended Conversion]],Table1[[#This Row],[Date Created Conversion]])</f>
        <v>30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8297</v>
      </c>
      <c r="O3102" t="s">
        <v>8299</v>
      </c>
      <c r="P3102" s="16">
        <f>ROUND(Table1[[#This Row],[pledged]]/Table1[[#This Row],[goal]]*100,0)</f>
        <v>15</v>
      </c>
      <c r="Q3102">
        <f>IFERROR(ROUND(E3102/L3102,2),0)</f>
        <v>140.54</v>
      </c>
      <c r="R3102" s="18">
        <f>(((J3102/60)/60)/24)+DATE(1970,1,1)</f>
        <v>41902.622395833336</v>
      </c>
      <c r="S3102" s="18">
        <f>(((I3102/60)/60)/24)+DATE(1970,1,1)</f>
        <v>41932.622395833336</v>
      </c>
      <c r="T3102" s="14">
        <f>MONTH(R3102)</f>
        <v>9</v>
      </c>
      <c r="U3102" s="14">
        <f>MONTH(S3102)</f>
        <v>10</v>
      </c>
      <c r="V3102">
        <f>YEAR(R3102)</f>
        <v>2014</v>
      </c>
      <c r="W3102">
        <f>YEAR(S3102)</f>
        <v>2014</v>
      </c>
      <c r="X3102" s="14">
        <f>_xlfn.DAYS(Table1[[#This Row],[Date Ended Conversion]],Table1[[#This Row],[Date Created Conversion]])</f>
        <v>30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8297</v>
      </c>
      <c r="O3103" t="s">
        <v>8299</v>
      </c>
      <c r="P3103" s="16">
        <f>ROUND(Table1[[#This Row],[pledged]]/Table1[[#This Row],[goal]]*100,0)</f>
        <v>12</v>
      </c>
      <c r="Q3103">
        <f>IFERROR(ROUND(E3103/L3103,2),0)</f>
        <v>25</v>
      </c>
      <c r="R3103" s="18">
        <f>(((J3103/60)/60)/24)+DATE(1970,1,1)</f>
        <v>42171.383530092593</v>
      </c>
      <c r="S3103" s="18">
        <f>(((I3103/60)/60)/24)+DATE(1970,1,1)</f>
        <v>42201.330555555556</v>
      </c>
      <c r="T3103" s="14">
        <f>MONTH(R3103)</f>
        <v>6</v>
      </c>
      <c r="U3103" s="14">
        <f>MONTH(S3103)</f>
        <v>7</v>
      </c>
      <c r="V3103">
        <f>YEAR(R3103)</f>
        <v>2015</v>
      </c>
      <c r="W3103">
        <f>YEAR(S3103)</f>
        <v>2015</v>
      </c>
      <c r="X3103" s="14">
        <f>_xlfn.DAYS(Table1[[#This Row],[Date Ended Conversion]],Table1[[#This Row],[Date Created Conversion]])</f>
        <v>30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8297</v>
      </c>
      <c r="O3104" t="s">
        <v>8299</v>
      </c>
      <c r="P3104" s="16">
        <f>ROUND(Table1[[#This Row],[pledged]]/Table1[[#This Row],[goal]]*100,0)</f>
        <v>39</v>
      </c>
      <c r="Q3104">
        <f>IFERROR(ROUND(E3104/L3104,2),0)</f>
        <v>69.53</v>
      </c>
      <c r="R3104" s="18">
        <f>(((J3104/60)/60)/24)+DATE(1970,1,1)</f>
        <v>42555.340486111112</v>
      </c>
      <c r="S3104" s="18">
        <f>(((I3104/60)/60)/24)+DATE(1970,1,1)</f>
        <v>42605.340486111112</v>
      </c>
      <c r="T3104" s="14">
        <f>MONTH(R3104)</f>
        <v>7</v>
      </c>
      <c r="U3104" s="14">
        <f>MONTH(S3104)</f>
        <v>8</v>
      </c>
      <c r="V3104">
        <f>YEAR(R3104)</f>
        <v>2016</v>
      </c>
      <c r="W3104">
        <f>YEAR(S3104)</f>
        <v>2016</v>
      </c>
      <c r="X3104" s="14">
        <f>_xlfn.DAYS(Table1[[#This Row],[Date Ended Conversion]],Table1[[#This Row],[Date Created Conversion]])</f>
        <v>50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8297</v>
      </c>
      <c r="O3105" t="s">
        <v>8299</v>
      </c>
      <c r="P3105" s="16">
        <f>ROUND(Table1[[#This Row],[pledged]]/Table1[[#This Row],[goal]]*100,0)</f>
        <v>0</v>
      </c>
      <c r="Q3105">
        <f>IFERROR(ROUND(E3105/L3105,2),0)</f>
        <v>5.5</v>
      </c>
      <c r="R3105" s="18">
        <f>(((J3105/60)/60)/24)+DATE(1970,1,1)</f>
        <v>42107.156319444446</v>
      </c>
      <c r="S3105" s="18">
        <f>(((I3105/60)/60)/24)+DATE(1970,1,1)</f>
        <v>42167.156319444446</v>
      </c>
      <c r="T3105" s="14">
        <f>MONTH(R3105)</f>
        <v>4</v>
      </c>
      <c r="U3105" s="14">
        <f>MONTH(S3105)</f>
        <v>6</v>
      </c>
      <c r="V3105">
        <f>YEAR(R3105)</f>
        <v>2015</v>
      </c>
      <c r="W3105">
        <f>YEAR(S3105)</f>
        <v>2015</v>
      </c>
      <c r="X3105" s="14">
        <f>_xlfn.DAYS(Table1[[#This Row],[Date Ended Conversion]],Table1[[#This Row],[Date Created Conversion]])</f>
        <v>60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8297</v>
      </c>
      <c r="O3106" t="s">
        <v>8299</v>
      </c>
      <c r="P3106" s="16">
        <f>ROUND(Table1[[#This Row],[pledged]]/Table1[[#This Row],[goal]]*100,0)</f>
        <v>30</v>
      </c>
      <c r="Q3106">
        <f>IFERROR(ROUND(E3106/L3106,2),0)</f>
        <v>237</v>
      </c>
      <c r="R3106" s="18">
        <f>(((J3106/60)/60)/24)+DATE(1970,1,1)</f>
        <v>42006.908692129626</v>
      </c>
      <c r="S3106" s="18">
        <f>(((I3106/60)/60)/24)+DATE(1970,1,1)</f>
        <v>42038.083333333328</v>
      </c>
      <c r="T3106" s="14">
        <f>MONTH(R3106)</f>
        <v>1</v>
      </c>
      <c r="U3106" s="14">
        <f>MONTH(S3106)</f>
        <v>2</v>
      </c>
      <c r="V3106">
        <f>YEAR(R3106)</f>
        <v>2015</v>
      </c>
      <c r="W3106">
        <f>YEAR(S3106)</f>
        <v>2015</v>
      </c>
      <c r="X3106" s="14">
        <f>_xlfn.DAYS(Table1[[#This Row],[Date Ended Conversion]],Table1[[#This Row],[Date Created Conversion]])</f>
        <v>32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8297</v>
      </c>
      <c r="O3107" t="s">
        <v>8299</v>
      </c>
      <c r="P3107" s="16">
        <f>ROUND(Table1[[#This Row],[pledged]]/Table1[[#This Row],[goal]]*100,0)</f>
        <v>42</v>
      </c>
      <c r="Q3107">
        <f>IFERROR(ROUND(E3107/L3107,2),0)</f>
        <v>79.87</v>
      </c>
      <c r="R3107" s="18">
        <f>(((J3107/60)/60)/24)+DATE(1970,1,1)</f>
        <v>41876.718935185185</v>
      </c>
      <c r="S3107" s="18">
        <f>(((I3107/60)/60)/24)+DATE(1970,1,1)</f>
        <v>41931.208333333336</v>
      </c>
      <c r="T3107" s="14">
        <f>MONTH(R3107)</f>
        <v>8</v>
      </c>
      <c r="U3107" s="14">
        <f>MONTH(S3107)</f>
        <v>10</v>
      </c>
      <c r="V3107">
        <f>YEAR(R3107)</f>
        <v>2014</v>
      </c>
      <c r="W3107">
        <f>YEAR(S3107)</f>
        <v>2014</v>
      </c>
      <c r="X3107" s="14">
        <f>_xlfn.DAYS(Table1[[#This Row],[Date Ended Conversion]],Table1[[#This Row],[Date Created Conversion]])</f>
        <v>55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8297</v>
      </c>
      <c r="O3108" t="s">
        <v>8299</v>
      </c>
      <c r="P3108" s="16">
        <f>ROUND(Table1[[#This Row],[pledged]]/Table1[[#This Row],[goal]]*100,0)</f>
        <v>4</v>
      </c>
      <c r="Q3108">
        <f>IFERROR(ROUND(E3108/L3108,2),0)</f>
        <v>10.25</v>
      </c>
      <c r="R3108" s="18">
        <f>(((J3108/60)/60)/24)+DATE(1970,1,1)</f>
        <v>42241.429120370376</v>
      </c>
      <c r="S3108" s="18">
        <f>(((I3108/60)/60)/24)+DATE(1970,1,1)</f>
        <v>42263.916666666672</v>
      </c>
      <c r="T3108" s="14">
        <f>MONTH(R3108)</f>
        <v>8</v>
      </c>
      <c r="U3108" s="14">
        <f>MONTH(S3108)</f>
        <v>9</v>
      </c>
      <c r="V3108">
        <f>YEAR(R3108)</f>
        <v>2015</v>
      </c>
      <c r="W3108">
        <f>YEAR(S3108)</f>
        <v>2015</v>
      </c>
      <c r="X3108" s="14">
        <f>_xlfn.DAYS(Table1[[#This Row],[Date Ended Conversion]],Table1[[#This Row],[Date Created Conversion]])</f>
        <v>22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8297</v>
      </c>
      <c r="O3109" t="s">
        <v>8299</v>
      </c>
      <c r="P3109" s="16">
        <f>ROUND(Table1[[#This Row],[pledged]]/Table1[[#This Row],[goal]]*100,0)</f>
        <v>20</v>
      </c>
      <c r="Q3109">
        <f>IFERROR(ROUND(E3109/L3109,2),0)</f>
        <v>272.58999999999997</v>
      </c>
      <c r="R3109" s="18">
        <f>(((J3109/60)/60)/24)+DATE(1970,1,1)</f>
        <v>42128.814247685179</v>
      </c>
      <c r="S3109" s="18">
        <f>(((I3109/60)/60)/24)+DATE(1970,1,1)</f>
        <v>42135.814247685179</v>
      </c>
      <c r="T3109" s="14">
        <f>MONTH(R3109)</f>
        <v>5</v>
      </c>
      <c r="U3109" s="14">
        <f>MONTH(S3109)</f>
        <v>5</v>
      </c>
      <c r="V3109">
        <f>YEAR(R3109)</f>
        <v>2015</v>
      </c>
      <c r="W3109">
        <f>YEAR(S3109)</f>
        <v>2015</v>
      </c>
      <c r="X3109" s="14">
        <f>_xlfn.DAYS(Table1[[#This Row],[Date Ended Conversion]],Table1[[#This Row],[Date Created Conversion]])</f>
        <v>7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8297</v>
      </c>
      <c r="O3110" t="s">
        <v>8299</v>
      </c>
      <c r="P3110" s="16">
        <f>ROUND(Table1[[#This Row],[pledged]]/Table1[[#This Row],[goal]]*100,0)</f>
        <v>0</v>
      </c>
      <c r="Q3110">
        <f>IFERROR(ROUND(E3110/L3110,2),0)</f>
        <v>13</v>
      </c>
      <c r="R3110" s="18">
        <f>(((J3110/60)/60)/24)+DATE(1970,1,1)</f>
        <v>42062.680486111116</v>
      </c>
      <c r="S3110" s="18">
        <f>(((I3110/60)/60)/24)+DATE(1970,1,1)</f>
        <v>42122.638819444444</v>
      </c>
      <c r="T3110" s="14">
        <f>MONTH(R3110)</f>
        <v>2</v>
      </c>
      <c r="U3110" s="14">
        <f>MONTH(S3110)</f>
        <v>4</v>
      </c>
      <c r="V3110">
        <f>YEAR(R3110)</f>
        <v>2015</v>
      </c>
      <c r="W3110">
        <f>YEAR(S3110)</f>
        <v>2015</v>
      </c>
      <c r="X3110" s="14">
        <f>_xlfn.DAYS(Table1[[#This Row],[Date Ended Conversion]],Table1[[#This Row],[Date Created Conversion]])</f>
        <v>60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8297</v>
      </c>
      <c r="O3111" t="s">
        <v>8299</v>
      </c>
      <c r="P3111" s="16">
        <f>ROUND(Table1[[#This Row],[pledged]]/Table1[[#This Row],[goal]]*100,0)</f>
        <v>25</v>
      </c>
      <c r="Q3111">
        <f>IFERROR(ROUND(E3111/L3111,2),0)</f>
        <v>58.18</v>
      </c>
      <c r="R3111" s="18">
        <f>(((J3111/60)/60)/24)+DATE(1970,1,1)</f>
        <v>41844.125115740739</v>
      </c>
      <c r="S3111" s="18">
        <f>(((I3111/60)/60)/24)+DATE(1970,1,1)</f>
        <v>41879.125115740739</v>
      </c>
      <c r="T3111" s="14">
        <f>MONTH(R3111)</f>
        <v>7</v>
      </c>
      <c r="U3111" s="14">
        <f>MONTH(S3111)</f>
        <v>8</v>
      </c>
      <c r="V3111">
        <f>YEAR(R3111)</f>
        <v>2014</v>
      </c>
      <c r="W3111">
        <f>YEAR(S3111)</f>
        <v>2014</v>
      </c>
      <c r="X3111" s="14">
        <f>_xlfn.DAYS(Table1[[#This Row],[Date Ended Conversion]],Table1[[#This Row],[Date Created Conversion]])</f>
        <v>35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8297</v>
      </c>
      <c r="O3112" t="s">
        <v>8299</v>
      </c>
      <c r="P3112" s="16">
        <f>ROUND(Table1[[#This Row],[pledged]]/Table1[[#This Row],[goal]]*100,0)</f>
        <v>0</v>
      </c>
      <c r="Q3112">
        <f>IFERROR(ROUND(E3112/L3112,2),0)</f>
        <v>10</v>
      </c>
      <c r="R3112" s="18">
        <f>(((J3112/60)/60)/24)+DATE(1970,1,1)</f>
        <v>42745.031469907408</v>
      </c>
      <c r="S3112" s="18">
        <f>(((I3112/60)/60)/24)+DATE(1970,1,1)</f>
        <v>42785.031469907408</v>
      </c>
      <c r="T3112" s="14">
        <f>MONTH(R3112)</f>
        <v>1</v>
      </c>
      <c r="U3112" s="14">
        <f>MONTH(S3112)</f>
        <v>2</v>
      </c>
      <c r="V3112">
        <f>YEAR(R3112)</f>
        <v>2017</v>
      </c>
      <c r="W3112">
        <f>YEAR(S3112)</f>
        <v>2017</v>
      </c>
      <c r="X3112" s="14">
        <f>_xlfn.DAYS(Table1[[#This Row],[Date Ended Conversion]],Table1[[#This Row],[Date Created Conversion]])</f>
        <v>40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8297</v>
      </c>
      <c r="O3113" t="s">
        <v>8299</v>
      </c>
      <c r="P3113" s="16">
        <f>ROUND(Table1[[#This Row],[pledged]]/Table1[[#This Row],[goal]]*100,0)</f>
        <v>27</v>
      </c>
      <c r="Q3113">
        <f>IFERROR(ROUND(E3113/L3113,2),0)</f>
        <v>70.11</v>
      </c>
      <c r="R3113" s="18">
        <f>(((J3113/60)/60)/24)+DATE(1970,1,1)</f>
        <v>41885.595138888886</v>
      </c>
      <c r="S3113" s="18">
        <f>(((I3113/60)/60)/24)+DATE(1970,1,1)</f>
        <v>41916.595138888886</v>
      </c>
      <c r="T3113" s="14">
        <f>MONTH(R3113)</f>
        <v>9</v>
      </c>
      <c r="U3113" s="14">
        <f>MONTH(S3113)</f>
        <v>10</v>
      </c>
      <c r="V3113">
        <f>YEAR(R3113)</f>
        <v>2014</v>
      </c>
      <c r="W3113">
        <f>YEAR(S3113)</f>
        <v>2014</v>
      </c>
      <c r="X3113" s="14">
        <f>_xlfn.DAYS(Table1[[#This Row],[Date Ended Conversion]],Table1[[#This Row],[Date Created Conversion]])</f>
        <v>31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8297</v>
      </c>
      <c r="O3114" t="s">
        <v>8299</v>
      </c>
      <c r="P3114" s="16">
        <f>ROUND(Table1[[#This Row],[pledged]]/Table1[[#This Row],[goal]]*100,0)</f>
        <v>5</v>
      </c>
      <c r="Q3114">
        <f>IFERROR(ROUND(E3114/L3114,2),0)</f>
        <v>57.89</v>
      </c>
      <c r="R3114" s="18">
        <f>(((J3114/60)/60)/24)+DATE(1970,1,1)</f>
        <v>42615.121921296297</v>
      </c>
      <c r="S3114" s="18">
        <f>(((I3114/60)/60)/24)+DATE(1970,1,1)</f>
        <v>42675.121921296297</v>
      </c>
      <c r="T3114" s="14">
        <f>MONTH(R3114)</f>
        <v>9</v>
      </c>
      <c r="U3114" s="14">
        <f>MONTH(S3114)</f>
        <v>11</v>
      </c>
      <c r="V3114">
        <f>YEAR(R3114)</f>
        <v>2016</v>
      </c>
      <c r="W3114">
        <f>YEAR(S3114)</f>
        <v>2016</v>
      </c>
      <c r="X3114" s="14">
        <f>_xlfn.DAYS(Table1[[#This Row],[Date Ended Conversion]],Table1[[#This Row],[Date Created Conversion]])</f>
        <v>60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8297</v>
      </c>
      <c r="O3115" t="s">
        <v>8299</v>
      </c>
      <c r="P3115" s="16">
        <f>ROUND(Table1[[#This Row],[pledged]]/Table1[[#This Row],[goal]]*100,0)</f>
        <v>4</v>
      </c>
      <c r="Q3115">
        <f>IFERROR(ROUND(E3115/L3115,2),0)</f>
        <v>125.27</v>
      </c>
      <c r="R3115" s="18">
        <f>(((J3115/60)/60)/24)+DATE(1970,1,1)</f>
        <v>42081.731273148151</v>
      </c>
      <c r="S3115" s="18">
        <f>(((I3115/60)/60)/24)+DATE(1970,1,1)</f>
        <v>42111.731273148151</v>
      </c>
      <c r="T3115" s="14">
        <f>MONTH(R3115)</f>
        <v>3</v>
      </c>
      <c r="U3115" s="14">
        <f>MONTH(S3115)</f>
        <v>4</v>
      </c>
      <c r="V3115">
        <f>YEAR(R3115)</f>
        <v>2015</v>
      </c>
      <c r="W3115">
        <f>YEAR(S3115)</f>
        <v>2015</v>
      </c>
      <c r="X3115" s="14">
        <f>_xlfn.DAYS(Table1[[#This Row],[Date Ended Conversion]],Table1[[#This Row],[Date Created Conversion]])</f>
        <v>30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8297</v>
      </c>
      <c r="O3116" t="s">
        <v>8299</v>
      </c>
      <c r="P3116" s="16">
        <f>ROUND(Table1[[#This Row],[pledged]]/Table1[[#This Row],[goal]]*100,0)</f>
        <v>0</v>
      </c>
      <c r="Q3116">
        <f>IFERROR(ROUND(E3116/L3116,2),0)</f>
        <v>0</v>
      </c>
      <c r="R3116" s="18">
        <f>(((J3116/60)/60)/24)+DATE(1970,1,1)</f>
        <v>41843.632523148146</v>
      </c>
      <c r="S3116" s="18">
        <f>(((I3116/60)/60)/24)+DATE(1970,1,1)</f>
        <v>41903.632523148146</v>
      </c>
      <c r="T3116" s="14">
        <f>MONTH(R3116)</f>
        <v>7</v>
      </c>
      <c r="U3116" s="14">
        <f>MONTH(S3116)</f>
        <v>9</v>
      </c>
      <c r="V3116">
        <f>YEAR(R3116)</f>
        <v>2014</v>
      </c>
      <c r="W3116">
        <f>YEAR(S3116)</f>
        <v>2014</v>
      </c>
      <c r="X3116" s="14">
        <f>_xlfn.DAYS(Table1[[#This Row],[Date Ended Conversion]],Table1[[#This Row],[Date Created Conversion]])</f>
        <v>60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8297</v>
      </c>
      <c r="O3117" t="s">
        <v>8299</v>
      </c>
      <c r="P3117" s="16">
        <f>ROUND(Table1[[#This Row],[pledged]]/Table1[[#This Row],[goal]]*100,0)</f>
        <v>3</v>
      </c>
      <c r="Q3117">
        <f>IFERROR(ROUND(E3117/L3117,2),0)</f>
        <v>300</v>
      </c>
      <c r="R3117" s="18">
        <f>(((J3117/60)/60)/24)+DATE(1970,1,1)</f>
        <v>42496.447071759263</v>
      </c>
      <c r="S3117" s="18">
        <f>(((I3117/60)/60)/24)+DATE(1970,1,1)</f>
        <v>42526.447071759263</v>
      </c>
      <c r="T3117" s="14">
        <f>MONTH(R3117)</f>
        <v>5</v>
      </c>
      <c r="U3117" s="14">
        <f>MONTH(S3117)</f>
        <v>6</v>
      </c>
      <c r="V3117">
        <f>YEAR(R3117)</f>
        <v>2016</v>
      </c>
      <c r="W3117">
        <f>YEAR(S3117)</f>
        <v>2016</v>
      </c>
      <c r="X3117" s="14">
        <f>_xlfn.DAYS(Table1[[#This Row],[Date Ended Conversion]],Table1[[#This Row],[Date Created Conversion]])</f>
        <v>30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8297</v>
      </c>
      <c r="O3118" t="s">
        <v>8299</v>
      </c>
      <c r="P3118" s="16">
        <f>ROUND(Table1[[#This Row],[pledged]]/Table1[[#This Row],[goal]]*100,0)</f>
        <v>57</v>
      </c>
      <c r="Q3118">
        <f>IFERROR(ROUND(E3118/L3118,2),0)</f>
        <v>43</v>
      </c>
      <c r="R3118" s="18">
        <f>(((J3118/60)/60)/24)+DATE(1970,1,1)</f>
        <v>42081.515335648146</v>
      </c>
      <c r="S3118" s="18">
        <f>(((I3118/60)/60)/24)+DATE(1970,1,1)</f>
        <v>42095.515335648146</v>
      </c>
      <c r="T3118" s="14">
        <f>MONTH(R3118)</f>
        <v>3</v>
      </c>
      <c r="U3118" s="14">
        <f>MONTH(S3118)</f>
        <v>4</v>
      </c>
      <c r="V3118">
        <f>YEAR(R3118)</f>
        <v>2015</v>
      </c>
      <c r="W3118">
        <f>YEAR(S3118)</f>
        <v>2015</v>
      </c>
      <c r="X3118" s="14">
        <f>_xlfn.DAYS(Table1[[#This Row],[Date Ended Conversion]],Table1[[#This Row],[Date Created Conversion]])</f>
        <v>14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8297</v>
      </c>
      <c r="O3119" t="s">
        <v>8299</v>
      </c>
      <c r="P3119" s="16">
        <f>ROUND(Table1[[#This Row],[pledged]]/Table1[[#This Row],[goal]]*100,0)</f>
        <v>0</v>
      </c>
      <c r="Q3119">
        <f>IFERROR(ROUND(E3119/L3119,2),0)</f>
        <v>1</v>
      </c>
      <c r="R3119" s="18">
        <f>(((J3119/60)/60)/24)+DATE(1970,1,1)</f>
        <v>42509.374537037031</v>
      </c>
      <c r="S3119" s="18">
        <f>(((I3119/60)/60)/24)+DATE(1970,1,1)</f>
        <v>42517.55</v>
      </c>
      <c r="T3119" s="14">
        <f>MONTH(R3119)</f>
        <v>5</v>
      </c>
      <c r="U3119" s="14">
        <f>MONTH(S3119)</f>
        <v>5</v>
      </c>
      <c r="V3119">
        <f>YEAR(R3119)</f>
        <v>2016</v>
      </c>
      <c r="W3119">
        <f>YEAR(S3119)</f>
        <v>2016</v>
      </c>
      <c r="X3119" s="14">
        <f>_xlfn.DAYS(Table1[[#This Row],[Date Ended Conversion]],Table1[[#This Row],[Date Created Conversion]])</f>
        <v>8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8297</v>
      </c>
      <c r="O3120" t="s">
        <v>8299</v>
      </c>
      <c r="P3120" s="16">
        <f>ROUND(Table1[[#This Row],[pledged]]/Table1[[#This Row],[goal]]*100,0)</f>
        <v>0</v>
      </c>
      <c r="Q3120">
        <f>IFERROR(ROUND(E3120/L3120,2),0)</f>
        <v>775</v>
      </c>
      <c r="R3120" s="18">
        <f>(((J3120/60)/60)/24)+DATE(1970,1,1)</f>
        <v>42534.649571759262</v>
      </c>
      <c r="S3120" s="18">
        <f>(((I3120/60)/60)/24)+DATE(1970,1,1)</f>
        <v>42553.649571759262</v>
      </c>
      <c r="T3120" s="14">
        <f>MONTH(R3120)</f>
        <v>6</v>
      </c>
      <c r="U3120" s="14">
        <f>MONTH(S3120)</f>
        <v>7</v>
      </c>
      <c r="V3120">
        <f>YEAR(R3120)</f>
        <v>2016</v>
      </c>
      <c r="W3120">
        <f>YEAR(S3120)</f>
        <v>2016</v>
      </c>
      <c r="X3120" s="14">
        <f>_xlfn.DAYS(Table1[[#This Row],[Date Ended Conversion]],Table1[[#This Row],[Date Created Conversion]])</f>
        <v>19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8297</v>
      </c>
      <c r="O3121" t="s">
        <v>8299</v>
      </c>
      <c r="P3121" s="16">
        <f>ROUND(Table1[[#This Row],[pledged]]/Table1[[#This Row],[goal]]*100,0)</f>
        <v>0</v>
      </c>
      <c r="Q3121">
        <f>IFERROR(ROUND(E3121/L3121,2),0)</f>
        <v>5</v>
      </c>
      <c r="R3121" s="18">
        <f>(((J3121/60)/60)/24)+DATE(1970,1,1)</f>
        <v>42060.04550925926</v>
      </c>
      <c r="S3121" s="18">
        <f>(((I3121/60)/60)/24)+DATE(1970,1,1)</f>
        <v>42090.003842592589</v>
      </c>
      <c r="T3121" s="14">
        <f>MONTH(R3121)</f>
        <v>2</v>
      </c>
      <c r="U3121" s="14">
        <f>MONTH(S3121)</f>
        <v>3</v>
      </c>
      <c r="V3121">
        <f>YEAR(R3121)</f>
        <v>2015</v>
      </c>
      <c r="W3121">
        <f>YEAR(S3121)</f>
        <v>2015</v>
      </c>
      <c r="X3121" s="14">
        <f>_xlfn.DAYS(Table1[[#This Row],[Date Ended Conversion]],Table1[[#This Row],[Date Created Conversion]])</f>
        <v>30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8297</v>
      </c>
      <c r="O3122" t="s">
        <v>8299</v>
      </c>
      <c r="P3122" s="16">
        <f>ROUND(Table1[[#This Row],[pledged]]/Table1[[#This Row],[goal]]*100,0)</f>
        <v>0</v>
      </c>
      <c r="Q3122">
        <f>IFERROR(ROUND(E3122/L3122,2),0)</f>
        <v>12.8</v>
      </c>
      <c r="R3122" s="18">
        <f>(((J3122/60)/60)/24)+DATE(1970,1,1)</f>
        <v>42435.942083333335</v>
      </c>
      <c r="S3122" s="18">
        <f>(((I3122/60)/60)/24)+DATE(1970,1,1)</f>
        <v>42495.900416666671</v>
      </c>
      <c r="T3122" s="14">
        <f>MONTH(R3122)</f>
        <v>3</v>
      </c>
      <c r="U3122" s="14">
        <f>MONTH(S3122)</f>
        <v>5</v>
      </c>
      <c r="V3122">
        <f>YEAR(R3122)</f>
        <v>2016</v>
      </c>
      <c r="W3122">
        <f>YEAR(S3122)</f>
        <v>2016</v>
      </c>
      <c r="X3122" s="14">
        <f>_xlfn.DAYS(Table1[[#This Row],[Date Ended Conversion]],Table1[[#This Row],[Date Created Conversion]])</f>
        <v>60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8297</v>
      </c>
      <c r="O3123" t="s">
        <v>8299</v>
      </c>
      <c r="P3123" s="16">
        <f>ROUND(Table1[[#This Row],[pledged]]/Table1[[#This Row],[goal]]*100,0)</f>
        <v>1</v>
      </c>
      <c r="Q3123">
        <f>IFERROR(ROUND(E3123/L3123,2),0)</f>
        <v>10</v>
      </c>
      <c r="R3123" s="18">
        <f>(((J3123/60)/60)/24)+DATE(1970,1,1)</f>
        <v>41848.679803240739</v>
      </c>
      <c r="S3123" s="18">
        <f>(((I3123/60)/60)/24)+DATE(1970,1,1)</f>
        <v>41908.679803240739</v>
      </c>
      <c r="T3123" s="14">
        <f>MONTH(R3123)</f>
        <v>7</v>
      </c>
      <c r="U3123" s="14">
        <f>MONTH(S3123)</f>
        <v>9</v>
      </c>
      <c r="V3123">
        <f>YEAR(R3123)</f>
        <v>2014</v>
      </c>
      <c r="W3123">
        <f>YEAR(S3123)</f>
        <v>2014</v>
      </c>
      <c r="X3123" s="14">
        <f>_xlfn.DAYS(Table1[[#This Row],[Date Ended Conversion]],Table1[[#This Row],[Date Created Conversion]])</f>
        <v>60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8297</v>
      </c>
      <c r="O3124" t="s">
        <v>8299</v>
      </c>
      <c r="P3124" s="16">
        <f>ROUND(Table1[[#This Row],[pledged]]/Table1[[#This Row],[goal]]*100,0)</f>
        <v>58</v>
      </c>
      <c r="Q3124">
        <f>IFERROR(ROUND(E3124/L3124,2),0)</f>
        <v>58</v>
      </c>
      <c r="R3124" s="18">
        <f>(((J3124/60)/60)/24)+DATE(1970,1,1)</f>
        <v>42678.932083333333</v>
      </c>
      <c r="S3124" s="18">
        <f>(((I3124/60)/60)/24)+DATE(1970,1,1)</f>
        <v>42683.973750000005</v>
      </c>
      <c r="T3124" s="14">
        <f>MONTH(R3124)</f>
        <v>11</v>
      </c>
      <c r="U3124" s="14">
        <f>MONTH(S3124)</f>
        <v>11</v>
      </c>
      <c r="V3124">
        <f>YEAR(R3124)</f>
        <v>2016</v>
      </c>
      <c r="W3124">
        <f>YEAR(S3124)</f>
        <v>2016</v>
      </c>
      <c r="X3124" s="14">
        <f>_xlfn.DAYS(Table1[[#This Row],[Date Ended Conversion]],Table1[[#This Row],[Date Created Conversion]])</f>
        <v>5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8297</v>
      </c>
      <c r="O3125" t="s">
        <v>8299</v>
      </c>
      <c r="P3125" s="16">
        <f>ROUND(Table1[[#This Row],[pledged]]/Table1[[#This Row],[goal]]*100,0)</f>
        <v>68</v>
      </c>
      <c r="Q3125">
        <f>IFERROR(ROUND(E3125/L3125,2),0)</f>
        <v>244.8</v>
      </c>
      <c r="R3125" s="18">
        <f>(((J3125/60)/60)/24)+DATE(1970,1,1)</f>
        <v>42530.993032407408</v>
      </c>
      <c r="S3125" s="18">
        <f>(((I3125/60)/60)/24)+DATE(1970,1,1)</f>
        <v>42560.993032407408</v>
      </c>
      <c r="T3125" s="14">
        <f>MONTH(R3125)</f>
        <v>6</v>
      </c>
      <c r="U3125" s="14">
        <f>MONTH(S3125)</f>
        <v>7</v>
      </c>
      <c r="V3125">
        <f>YEAR(R3125)</f>
        <v>2016</v>
      </c>
      <c r="W3125">
        <f>YEAR(S3125)</f>
        <v>2016</v>
      </c>
      <c r="X3125" s="14">
        <f>_xlfn.DAYS(Table1[[#This Row],[Date Ended Conversion]],Table1[[#This Row],[Date Created Conversion]])</f>
        <v>30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8297</v>
      </c>
      <c r="O3126" t="s">
        <v>8299</v>
      </c>
      <c r="P3126" s="16">
        <f>ROUND(Table1[[#This Row],[pledged]]/Table1[[#This Row],[goal]]*100,0)</f>
        <v>0</v>
      </c>
      <c r="Q3126">
        <f>IFERROR(ROUND(E3126/L3126,2),0)</f>
        <v>6.5</v>
      </c>
      <c r="R3126" s="18">
        <f>(((J3126/60)/60)/24)+DATE(1970,1,1)</f>
        <v>41977.780104166668</v>
      </c>
      <c r="S3126" s="18">
        <f>(((I3126/60)/60)/24)+DATE(1970,1,1)</f>
        <v>42037.780104166668</v>
      </c>
      <c r="T3126" s="14">
        <f>MONTH(R3126)</f>
        <v>12</v>
      </c>
      <c r="U3126" s="14">
        <f>MONTH(S3126)</f>
        <v>2</v>
      </c>
      <c r="V3126">
        <f>YEAR(R3126)</f>
        <v>2014</v>
      </c>
      <c r="W3126">
        <f>YEAR(S3126)</f>
        <v>2015</v>
      </c>
      <c r="X3126" s="14">
        <f>_xlfn.DAYS(Table1[[#This Row],[Date Ended Conversion]],Table1[[#This Row],[Date Created Conversion]])</f>
        <v>60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8297</v>
      </c>
      <c r="O3127" t="s">
        <v>8299</v>
      </c>
      <c r="P3127" s="16">
        <f>ROUND(Table1[[#This Row],[pledged]]/Table1[[#This Row],[goal]]*100,0)</f>
        <v>0</v>
      </c>
      <c r="Q3127">
        <f>IFERROR(ROUND(E3127/L3127,2),0)</f>
        <v>0</v>
      </c>
      <c r="R3127" s="18">
        <f>(((J3127/60)/60)/24)+DATE(1970,1,1)</f>
        <v>42346.20685185185</v>
      </c>
      <c r="S3127" s="18">
        <f>(((I3127/60)/60)/24)+DATE(1970,1,1)</f>
        <v>42376.20685185185</v>
      </c>
      <c r="T3127" s="14">
        <f>MONTH(R3127)</f>
        <v>12</v>
      </c>
      <c r="U3127" s="14">
        <f>MONTH(S3127)</f>
        <v>1</v>
      </c>
      <c r="V3127">
        <f>YEAR(R3127)</f>
        <v>2015</v>
      </c>
      <c r="W3127">
        <f>YEAR(S3127)</f>
        <v>2016</v>
      </c>
      <c r="X3127" s="14">
        <f>_xlfn.DAYS(Table1[[#This Row],[Date Ended Conversion]],Table1[[#This Row],[Date Created Conversion]])</f>
        <v>30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8297</v>
      </c>
      <c r="O3128" t="s">
        <v>8299</v>
      </c>
      <c r="P3128" s="16">
        <f>ROUND(Table1[[#This Row],[pledged]]/Table1[[#This Row],[goal]]*100,0)</f>
        <v>4</v>
      </c>
      <c r="Q3128">
        <f>IFERROR(ROUND(E3128/L3128,2),0)</f>
        <v>61.18</v>
      </c>
      <c r="R3128" s="18">
        <f>(((J3128/60)/60)/24)+DATE(1970,1,1)</f>
        <v>42427.01807870371</v>
      </c>
      <c r="S3128" s="18">
        <f>(((I3128/60)/60)/24)+DATE(1970,1,1)</f>
        <v>42456.976412037038</v>
      </c>
      <c r="T3128" s="14">
        <f>MONTH(R3128)</f>
        <v>2</v>
      </c>
      <c r="U3128" s="14">
        <f>MONTH(S3128)</f>
        <v>3</v>
      </c>
      <c r="V3128">
        <f>YEAR(R3128)</f>
        <v>2016</v>
      </c>
      <c r="W3128">
        <f>YEAR(S3128)</f>
        <v>2016</v>
      </c>
      <c r="X3128" s="14">
        <f>_xlfn.DAYS(Table1[[#This Row],[Date Ended Conversion]],Table1[[#This Row],[Date Created Conversion]])</f>
        <v>29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8297</v>
      </c>
      <c r="O3129" t="s">
        <v>8299</v>
      </c>
      <c r="P3129" s="16">
        <f>ROUND(Table1[[#This Row],[pledged]]/Table1[[#This Row],[goal]]*100,0)</f>
        <v>0</v>
      </c>
      <c r="Q3129">
        <f>IFERROR(ROUND(E3129/L3129,2),0)</f>
        <v>0</v>
      </c>
      <c r="R3129" s="18">
        <f>(((J3129/60)/60)/24)+DATE(1970,1,1)</f>
        <v>42034.856817129628</v>
      </c>
      <c r="S3129" s="18">
        <f>(((I3129/60)/60)/24)+DATE(1970,1,1)</f>
        <v>42064.856817129628</v>
      </c>
      <c r="T3129" s="14">
        <f>MONTH(R3129)</f>
        <v>1</v>
      </c>
      <c r="U3129" s="14">
        <f>MONTH(S3129)</f>
        <v>3</v>
      </c>
      <c r="V3129">
        <f>YEAR(R3129)</f>
        <v>2015</v>
      </c>
      <c r="W3129">
        <f>YEAR(S3129)</f>
        <v>2015</v>
      </c>
      <c r="X3129" s="14">
        <f>_xlfn.DAYS(Table1[[#This Row],[Date Ended Conversion]],Table1[[#This Row],[Date Created Conversion]])</f>
        <v>30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8297</v>
      </c>
      <c r="O3130" t="s">
        <v>8298</v>
      </c>
      <c r="P3130" s="16">
        <f>ROUND(Table1[[#This Row],[pledged]]/Table1[[#This Row],[goal]]*100,0)</f>
        <v>109</v>
      </c>
      <c r="Q3130">
        <f>IFERROR(ROUND(E3130/L3130,2),0)</f>
        <v>139.24</v>
      </c>
      <c r="R3130" s="18">
        <f>(((J3130/60)/60)/24)+DATE(1970,1,1)</f>
        <v>42780.825706018513</v>
      </c>
      <c r="S3130" s="18">
        <f>(((I3130/60)/60)/24)+DATE(1970,1,1)</f>
        <v>42810.784039351856</v>
      </c>
      <c r="T3130" s="14">
        <f>MONTH(R3130)</f>
        <v>2</v>
      </c>
      <c r="U3130" s="14">
        <f>MONTH(S3130)</f>
        <v>3</v>
      </c>
      <c r="V3130">
        <f>YEAR(R3130)</f>
        <v>2017</v>
      </c>
      <c r="W3130">
        <f>YEAR(S3130)</f>
        <v>2017</v>
      </c>
      <c r="X3130" s="14">
        <f>_xlfn.DAYS(Table1[[#This Row],[Date Ended Conversion]],Table1[[#This Row],[Date Created Conversion]])</f>
        <v>30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8297</v>
      </c>
      <c r="O3131" t="s">
        <v>8298</v>
      </c>
      <c r="P3131" s="16">
        <f>ROUND(Table1[[#This Row],[pledged]]/Table1[[#This Row],[goal]]*100,0)</f>
        <v>1</v>
      </c>
      <c r="Q3131">
        <f>IFERROR(ROUND(E3131/L3131,2),0)</f>
        <v>10</v>
      </c>
      <c r="R3131" s="18">
        <f>(((J3131/60)/60)/24)+DATE(1970,1,1)</f>
        <v>42803.842812499999</v>
      </c>
      <c r="S3131" s="18">
        <f>(((I3131/60)/60)/24)+DATE(1970,1,1)</f>
        <v>42843.801145833335</v>
      </c>
      <c r="T3131" s="14">
        <f>MONTH(R3131)</f>
        <v>3</v>
      </c>
      <c r="U3131" s="14">
        <f>MONTH(S3131)</f>
        <v>4</v>
      </c>
      <c r="V3131">
        <f>YEAR(R3131)</f>
        <v>2017</v>
      </c>
      <c r="W3131">
        <f>YEAR(S3131)</f>
        <v>2017</v>
      </c>
      <c r="X3131" s="14">
        <f>_xlfn.DAYS(Table1[[#This Row],[Date Ended Conversion]],Table1[[#This Row],[Date Created Conversion]])</f>
        <v>40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8297</v>
      </c>
      <c r="O3132" t="s">
        <v>8298</v>
      </c>
      <c r="P3132" s="16">
        <f>ROUND(Table1[[#This Row],[pledged]]/Table1[[#This Row],[goal]]*100,0)</f>
        <v>4</v>
      </c>
      <c r="Q3132">
        <f>IFERROR(ROUND(E3132/L3132,2),0)</f>
        <v>93.75</v>
      </c>
      <c r="R3132" s="18">
        <f>(((J3132/60)/60)/24)+DATE(1970,1,1)</f>
        <v>42808.640231481477</v>
      </c>
      <c r="S3132" s="18">
        <f>(((I3132/60)/60)/24)+DATE(1970,1,1)</f>
        <v>42839.207638888889</v>
      </c>
      <c r="T3132" s="14">
        <f>MONTH(R3132)</f>
        <v>3</v>
      </c>
      <c r="U3132" s="14">
        <f>MONTH(S3132)</f>
        <v>4</v>
      </c>
      <c r="V3132">
        <f>YEAR(R3132)</f>
        <v>2017</v>
      </c>
      <c r="W3132">
        <f>YEAR(S3132)</f>
        <v>2017</v>
      </c>
      <c r="X3132" s="14">
        <f>_xlfn.DAYS(Table1[[#This Row],[Date Ended Conversion]],Table1[[#This Row],[Date Created Conversion]])</f>
        <v>31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8297</v>
      </c>
      <c r="O3133" t="s">
        <v>8298</v>
      </c>
      <c r="P3133" s="16">
        <f>ROUND(Table1[[#This Row],[pledged]]/Table1[[#This Row],[goal]]*100,0)</f>
        <v>16</v>
      </c>
      <c r="Q3133">
        <f>IFERROR(ROUND(E3133/L3133,2),0)</f>
        <v>53.75</v>
      </c>
      <c r="R3133" s="18">
        <f>(((J3133/60)/60)/24)+DATE(1970,1,1)</f>
        <v>42803.579224537039</v>
      </c>
      <c r="S3133" s="18">
        <f>(((I3133/60)/60)/24)+DATE(1970,1,1)</f>
        <v>42833.537557870368</v>
      </c>
      <c r="T3133" s="14">
        <f>MONTH(R3133)</f>
        <v>3</v>
      </c>
      <c r="U3133" s="14">
        <f>MONTH(S3133)</f>
        <v>4</v>
      </c>
      <c r="V3133">
        <f>YEAR(R3133)</f>
        <v>2017</v>
      </c>
      <c r="W3133">
        <f>YEAR(S3133)</f>
        <v>2017</v>
      </c>
      <c r="X3133" s="14">
        <f>_xlfn.DAYS(Table1[[#This Row],[Date Ended Conversion]],Table1[[#This Row],[Date Created Conversion]])</f>
        <v>30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8297</v>
      </c>
      <c r="O3134" t="s">
        <v>8298</v>
      </c>
      <c r="P3134" s="16">
        <f>ROUND(Table1[[#This Row],[pledged]]/Table1[[#This Row],[goal]]*100,0)</f>
        <v>0</v>
      </c>
      <c r="Q3134">
        <f>IFERROR(ROUND(E3134/L3134,2),0)</f>
        <v>10</v>
      </c>
      <c r="R3134" s="18">
        <f>(((J3134/60)/60)/24)+DATE(1970,1,1)</f>
        <v>42786.350231481483</v>
      </c>
      <c r="S3134" s="18">
        <f>(((I3134/60)/60)/24)+DATE(1970,1,1)</f>
        <v>42846.308564814812</v>
      </c>
      <c r="T3134" s="14">
        <f>MONTH(R3134)</f>
        <v>2</v>
      </c>
      <c r="U3134" s="14">
        <f>MONTH(S3134)</f>
        <v>4</v>
      </c>
      <c r="V3134">
        <f>YEAR(R3134)</f>
        <v>2017</v>
      </c>
      <c r="W3134">
        <f>YEAR(S3134)</f>
        <v>2017</v>
      </c>
      <c r="X3134" s="14">
        <f>_xlfn.DAYS(Table1[[#This Row],[Date Ended Conversion]],Table1[[#This Row],[Date Created Conversion]])</f>
        <v>60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8297</v>
      </c>
      <c r="O3135" t="s">
        <v>8298</v>
      </c>
      <c r="P3135" s="16">
        <f>ROUND(Table1[[#This Row],[pledged]]/Table1[[#This Row],[goal]]*100,0)</f>
        <v>108</v>
      </c>
      <c r="Q3135">
        <f>IFERROR(ROUND(E3135/L3135,2),0)</f>
        <v>33.75</v>
      </c>
      <c r="R3135" s="18">
        <f>(((J3135/60)/60)/24)+DATE(1970,1,1)</f>
        <v>42788.565208333333</v>
      </c>
      <c r="S3135" s="18">
        <f>(((I3135/60)/60)/24)+DATE(1970,1,1)</f>
        <v>42818.523541666669</v>
      </c>
      <c r="T3135" s="14">
        <f>MONTH(R3135)</f>
        <v>2</v>
      </c>
      <c r="U3135" s="14">
        <f>MONTH(S3135)</f>
        <v>3</v>
      </c>
      <c r="V3135">
        <f>YEAR(R3135)</f>
        <v>2017</v>
      </c>
      <c r="W3135">
        <f>YEAR(S3135)</f>
        <v>2017</v>
      </c>
      <c r="X3135" s="14">
        <f>_xlfn.DAYS(Table1[[#This Row],[Date Ended Conversion]],Table1[[#This Row],[Date Created Conversion]])</f>
        <v>30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8297</v>
      </c>
      <c r="O3136" t="s">
        <v>8298</v>
      </c>
      <c r="P3136" s="16">
        <f>ROUND(Table1[[#This Row],[pledged]]/Table1[[#This Row],[goal]]*100,0)</f>
        <v>23</v>
      </c>
      <c r="Q3136">
        <f>IFERROR(ROUND(E3136/L3136,2),0)</f>
        <v>18.75</v>
      </c>
      <c r="R3136" s="18">
        <f>(((J3136/60)/60)/24)+DATE(1970,1,1)</f>
        <v>42800.720127314817</v>
      </c>
      <c r="S3136" s="18">
        <f>(((I3136/60)/60)/24)+DATE(1970,1,1)</f>
        <v>42821.678460648152</v>
      </c>
      <c r="T3136" s="14">
        <f>MONTH(R3136)</f>
        <v>3</v>
      </c>
      <c r="U3136" s="14">
        <f>MONTH(S3136)</f>
        <v>3</v>
      </c>
      <c r="V3136">
        <f>YEAR(R3136)</f>
        <v>2017</v>
      </c>
      <c r="W3136">
        <f>YEAR(S3136)</f>
        <v>2017</v>
      </c>
      <c r="X3136" s="14">
        <f>_xlfn.DAYS(Table1[[#This Row],[Date Ended Conversion]],Table1[[#This Row],[Date Created Conversion]])</f>
        <v>21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8297</v>
      </c>
      <c r="O3137" t="s">
        <v>8298</v>
      </c>
      <c r="P3137" s="16">
        <f>ROUND(Table1[[#This Row],[pledged]]/Table1[[#This Row],[goal]]*100,0)</f>
        <v>21</v>
      </c>
      <c r="Q3137">
        <f>IFERROR(ROUND(E3137/L3137,2),0)</f>
        <v>23.14</v>
      </c>
      <c r="R3137" s="18">
        <f>(((J3137/60)/60)/24)+DATE(1970,1,1)</f>
        <v>42807.151863425926</v>
      </c>
      <c r="S3137" s="18">
        <f>(((I3137/60)/60)/24)+DATE(1970,1,1)</f>
        <v>42829.151863425926</v>
      </c>
      <c r="T3137" s="14">
        <f>MONTH(R3137)</f>
        <v>3</v>
      </c>
      <c r="U3137" s="14">
        <f>MONTH(S3137)</f>
        <v>4</v>
      </c>
      <c r="V3137">
        <f>YEAR(R3137)</f>
        <v>2017</v>
      </c>
      <c r="W3137">
        <f>YEAR(S3137)</f>
        <v>2017</v>
      </c>
      <c r="X3137" s="14">
        <f>_xlfn.DAYS(Table1[[#This Row],[Date Ended Conversion]],Table1[[#This Row],[Date Created Conversion]])</f>
        <v>22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8297</v>
      </c>
      <c r="O3138" t="s">
        <v>8298</v>
      </c>
      <c r="P3138" s="16">
        <f>ROUND(Table1[[#This Row],[pledged]]/Table1[[#This Row],[goal]]*100,0)</f>
        <v>128</v>
      </c>
      <c r="Q3138">
        <f>IFERROR(ROUND(E3138/L3138,2),0)</f>
        <v>29.05</v>
      </c>
      <c r="R3138" s="18">
        <f>(((J3138/60)/60)/24)+DATE(1970,1,1)</f>
        <v>42789.462430555555</v>
      </c>
      <c r="S3138" s="18">
        <f>(((I3138/60)/60)/24)+DATE(1970,1,1)</f>
        <v>42825.957638888889</v>
      </c>
      <c r="T3138" s="14">
        <f>MONTH(R3138)</f>
        <v>2</v>
      </c>
      <c r="U3138" s="14">
        <f>MONTH(S3138)</f>
        <v>3</v>
      </c>
      <c r="V3138">
        <f>YEAR(R3138)</f>
        <v>2017</v>
      </c>
      <c r="W3138">
        <f>YEAR(S3138)</f>
        <v>2017</v>
      </c>
      <c r="X3138" s="14">
        <f>_xlfn.DAYS(Table1[[#This Row],[Date Ended Conversion]],Table1[[#This Row],[Date Created Conversion]])</f>
        <v>36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8297</v>
      </c>
      <c r="O3139" t="s">
        <v>8298</v>
      </c>
      <c r="P3139" s="16">
        <f>ROUND(Table1[[#This Row],[pledged]]/Table1[[#This Row],[goal]]*100,0)</f>
        <v>3</v>
      </c>
      <c r="Q3139">
        <f>IFERROR(ROUND(E3139/L3139,2),0)</f>
        <v>50</v>
      </c>
      <c r="R3139" s="18">
        <f>(((J3139/60)/60)/24)+DATE(1970,1,1)</f>
        <v>42807.885057870371</v>
      </c>
      <c r="S3139" s="18">
        <f>(((I3139/60)/60)/24)+DATE(1970,1,1)</f>
        <v>42858.8</v>
      </c>
      <c r="T3139" s="14">
        <f>MONTH(R3139)</f>
        <v>3</v>
      </c>
      <c r="U3139" s="14">
        <f>MONTH(S3139)</f>
        <v>5</v>
      </c>
      <c r="V3139">
        <f>YEAR(R3139)</f>
        <v>2017</v>
      </c>
      <c r="W3139">
        <f>YEAR(S3139)</f>
        <v>2017</v>
      </c>
      <c r="X3139" s="14">
        <f>_xlfn.DAYS(Table1[[#This Row],[Date Ended Conversion]],Table1[[#This Row],[Date Created Conversion]])</f>
        <v>51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8297</v>
      </c>
      <c r="O3140" t="s">
        <v>8298</v>
      </c>
      <c r="P3140" s="16">
        <f>ROUND(Table1[[#This Row],[pledged]]/Table1[[#This Row],[goal]]*100,0)</f>
        <v>0</v>
      </c>
      <c r="Q3140">
        <f>IFERROR(ROUND(E3140/L3140,2),0)</f>
        <v>0</v>
      </c>
      <c r="R3140" s="18">
        <f>(((J3140/60)/60)/24)+DATE(1970,1,1)</f>
        <v>42809.645914351851</v>
      </c>
      <c r="S3140" s="18">
        <f>(((I3140/60)/60)/24)+DATE(1970,1,1)</f>
        <v>42828.645914351851</v>
      </c>
      <c r="T3140" s="14">
        <f>MONTH(R3140)</f>
        <v>3</v>
      </c>
      <c r="U3140" s="14">
        <f>MONTH(S3140)</f>
        <v>4</v>
      </c>
      <c r="V3140">
        <f>YEAR(R3140)</f>
        <v>2017</v>
      </c>
      <c r="W3140">
        <f>YEAR(S3140)</f>
        <v>2017</v>
      </c>
      <c r="X3140" s="14">
        <f>_xlfn.DAYS(Table1[[#This Row],[Date Ended Conversion]],Table1[[#This Row],[Date Created Conversion]])</f>
        <v>19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8297</v>
      </c>
      <c r="O3141" t="s">
        <v>8298</v>
      </c>
      <c r="P3141" s="16">
        <f>ROUND(Table1[[#This Row],[pledged]]/Table1[[#This Row],[goal]]*100,0)</f>
        <v>5</v>
      </c>
      <c r="Q3141">
        <f>IFERROR(ROUND(E3141/L3141,2),0)</f>
        <v>450</v>
      </c>
      <c r="R3141" s="18">
        <f>(((J3141/60)/60)/24)+DATE(1970,1,1)</f>
        <v>42785.270370370374</v>
      </c>
      <c r="S3141" s="18">
        <f>(((I3141/60)/60)/24)+DATE(1970,1,1)</f>
        <v>42819.189583333333</v>
      </c>
      <c r="T3141" s="14">
        <f>MONTH(R3141)</f>
        <v>2</v>
      </c>
      <c r="U3141" s="14">
        <f>MONTH(S3141)</f>
        <v>3</v>
      </c>
      <c r="V3141">
        <f>YEAR(R3141)</f>
        <v>2017</v>
      </c>
      <c r="W3141">
        <f>YEAR(S3141)</f>
        <v>2017</v>
      </c>
      <c r="X3141" s="14">
        <f>_xlfn.DAYS(Table1[[#This Row],[Date Ended Conversion]],Table1[[#This Row],[Date Created Conversion]])</f>
        <v>34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8297</v>
      </c>
      <c r="O3142" t="s">
        <v>8298</v>
      </c>
      <c r="P3142" s="16">
        <f>ROUND(Table1[[#This Row],[pledged]]/Table1[[#This Row],[goal]]*100,0)</f>
        <v>1</v>
      </c>
      <c r="Q3142">
        <f>IFERROR(ROUND(E3142/L3142,2),0)</f>
        <v>24</v>
      </c>
      <c r="R3142" s="18">
        <f>(((J3142/60)/60)/24)+DATE(1970,1,1)</f>
        <v>42802.718784722223</v>
      </c>
      <c r="S3142" s="18">
        <f>(((I3142/60)/60)/24)+DATE(1970,1,1)</f>
        <v>42832.677118055552</v>
      </c>
      <c r="T3142" s="14">
        <f>MONTH(R3142)</f>
        <v>3</v>
      </c>
      <c r="U3142" s="14">
        <f>MONTH(S3142)</f>
        <v>4</v>
      </c>
      <c r="V3142">
        <f>YEAR(R3142)</f>
        <v>2017</v>
      </c>
      <c r="W3142">
        <f>YEAR(S3142)</f>
        <v>2017</v>
      </c>
      <c r="X3142" s="14">
        <f>_xlfn.DAYS(Table1[[#This Row],[Date Ended Conversion]],Table1[[#This Row],[Date Created Conversion]])</f>
        <v>30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8297</v>
      </c>
      <c r="O3143" t="s">
        <v>8298</v>
      </c>
      <c r="P3143" s="16">
        <f>ROUND(Table1[[#This Row],[pledged]]/Table1[[#This Row],[goal]]*100,0)</f>
        <v>52</v>
      </c>
      <c r="Q3143">
        <f>IFERROR(ROUND(E3143/L3143,2),0)</f>
        <v>32.25</v>
      </c>
      <c r="R3143" s="18">
        <f>(((J3143/60)/60)/24)+DATE(1970,1,1)</f>
        <v>42800.753333333334</v>
      </c>
      <c r="S3143" s="18">
        <f>(((I3143/60)/60)/24)+DATE(1970,1,1)</f>
        <v>42841.833333333328</v>
      </c>
      <c r="T3143" s="14">
        <f>MONTH(R3143)</f>
        <v>3</v>
      </c>
      <c r="U3143" s="14">
        <f>MONTH(S3143)</f>
        <v>4</v>
      </c>
      <c r="V3143">
        <f>YEAR(R3143)</f>
        <v>2017</v>
      </c>
      <c r="W3143">
        <f>YEAR(S3143)</f>
        <v>2017</v>
      </c>
      <c r="X3143" s="14">
        <f>_xlfn.DAYS(Table1[[#This Row],[Date Ended Conversion]],Table1[[#This Row],[Date Created Conversion]])</f>
        <v>41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8297</v>
      </c>
      <c r="O3144" t="s">
        <v>8298</v>
      </c>
      <c r="P3144" s="16">
        <f>ROUND(Table1[[#This Row],[pledged]]/Table1[[#This Row],[goal]]*100,0)</f>
        <v>2</v>
      </c>
      <c r="Q3144">
        <f>IFERROR(ROUND(E3144/L3144,2),0)</f>
        <v>15</v>
      </c>
      <c r="R3144" s="18">
        <f>(((J3144/60)/60)/24)+DATE(1970,1,1)</f>
        <v>42783.513182870374</v>
      </c>
      <c r="S3144" s="18">
        <f>(((I3144/60)/60)/24)+DATE(1970,1,1)</f>
        <v>42813.471516203703</v>
      </c>
      <c r="T3144" s="14">
        <f>MONTH(R3144)</f>
        <v>2</v>
      </c>
      <c r="U3144" s="14">
        <f>MONTH(S3144)</f>
        <v>3</v>
      </c>
      <c r="V3144">
        <f>YEAR(R3144)</f>
        <v>2017</v>
      </c>
      <c r="W3144">
        <f>YEAR(S3144)</f>
        <v>2017</v>
      </c>
      <c r="X3144" s="14">
        <f>_xlfn.DAYS(Table1[[#This Row],[Date Ended Conversion]],Table1[[#This Row],[Date Created Conversion]])</f>
        <v>30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8297</v>
      </c>
      <c r="O3145" t="s">
        <v>8298</v>
      </c>
      <c r="P3145" s="16">
        <f>ROUND(Table1[[#This Row],[pledged]]/Table1[[#This Row],[goal]]*100,0)</f>
        <v>0</v>
      </c>
      <c r="Q3145">
        <f>IFERROR(ROUND(E3145/L3145,2),0)</f>
        <v>0</v>
      </c>
      <c r="R3145" s="18">
        <f>(((J3145/60)/60)/24)+DATE(1970,1,1)</f>
        <v>42808.358287037037</v>
      </c>
      <c r="S3145" s="18">
        <f>(((I3145/60)/60)/24)+DATE(1970,1,1)</f>
        <v>42834.358287037037</v>
      </c>
      <c r="T3145" s="14">
        <f>MONTH(R3145)</f>
        <v>3</v>
      </c>
      <c r="U3145" s="14">
        <f>MONTH(S3145)</f>
        <v>4</v>
      </c>
      <c r="V3145">
        <f>YEAR(R3145)</f>
        <v>2017</v>
      </c>
      <c r="W3145">
        <f>YEAR(S3145)</f>
        <v>2017</v>
      </c>
      <c r="X3145" s="14">
        <f>_xlfn.DAYS(Table1[[#This Row],[Date Ended Conversion]],Table1[[#This Row],[Date Created Conversion]])</f>
        <v>26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8297</v>
      </c>
      <c r="O3146" t="s">
        <v>8298</v>
      </c>
      <c r="P3146" s="16">
        <f>ROUND(Table1[[#This Row],[pledged]]/Table1[[#This Row],[goal]]*100,0)</f>
        <v>75</v>
      </c>
      <c r="Q3146">
        <f>IFERROR(ROUND(E3146/L3146,2),0)</f>
        <v>251.33</v>
      </c>
      <c r="R3146" s="18">
        <f>(((J3146/60)/60)/24)+DATE(1970,1,1)</f>
        <v>42796.538275462968</v>
      </c>
      <c r="S3146" s="18">
        <f>(((I3146/60)/60)/24)+DATE(1970,1,1)</f>
        <v>42813.25</v>
      </c>
      <c r="T3146" s="14">
        <f>MONTH(R3146)</f>
        <v>3</v>
      </c>
      <c r="U3146" s="14">
        <f>MONTH(S3146)</f>
        <v>3</v>
      </c>
      <c r="V3146">
        <f>YEAR(R3146)</f>
        <v>2017</v>
      </c>
      <c r="W3146">
        <f>YEAR(S3146)</f>
        <v>2017</v>
      </c>
      <c r="X3146" s="14">
        <f>_xlfn.DAYS(Table1[[#This Row],[Date Ended Conversion]],Table1[[#This Row],[Date Created Conversion]])</f>
        <v>17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8297</v>
      </c>
      <c r="O3147" t="s">
        <v>8298</v>
      </c>
      <c r="P3147" s="16">
        <f>ROUND(Table1[[#This Row],[pledged]]/Table1[[#This Row],[goal]]*100,0)</f>
        <v>0</v>
      </c>
      <c r="Q3147">
        <f>IFERROR(ROUND(E3147/L3147,2),0)</f>
        <v>0</v>
      </c>
      <c r="R3147" s="18">
        <f>(((J3147/60)/60)/24)+DATE(1970,1,1)</f>
        <v>42762.040902777779</v>
      </c>
      <c r="S3147" s="18">
        <f>(((I3147/60)/60)/24)+DATE(1970,1,1)</f>
        <v>42821.999236111107</v>
      </c>
      <c r="T3147" s="14">
        <f>MONTH(R3147)</f>
        <v>1</v>
      </c>
      <c r="U3147" s="14">
        <f>MONTH(S3147)</f>
        <v>3</v>
      </c>
      <c r="V3147">
        <f>YEAR(R3147)</f>
        <v>2017</v>
      </c>
      <c r="W3147">
        <f>YEAR(S3147)</f>
        <v>2017</v>
      </c>
      <c r="X3147" s="14">
        <f>_xlfn.DAYS(Table1[[#This Row],[Date Ended Conversion]],Table1[[#This Row],[Date Created Conversion]])</f>
        <v>59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8297</v>
      </c>
      <c r="O3148" t="s">
        <v>8298</v>
      </c>
      <c r="P3148" s="16">
        <f>ROUND(Table1[[#This Row],[pledged]]/Table1[[#This Row],[goal]]*100,0)</f>
        <v>11</v>
      </c>
      <c r="Q3148">
        <f>IFERROR(ROUND(E3148/L3148,2),0)</f>
        <v>437.5</v>
      </c>
      <c r="R3148" s="18">
        <f>(((J3148/60)/60)/24)+DATE(1970,1,1)</f>
        <v>42796.682476851856</v>
      </c>
      <c r="S3148" s="18">
        <f>(((I3148/60)/60)/24)+DATE(1970,1,1)</f>
        <v>42841.640810185185</v>
      </c>
      <c r="T3148" s="14">
        <f>MONTH(R3148)</f>
        <v>3</v>
      </c>
      <c r="U3148" s="14">
        <f>MONTH(S3148)</f>
        <v>4</v>
      </c>
      <c r="V3148">
        <f>YEAR(R3148)</f>
        <v>2017</v>
      </c>
      <c r="W3148">
        <f>YEAR(S3148)</f>
        <v>2017</v>
      </c>
      <c r="X3148" s="14">
        <f>_xlfn.DAYS(Table1[[#This Row],[Date Ended Conversion]],Table1[[#This Row],[Date Created Conversion]])</f>
        <v>45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8297</v>
      </c>
      <c r="O3149" t="s">
        <v>8298</v>
      </c>
      <c r="P3149" s="16">
        <f>ROUND(Table1[[#This Row],[pledged]]/Table1[[#This Row],[goal]]*100,0)</f>
        <v>118</v>
      </c>
      <c r="Q3149">
        <f>IFERROR(ROUND(E3149/L3149,2),0)</f>
        <v>110.35</v>
      </c>
      <c r="R3149" s="18">
        <f>(((J3149/60)/60)/24)+DATE(1970,1,1)</f>
        <v>41909.969386574077</v>
      </c>
      <c r="S3149" s="18">
        <f>(((I3149/60)/60)/24)+DATE(1970,1,1)</f>
        <v>41950.011053240742</v>
      </c>
      <c r="T3149" s="14">
        <f>MONTH(R3149)</f>
        <v>9</v>
      </c>
      <c r="U3149" s="14">
        <f>MONTH(S3149)</f>
        <v>11</v>
      </c>
      <c r="V3149">
        <f>YEAR(R3149)</f>
        <v>2014</v>
      </c>
      <c r="W3149">
        <f>YEAR(S3149)</f>
        <v>2014</v>
      </c>
      <c r="X3149" s="14">
        <f>_xlfn.DAYS(Table1[[#This Row],[Date Ended Conversion]],Table1[[#This Row],[Date Created Conversion]])</f>
        <v>41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8297</v>
      </c>
      <c r="O3150" t="s">
        <v>8298</v>
      </c>
      <c r="P3150" s="16">
        <f>ROUND(Table1[[#This Row],[pledged]]/Table1[[#This Row],[goal]]*100,0)</f>
        <v>131</v>
      </c>
      <c r="Q3150">
        <f>IFERROR(ROUND(E3150/L3150,2),0)</f>
        <v>41.42</v>
      </c>
      <c r="R3150" s="18">
        <f>(((J3150/60)/60)/24)+DATE(1970,1,1)</f>
        <v>41891.665324074071</v>
      </c>
      <c r="S3150" s="18">
        <f>(((I3150/60)/60)/24)+DATE(1970,1,1)</f>
        <v>41913.166666666664</v>
      </c>
      <c r="T3150" s="14">
        <f>MONTH(R3150)</f>
        <v>9</v>
      </c>
      <c r="U3150" s="14">
        <f>MONTH(S3150)</f>
        <v>10</v>
      </c>
      <c r="V3150">
        <f>YEAR(R3150)</f>
        <v>2014</v>
      </c>
      <c r="W3150">
        <f>YEAR(S3150)</f>
        <v>2014</v>
      </c>
      <c r="X3150" s="14">
        <f>_xlfn.DAYS(Table1[[#This Row],[Date Ended Conversion]],Table1[[#This Row],[Date Created Conversion]])</f>
        <v>22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8297</v>
      </c>
      <c r="O3151" t="s">
        <v>8298</v>
      </c>
      <c r="P3151" s="16">
        <f>ROUND(Table1[[#This Row],[pledged]]/Table1[[#This Row],[goal]]*100,0)</f>
        <v>104</v>
      </c>
      <c r="Q3151">
        <f>IFERROR(ROUND(E3151/L3151,2),0)</f>
        <v>52</v>
      </c>
      <c r="R3151" s="18">
        <f>(((J3151/60)/60)/24)+DATE(1970,1,1)</f>
        <v>41226.017361111109</v>
      </c>
      <c r="S3151" s="18">
        <f>(((I3151/60)/60)/24)+DATE(1970,1,1)</f>
        <v>41250.083333333336</v>
      </c>
      <c r="T3151" s="14">
        <f>MONTH(R3151)</f>
        <v>11</v>
      </c>
      <c r="U3151" s="14">
        <f>MONTH(S3151)</f>
        <v>12</v>
      </c>
      <c r="V3151">
        <f>YEAR(R3151)</f>
        <v>2012</v>
      </c>
      <c r="W3151">
        <f>YEAR(S3151)</f>
        <v>2012</v>
      </c>
      <c r="X3151" s="14">
        <f>_xlfn.DAYS(Table1[[#This Row],[Date Ended Conversion]],Table1[[#This Row],[Date Created Conversion]])</f>
        <v>24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8297</v>
      </c>
      <c r="O3152" t="s">
        <v>8298</v>
      </c>
      <c r="P3152" s="16">
        <f>ROUND(Table1[[#This Row],[pledged]]/Table1[[#This Row],[goal]]*100,0)</f>
        <v>101</v>
      </c>
      <c r="Q3152">
        <f>IFERROR(ROUND(E3152/L3152,2),0)</f>
        <v>33.99</v>
      </c>
      <c r="R3152" s="18">
        <f>(((J3152/60)/60)/24)+DATE(1970,1,1)</f>
        <v>40478.263923611114</v>
      </c>
      <c r="S3152" s="18">
        <f>(((I3152/60)/60)/24)+DATE(1970,1,1)</f>
        <v>40568.166666666664</v>
      </c>
      <c r="T3152" s="14">
        <f>MONTH(R3152)</f>
        <v>10</v>
      </c>
      <c r="U3152" s="14">
        <f>MONTH(S3152)</f>
        <v>1</v>
      </c>
      <c r="V3152">
        <f>YEAR(R3152)</f>
        <v>2010</v>
      </c>
      <c r="W3152">
        <f>YEAR(S3152)</f>
        <v>2011</v>
      </c>
      <c r="X3152" s="14">
        <f>_xlfn.DAYS(Table1[[#This Row],[Date Ended Conversion]],Table1[[#This Row],[Date Created Conversion]])</f>
        <v>90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8297</v>
      </c>
      <c r="O3153" t="s">
        <v>8298</v>
      </c>
      <c r="P3153" s="16">
        <f>ROUND(Table1[[#This Row],[pledged]]/Table1[[#This Row],[goal]]*100,0)</f>
        <v>100</v>
      </c>
      <c r="Q3153">
        <f>IFERROR(ROUND(E3153/L3153,2),0)</f>
        <v>103.35</v>
      </c>
      <c r="R3153" s="18">
        <f>(((J3153/60)/60)/24)+DATE(1970,1,1)</f>
        <v>41862.83997685185</v>
      </c>
      <c r="S3153" s="18">
        <f>(((I3153/60)/60)/24)+DATE(1970,1,1)</f>
        <v>41892.83997685185</v>
      </c>
      <c r="T3153" s="14">
        <f>MONTH(R3153)</f>
        <v>8</v>
      </c>
      <c r="U3153" s="14">
        <f>MONTH(S3153)</f>
        <v>9</v>
      </c>
      <c r="V3153">
        <f>YEAR(R3153)</f>
        <v>2014</v>
      </c>
      <c r="W3153">
        <f>YEAR(S3153)</f>
        <v>2014</v>
      </c>
      <c r="X3153" s="14">
        <f>_xlfn.DAYS(Table1[[#This Row],[Date Ended Conversion]],Table1[[#This Row],[Date Created Conversion]])</f>
        <v>30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8297</v>
      </c>
      <c r="O3154" t="s">
        <v>8298</v>
      </c>
      <c r="P3154" s="16">
        <f>ROUND(Table1[[#This Row],[pledged]]/Table1[[#This Row],[goal]]*100,0)</f>
        <v>106</v>
      </c>
      <c r="Q3154">
        <f>IFERROR(ROUND(E3154/L3154,2),0)</f>
        <v>34.79</v>
      </c>
      <c r="R3154" s="18">
        <f>(((J3154/60)/60)/24)+DATE(1970,1,1)</f>
        <v>41550.867673611108</v>
      </c>
      <c r="S3154" s="18">
        <f>(((I3154/60)/60)/24)+DATE(1970,1,1)</f>
        <v>41580.867673611108</v>
      </c>
      <c r="T3154" s="14">
        <f>MONTH(R3154)</f>
        <v>10</v>
      </c>
      <c r="U3154" s="14">
        <f>MONTH(S3154)</f>
        <v>11</v>
      </c>
      <c r="V3154">
        <f>YEAR(R3154)</f>
        <v>2013</v>
      </c>
      <c r="W3154">
        <f>YEAR(S3154)</f>
        <v>2013</v>
      </c>
      <c r="X3154" s="14">
        <f>_xlfn.DAYS(Table1[[#This Row],[Date Ended Conversion]],Table1[[#This Row],[Date Created Conversion]])</f>
        <v>30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8297</v>
      </c>
      <c r="O3155" t="s">
        <v>8298</v>
      </c>
      <c r="P3155" s="16">
        <f>ROUND(Table1[[#This Row],[pledged]]/Table1[[#This Row],[goal]]*100,0)</f>
        <v>336</v>
      </c>
      <c r="Q3155">
        <f>IFERROR(ROUND(E3155/L3155,2),0)</f>
        <v>41.77</v>
      </c>
      <c r="R3155" s="18">
        <f>(((J3155/60)/60)/24)+DATE(1970,1,1)</f>
        <v>40633.154363425929</v>
      </c>
      <c r="S3155" s="18">
        <f>(((I3155/60)/60)/24)+DATE(1970,1,1)</f>
        <v>40664.207638888889</v>
      </c>
      <c r="T3155" s="14">
        <f>MONTH(R3155)</f>
        <v>3</v>
      </c>
      <c r="U3155" s="14">
        <f>MONTH(S3155)</f>
        <v>5</v>
      </c>
      <c r="V3155">
        <f>YEAR(R3155)</f>
        <v>2011</v>
      </c>
      <c r="W3155">
        <f>YEAR(S3155)</f>
        <v>2011</v>
      </c>
      <c r="X3155" s="14">
        <f>_xlfn.DAYS(Table1[[#This Row],[Date Ended Conversion]],Table1[[#This Row],[Date Created Conversion]])</f>
        <v>31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8297</v>
      </c>
      <c r="O3156" t="s">
        <v>8298</v>
      </c>
      <c r="P3156" s="16">
        <f>ROUND(Table1[[#This Row],[pledged]]/Table1[[#This Row],[goal]]*100,0)</f>
        <v>113</v>
      </c>
      <c r="Q3156">
        <f>IFERROR(ROUND(E3156/L3156,2),0)</f>
        <v>64.27</v>
      </c>
      <c r="R3156" s="18">
        <f>(((J3156/60)/60)/24)+DATE(1970,1,1)</f>
        <v>40970.875671296293</v>
      </c>
      <c r="S3156" s="18">
        <f>(((I3156/60)/60)/24)+DATE(1970,1,1)</f>
        <v>41000.834004629629</v>
      </c>
      <c r="T3156" s="14">
        <f>MONTH(R3156)</f>
        <v>3</v>
      </c>
      <c r="U3156" s="14">
        <f>MONTH(S3156)</f>
        <v>4</v>
      </c>
      <c r="V3156">
        <f>YEAR(R3156)</f>
        <v>2012</v>
      </c>
      <c r="W3156">
        <f>YEAR(S3156)</f>
        <v>2012</v>
      </c>
      <c r="X3156" s="14">
        <f>_xlfn.DAYS(Table1[[#This Row],[Date Ended Conversion]],Table1[[#This Row],[Date Created Conversion]])</f>
        <v>30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8297</v>
      </c>
      <c r="O3157" t="s">
        <v>8298</v>
      </c>
      <c r="P3157" s="16">
        <f>ROUND(Table1[[#This Row],[pledged]]/Table1[[#This Row],[goal]]*100,0)</f>
        <v>189</v>
      </c>
      <c r="Q3157">
        <f>IFERROR(ROUND(E3157/L3157,2),0)</f>
        <v>31.21</v>
      </c>
      <c r="R3157" s="18">
        <f>(((J3157/60)/60)/24)+DATE(1970,1,1)</f>
        <v>41233.499131944445</v>
      </c>
      <c r="S3157" s="18">
        <f>(((I3157/60)/60)/24)+DATE(1970,1,1)</f>
        <v>41263.499131944445</v>
      </c>
      <c r="T3157" s="14">
        <f>MONTH(R3157)</f>
        <v>11</v>
      </c>
      <c r="U3157" s="14">
        <f>MONTH(S3157)</f>
        <v>12</v>
      </c>
      <c r="V3157">
        <f>YEAR(R3157)</f>
        <v>2012</v>
      </c>
      <c r="W3157">
        <f>YEAR(S3157)</f>
        <v>2012</v>
      </c>
      <c r="X3157" s="14">
        <f>_xlfn.DAYS(Table1[[#This Row],[Date Ended Conversion]],Table1[[#This Row],[Date Created Conversion]])</f>
        <v>30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8297</v>
      </c>
      <c r="O3158" t="s">
        <v>8298</v>
      </c>
      <c r="P3158" s="16">
        <f>ROUND(Table1[[#This Row],[pledged]]/Table1[[#This Row],[goal]]*100,0)</f>
        <v>102</v>
      </c>
      <c r="Q3158">
        <f>IFERROR(ROUND(E3158/L3158,2),0)</f>
        <v>62.92</v>
      </c>
      <c r="R3158" s="18">
        <f>(((J3158/60)/60)/24)+DATE(1970,1,1)</f>
        <v>41026.953055555554</v>
      </c>
      <c r="S3158" s="18">
        <f>(((I3158/60)/60)/24)+DATE(1970,1,1)</f>
        <v>41061.953055555554</v>
      </c>
      <c r="T3158" s="14">
        <f>MONTH(R3158)</f>
        <v>4</v>
      </c>
      <c r="U3158" s="14">
        <f>MONTH(S3158)</f>
        <v>6</v>
      </c>
      <c r="V3158">
        <f>YEAR(R3158)</f>
        <v>2012</v>
      </c>
      <c r="W3158">
        <f>YEAR(S3158)</f>
        <v>2012</v>
      </c>
      <c r="X3158" s="14">
        <f>_xlfn.DAYS(Table1[[#This Row],[Date Ended Conversion]],Table1[[#This Row],[Date Created Conversion]])</f>
        <v>35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8297</v>
      </c>
      <c r="O3159" t="s">
        <v>8298</v>
      </c>
      <c r="P3159" s="16">
        <f>ROUND(Table1[[#This Row],[pledged]]/Table1[[#This Row],[goal]]*100,0)</f>
        <v>101</v>
      </c>
      <c r="Q3159">
        <f>IFERROR(ROUND(E3159/L3159,2),0)</f>
        <v>98.54</v>
      </c>
      <c r="R3159" s="18">
        <f>(((J3159/60)/60)/24)+DATE(1970,1,1)</f>
        <v>41829.788252314815</v>
      </c>
      <c r="S3159" s="18">
        <f>(((I3159/60)/60)/24)+DATE(1970,1,1)</f>
        <v>41839.208333333336</v>
      </c>
      <c r="T3159" s="14">
        <f>MONTH(R3159)</f>
        <v>7</v>
      </c>
      <c r="U3159" s="14">
        <f>MONTH(S3159)</f>
        <v>7</v>
      </c>
      <c r="V3159">
        <f>YEAR(R3159)</f>
        <v>2014</v>
      </c>
      <c r="W3159">
        <f>YEAR(S3159)</f>
        <v>2014</v>
      </c>
      <c r="X3159" s="14">
        <f>_xlfn.DAYS(Table1[[#This Row],[Date Ended Conversion]],Table1[[#This Row],[Date Created Conversion]])</f>
        <v>10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8297</v>
      </c>
      <c r="O3160" t="s">
        <v>8298</v>
      </c>
      <c r="P3160" s="16">
        <f>ROUND(Table1[[#This Row],[pledged]]/Table1[[#This Row],[goal]]*100,0)</f>
        <v>114</v>
      </c>
      <c r="Q3160">
        <f>IFERROR(ROUND(E3160/L3160,2),0)</f>
        <v>82.61</v>
      </c>
      <c r="R3160" s="18">
        <f>(((J3160/60)/60)/24)+DATE(1970,1,1)</f>
        <v>41447.839722222219</v>
      </c>
      <c r="S3160" s="18">
        <f>(((I3160/60)/60)/24)+DATE(1970,1,1)</f>
        <v>41477.839722222219</v>
      </c>
      <c r="T3160" s="14">
        <f>MONTH(R3160)</f>
        <v>6</v>
      </c>
      <c r="U3160" s="14">
        <f>MONTH(S3160)</f>
        <v>7</v>
      </c>
      <c r="V3160">
        <f>YEAR(R3160)</f>
        <v>2013</v>
      </c>
      <c r="W3160">
        <f>YEAR(S3160)</f>
        <v>2013</v>
      </c>
      <c r="X3160" s="14">
        <f>_xlfn.DAYS(Table1[[#This Row],[Date Ended Conversion]],Table1[[#This Row],[Date Created Conversion]])</f>
        <v>30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8297</v>
      </c>
      <c r="O3161" t="s">
        <v>8298</v>
      </c>
      <c r="P3161" s="16">
        <f>ROUND(Table1[[#This Row],[pledged]]/Table1[[#This Row],[goal]]*100,0)</f>
        <v>133</v>
      </c>
      <c r="Q3161">
        <f>IFERROR(ROUND(E3161/L3161,2),0)</f>
        <v>38.5</v>
      </c>
      <c r="R3161" s="18">
        <f>(((J3161/60)/60)/24)+DATE(1970,1,1)</f>
        <v>40884.066678240742</v>
      </c>
      <c r="S3161" s="18">
        <f>(((I3161/60)/60)/24)+DATE(1970,1,1)</f>
        <v>40926.958333333336</v>
      </c>
      <c r="T3161" s="14">
        <f>MONTH(R3161)</f>
        <v>12</v>
      </c>
      <c r="U3161" s="14">
        <f>MONTH(S3161)</f>
        <v>1</v>
      </c>
      <c r="V3161">
        <f>YEAR(R3161)</f>
        <v>2011</v>
      </c>
      <c r="W3161">
        <f>YEAR(S3161)</f>
        <v>2012</v>
      </c>
      <c r="X3161" s="14">
        <f>_xlfn.DAYS(Table1[[#This Row],[Date Ended Conversion]],Table1[[#This Row],[Date Created Conversion]])</f>
        <v>42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8297</v>
      </c>
      <c r="O3162" t="s">
        <v>8298</v>
      </c>
      <c r="P3162" s="16">
        <f>ROUND(Table1[[#This Row],[pledged]]/Table1[[#This Row],[goal]]*100,0)</f>
        <v>102</v>
      </c>
      <c r="Q3162">
        <f>IFERROR(ROUND(E3162/L3162,2),0)</f>
        <v>80.16</v>
      </c>
      <c r="R3162" s="18">
        <f>(((J3162/60)/60)/24)+DATE(1970,1,1)</f>
        <v>41841.26489583333</v>
      </c>
      <c r="S3162" s="18">
        <f>(((I3162/60)/60)/24)+DATE(1970,1,1)</f>
        <v>41864.207638888889</v>
      </c>
      <c r="T3162" s="14">
        <f>MONTH(R3162)</f>
        <v>7</v>
      </c>
      <c r="U3162" s="14">
        <f>MONTH(S3162)</f>
        <v>8</v>
      </c>
      <c r="V3162">
        <f>YEAR(R3162)</f>
        <v>2014</v>
      </c>
      <c r="W3162">
        <f>YEAR(S3162)</f>
        <v>2014</v>
      </c>
      <c r="X3162" s="14">
        <f>_xlfn.DAYS(Table1[[#This Row],[Date Ended Conversion]],Table1[[#This Row],[Date Created Conversion]])</f>
        <v>23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8297</v>
      </c>
      <c r="O3163" t="s">
        <v>8298</v>
      </c>
      <c r="P3163" s="16">
        <f>ROUND(Table1[[#This Row],[pledged]]/Table1[[#This Row],[goal]]*100,0)</f>
        <v>105</v>
      </c>
      <c r="Q3163">
        <f>IFERROR(ROUND(E3163/L3163,2),0)</f>
        <v>28.41</v>
      </c>
      <c r="R3163" s="18">
        <f>(((J3163/60)/60)/24)+DATE(1970,1,1)</f>
        <v>41897.536134259259</v>
      </c>
      <c r="S3163" s="18">
        <f>(((I3163/60)/60)/24)+DATE(1970,1,1)</f>
        <v>41927.536134259259</v>
      </c>
      <c r="T3163" s="14">
        <f>MONTH(R3163)</f>
        <v>9</v>
      </c>
      <c r="U3163" s="14">
        <f>MONTH(S3163)</f>
        <v>10</v>
      </c>
      <c r="V3163">
        <f>YEAR(R3163)</f>
        <v>2014</v>
      </c>
      <c r="W3163">
        <f>YEAR(S3163)</f>
        <v>2014</v>
      </c>
      <c r="X3163" s="14">
        <f>_xlfn.DAYS(Table1[[#This Row],[Date Ended Conversion]],Table1[[#This Row],[Date Created Conversion]])</f>
        <v>30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8297</v>
      </c>
      <c r="O3164" t="s">
        <v>8298</v>
      </c>
      <c r="P3164" s="16">
        <f>ROUND(Table1[[#This Row],[pledged]]/Table1[[#This Row],[goal]]*100,0)</f>
        <v>127</v>
      </c>
      <c r="Q3164">
        <f>IFERROR(ROUND(E3164/L3164,2),0)</f>
        <v>80.73</v>
      </c>
      <c r="R3164" s="18">
        <f>(((J3164/60)/60)/24)+DATE(1970,1,1)</f>
        <v>41799.685902777775</v>
      </c>
      <c r="S3164" s="18">
        <f>(((I3164/60)/60)/24)+DATE(1970,1,1)</f>
        <v>41827.083333333336</v>
      </c>
      <c r="T3164" s="14">
        <f>MONTH(R3164)</f>
        <v>6</v>
      </c>
      <c r="U3164" s="14">
        <f>MONTH(S3164)</f>
        <v>7</v>
      </c>
      <c r="V3164">
        <f>YEAR(R3164)</f>
        <v>2014</v>
      </c>
      <c r="W3164">
        <f>YEAR(S3164)</f>
        <v>2014</v>
      </c>
      <c r="X3164" s="14">
        <f>_xlfn.DAYS(Table1[[#This Row],[Date Ended Conversion]],Table1[[#This Row],[Date Created Conversion]])</f>
        <v>28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8297</v>
      </c>
      <c r="O3165" t="s">
        <v>8298</v>
      </c>
      <c r="P3165" s="16">
        <f>ROUND(Table1[[#This Row],[pledged]]/Table1[[#This Row],[goal]]*100,0)</f>
        <v>111</v>
      </c>
      <c r="Q3165">
        <f>IFERROR(ROUND(E3165/L3165,2),0)</f>
        <v>200.69</v>
      </c>
      <c r="R3165" s="18">
        <f>(((J3165/60)/60)/24)+DATE(1970,1,1)</f>
        <v>41775.753761574073</v>
      </c>
      <c r="S3165" s="18">
        <f>(((I3165/60)/60)/24)+DATE(1970,1,1)</f>
        <v>41805.753761574073</v>
      </c>
      <c r="T3165" s="14">
        <f>MONTH(R3165)</f>
        <v>5</v>
      </c>
      <c r="U3165" s="14">
        <f>MONTH(S3165)</f>
        <v>6</v>
      </c>
      <c r="V3165">
        <f>YEAR(R3165)</f>
        <v>2014</v>
      </c>
      <c r="W3165">
        <f>YEAR(S3165)</f>
        <v>2014</v>
      </c>
      <c r="X3165" s="14">
        <f>_xlfn.DAYS(Table1[[#This Row],[Date Ended Conversion]],Table1[[#This Row],[Date Created Conversion]])</f>
        <v>30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8297</v>
      </c>
      <c r="O3166" t="s">
        <v>8298</v>
      </c>
      <c r="P3166" s="16">
        <f>ROUND(Table1[[#This Row],[pledged]]/Table1[[#This Row],[goal]]*100,0)</f>
        <v>107</v>
      </c>
      <c r="Q3166">
        <f>IFERROR(ROUND(E3166/L3166,2),0)</f>
        <v>37.590000000000003</v>
      </c>
      <c r="R3166" s="18">
        <f>(((J3166/60)/60)/24)+DATE(1970,1,1)</f>
        <v>41766.80572916667</v>
      </c>
      <c r="S3166" s="18">
        <f>(((I3166/60)/60)/24)+DATE(1970,1,1)</f>
        <v>41799.80572916667</v>
      </c>
      <c r="T3166" s="14">
        <f>MONTH(R3166)</f>
        <v>5</v>
      </c>
      <c r="U3166" s="14">
        <f>MONTH(S3166)</f>
        <v>6</v>
      </c>
      <c r="V3166">
        <f>YEAR(R3166)</f>
        <v>2014</v>
      </c>
      <c r="W3166">
        <f>YEAR(S3166)</f>
        <v>2014</v>
      </c>
      <c r="X3166" s="14">
        <f>_xlfn.DAYS(Table1[[#This Row],[Date Ended Conversion]],Table1[[#This Row],[Date Created Conversion]])</f>
        <v>33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8297</v>
      </c>
      <c r="O3167" t="s">
        <v>8298</v>
      </c>
      <c r="P3167" s="16">
        <f>ROUND(Table1[[#This Row],[pledged]]/Table1[[#This Row],[goal]]*100,0)</f>
        <v>163</v>
      </c>
      <c r="Q3167">
        <f>IFERROR(ROUND(E3167/L3167,2),0)</f>
        <v>58.1</v>
      </c>
      <c r="R3167" s="18">
        <f>(((J3167/60)/60)/24)+DATE(1970,1,1)</f>
        <v>40644.159259259257</v>
      </c>
      <c r="S3167" s="18">
        <f>(((I3167/60)/60)/24)+DATE(1970,1,1)</f>
        <v>40666.165972222225</v>
      </c>
      <c r="T3167" s="14">
        <f>MONTH(R3167)</f>
        <v>4</v>
      </c>
      <c r="U3167" s="14">
        <f>MONTH(S3167)</f>
        <v>5</v>
      </c>
      <c r="V3167">
        <f>YEAR(R3167)</f>
        <v>2011</v>
      </c>
      <c r="W3167">
        <f>YEAR(S3167)</f>
        <v>2011</v>
      </c>
      <c r="X3167" s="14">
        <f>_xlfn.DAYS(Table1[[#This Row],[Date Ended Conversion]],Table1[[#This Row],[Date Created Conversion]])</f>
        <v>22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8297</v>
      </c>
      <c r="O3168" t="s">
        <v>8298</v>
      </c>
      <c r="P3168" s="16">
        <f>ROUND(Table1[[#This Row],[pledged]]/Table1[[#This Row],[goal]]*100,0)</f>
        <v>160</v>
      </c>
      <c r="Q3168">
        <f>IFERROR(ROUND(E3168/L3168,2),0)</f>
        <v>60.3</v>
      </c>
      <c r="R3168" s="18">
        <f>(((J3168/60)/60)/24)+DATE(1970,1,1)</f>
        <v>41940.69158564815</v>
      </c>
      <c r="S3168" s="18">
        <f>(((I3168/60)/60)/24)+DATE(1970,1,1)</f>
        <v>41969.332638888889</v>
      </c>
      <c r="T3168" s="14">
        <f>MONTH(R3168)</f>
        <v>10</v>
      </c>
      <c r="U3168" s="14">
        <f>MONTH(S3168)</f>
        <v>11</v>
      </c>
      <c r="V3168">
        <f>YEAR(R3168)</f>
        <v>2014</v>
      </c>
      <c r="W3168">
        <f>YEAR(S3168)</f>
        <v>2014</v>
      </c>
      <c r="X3168" s="14">
        <f>_xlfn.DAYS(Table1[[#This Row],[Date Ended Conversion]],Table1[[#This Row],[Date Created Conversion]])</f>
        <v>29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8297</v>
      </c>
      <c r="O3169" t="s">
        <v>8298</v>
      </c>
      <c r="P3169" s="16">
        <f>ROUND(Table1[[#This Row],[pledged]]/Table1[[#This Row],[goal]]*100,0)</f>
        <v>116</v>
      </c>
      <c r="Q3169">
        <f>IFERROR(ROUND(E3169/L3169,2),0)</f>
        <v>63.36</v>
      </c>
      <c r="R3169" s="18">
        <f>(((J3169/60)/60)/24)+DATE(1970,1,1)</f>
        <v>41839.175706018519</v>
      </c>
      <c r="S3169" s="18">
        <f>(((I3169/60)/60)/24)+DATE(1970,1,1)</f>
        <v>41853.175706018519</v>
      </c>
      <c r="T3169" s="14">
        <f>MONTH(R3169)</f>
        <v>7</v>
      </c>
      <c r="U3169" s="14">
        <f>MONTH(S3169)</f>
        <v>8</v>
      </c>
      <c r="V3169">
        <f>YEAR(R3169)</f>
        <v>2014</v>
      </c>
      <c r="W3169">
        <f>YEAR(S3169)</f>
        <v>2014</v>
      </c>
      <c r="X3169" s="14">
        <f>_xlfn.DAYS(Table1[[#This Row],[Date Ended Conversion]],Table1[[#This Row],[Date Created Conversion]])</f>
        <v>14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8297</v>
      </c>
      <c r="O3170" t="s">
        <v>8298</v>
      </c>
      <c r="P3170" s="16">
        <f>ROUND(Table1[[#This Row],[pledged]]/Table1[[#This Row],[goal]]*100,0)</f>
        <v>124</v>
      </c>
      <c r="Q3170">
        <f>IFERROR(ROUND(E3170/L3170,2),0)</f>
        <v>50.9</v>
      </c>
      <c r="R3170" s="18">
        <f>(((J3170/60)/60)/24)+DATE(1970,1,1)</f>
        <v>41772.105937500004</v>
      </c>
      <c r="S3170" s="18">
        <f>(((I3170/60)/60)/24)+DATE(1970,1,1)</f>
        <v>41803.916666666664</v>
      </c>
      <c r="T3170" s="14">
        <f>MONTH(R3170)</f>
        <v>5</v>
      </c>
      <c r="U3170" s="14">
        <f>MONTH(S3170)</f>
        <v>6</v>
      </c>
      <c r="V3170">
        <f>YEAR(R3170)</f>
        <v>2014</v>
      </c>
      <c r="W3170">
        <f>YEAR(S3170)</f>
        <v>2014</v>
      </c>
      <c r="X3170" s="14">
        <f>_xlfn.DAYS(Table1[[#This Row],[Date Ended Conversion]],Table1[[#This Row],[Date Created Conversion]])</f>
        <v>31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8297</v>
      </c>
      <c r="O3171" t="s">
        <v>8298</v>
      </c>
      <c r="P3171" s="16">
        <f>ROUND(Table1[[#This Row],[pledged]]/Table1[[#This Row],[goal]]*100,0)</f>
        <v>103</v>
      </c>
      <c r="Q3171">
        <f>IFERROR(ROUND(E3171/L3171,2),0)</f>
        <v>100.5</v>
      </c>
      <c r="R3171" s="18">
        <f>(((J3171/60)/60)/24)+DATE(1970,1,1)</f>
        <v>41591.737974537034</v>
      </c>
      <c r="S3171" s="18">
        <f>(((I3171/60)/60)/24)+DATE(1970,1,1)</f>
        <v>41621.207638888889</v>
      </c>
      <c r="T3171" s="14">
        <f>MONTH(R3171)</f>
        <v>11</v>
      </c>
      <c r="U3171" s="14">
        <f>MONTH(S3171)</f>
        <v>12</v>
      </c>
      <c r="V3171">
        <f>YEAR(R3171)</f>
        <v>2013</v>
      </c>
      <c r="W3171">
        <f>YEAR(S3171)</f>
        <v>2013</v>
      </c>
      <c r="X3171" s="14">
        <f>_xlfn.DAYS(Table1[[#This Row],[Date Ended Conversion]],Table1[[#This Row],[Date Created Conversion]])</f>
        <v>30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8297</v>
      </c>
      <c r="O3172" t="s">
        <v>8298</v>
      </c>
      <c r="P3172" s="16">
        <f>ROUND(Table1[[#This Row],[pledged]]/Table1[[#This Row],[goal]]*100,0)</f>
        <v>112</v>
      </c>
      <c r="Q3172">
        <f>IFERROR(ROUND(E3172/L3172,2),0)</f>
        <v>31.62</v>
      </c>
      <c r="R3172" s="18">
        <f>(((J3172/60)/60)/24)+DATE(1970,1,1)</f>
        <v>41789.080370370371</v>
      </c>
      <c r="S3172" s="18">
        <f>(((I3172/60)/60)/24)+DATE(1970,1,1)</f>
        <v>41822.166666666664</v>
      </c>
      <c r="T3172" s="14">
        <f>MONTH(R3172)</f>
        <v>5</v>
      </c>
      <c r="U3172" s="14">
        <f>MONTH(S3172)</f>
        <v>7</v>
      </c>
      <c r="V3172">
        <f>YEAR(R3172)</f>
        <v>2014</v>
      </c>
      <c r="W3172">
        <f>YEAR(S3172)</f>
        <v>2014</v>
      </c>
      <c r="X3172" s="14">
        <f>_xlfn.DAYS(Table1[[#This Row],[Date Ended Conversion]],Table1[[#This Row],[Date Created Conversion]])</f>
        <v>33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8297</v>
      </c>
      <c r="O3173" t="s">
        <v>8298</v>
      </c>
      <c r="P3173" s="16">
        <f>ROUND(Table1[[#This Row],[pledged]]/Table1[[#This Row],[goal]]*100,0)</f>
        <v>109</v>
      </c>
      <c r="Q3173">
        <f>IFERROR(ROUND(E3173/L3173,2),0)</f>
        <v>65.099999999999994</v>
      </c>
      <c r="R3173" s="18">
        <f>(((J3173/60)/60)/24)+DATE(1970,1,1)</f>
        <v>42466.608310185184</v>
      </c>
      <c r="S3173" s="18">
        <f>(((I3173/60)/60)/24)+DATE(1970,1,1)</f>
        <v>42496.608310185184</v>
      </c>
      <c r="T3173" s="14">
        <f>MONTH(R3173)</f>
        <v>4</v>
      </c>
      <c r="U3173" s="14">
        <f>MONTH(S3173)</f>
        <v>5</v>
      </c>
      <c r="V3173">
        <f>YEAR(R3173)</f>
        <v>2016</v>
      </c>
      <c r="W3173">
        <f>YEAR(S3173)</f>
        <v>2016</v>
      </c>
      <c r="X3173" s="14">
        <f>_xlfn.DAYS(Table1[[#This Row],[Date Ended Conversion]],Table1[[#This Row],[Date Created Conversion]])</f>
        <v>30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8297</v>
      </c>
      <c r="O3174" t="s">
        <v>8298</v>
      </c>
      <c r="P3174" s="16">
        <f>ROUND(Table1[[#This Row],[pledged]]/Table1[[#This Row],[goal]]*100,0)</f>
        <v>115</v>
      </c>
      <c r="Q3174">
        <f>IFERROR(ROUND(E3174/L3174,2),0)</f>
        <v>79.31</v>
      </c>
      <c r="R3174" s="18">
        <f>(((J3174/60)/60)/24)+DATE(1970,1,1)</f>
        <v>40923.729953703703</v>
      </c>
      <c r="S3174" s="18">
        <f>(((I3174/60)/60)/24)+DATE(1970,1,1)</f>
        <v>40953.729953703703</v>
      </c>
      <c r="T3174" s="14">
        <f>MONTH(R3174)</f>
        <v>1</v>
      </c>
      <c r="U3174" s="14">
        <f>MONTH(S3174)</f>
        <v>2</v>
      </c>
      <c r="V3174">
        <f>YEAR(R3174)</f>
        <v>2012</v>
      </c>
      <c r="W3174">
        <f>YEAR(S3174)</f>
        <v>2012</v>
      </c>
      <c r="X3174" s="14">
        <f>_xlfn.DAYS(Table1[[#This Row],[Date Ended Conversion]],Table1[[#This Row],[Date Created Conversion]])</f>
        <v>30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8297</v>
      </c>
      <c r="O3175" t="s">
        <v>8298</v>
      </c>
      <c r="P3175" s="16">
        <f>ROUND(Table1[[#This Row],[pledged]]/Table1[[#This Row],[goal]]*100,0)</f>
        <v>103</v>
      </c>
      <c r="Q3175">
        <f>IFERROR(ROUND(E3175/L3175,2),0)</f>
        <v>139.19</v>
      </c>
      <c r="R3175" s="18">
        <f>(((J3175/60)/60)/24)+DATE(1970,1,1)</f>
        <v>41878.878379629627</v>
      </c>
      <c r="S3175" s="18">
        <f>(((I3175/60)/60)/24)+DATE(1970,1,1)</f>
        <v>41908.878379629627</v>
      </c>
      <c r="T3175" s="14">
        <f>MONTH(R3175)</f>
        <v>8</v>
      </c>
      <c r="U3175" s="14">
        <f>MONTH(S3175)</f>
        <v>9</v>
      </c>
      <c r="V3175">
        <f>YEAR(R3175)</f>
        <v>2014</v>
      </c>
      <c r="W3175">
        <f>YEAR(S3175)</f>
        <v>2014</v>
      </c>
      <c r="X3175" s="14">
        <f>_xlfn.DAYS(Table1[[#This Row],[Date Ended Conversion]],Table1[[#This Row],[Date Created Conversion]])</f>
        <v>30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8297</v>
      </c>
      <c r="O3176" t="s">
        <v>8298</v>
      </c>
      <c r="P3176" s="16">
        <f>ROUND(Table1[[#This Row],[pledged]]/Table1[[#This Row],[goal]]*100,0)</f>
        <v>101</v>
      </c>
      <c r="Q3176">
        <f>IFERROR(ROUND(E3176/L3176,2),0)</f>
        <v>131.91</v>
      </c>
      <c r="R3176" s="18">
        <f>(((J3176/60)/60)/24)+DATE(1970,1,1)</f>
        <v>41862.864675925928</v>
      </c>
      <c r="S3176" s="18">
        <f>(((I3176/60)/60)/24)+DATE(1970,1,1)</f>
        <v>41876.864675925928</v>
      </c>
      <c r="T3176" s="14">
        <f>MONTH(R3176)</f>
        <v>8</v>
      </c>
      <c r="U3176" s="14">
        <f>MONTH(S3176)</f>
        <v>8</v>
      </c>
      <c r="V3176">
        <f>YEAR(R3176)</f>
        <v>2014</v>
      </c>
      <c r="W3176">
        <f>YEAR(S3176)</f>
        <v>2014</v>
      </c>
      <c r="X3176" s="14">
        <f>_xlfn.DAYS(Table1[[#This Row],[Date Ended Conversion]],Table1[[#This Row],[Date Created Conversion]])</f>
        <v>14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8297</v>
      </c>
      <c r="O3177" t="s">
        <v>8298</v>
      </c>
      <c r="P3177" s="16">
        <f>ROUND(Table1[[#This Row],[pledged]]/Table1[[#This Row],[goal]]*100,0)</f>
        <v>110</v>
      </c>
      <c r="Q3177">
        <f>IFERROR(ROUND(E3177/L3177,2),0)</f>
        <v>91.3</v>
      </c>
      <c r="R3177" s="18">
        <f>(((J3177/60)/60)/24)+DATE(1970,1,1)</f>
        <v>40531.886886574073</v>
      </c>
      <c r="S3177" s="18">
        <f>(((I3177/60)/60)/24)+DATE(1970,1,1)</f>
        <v>40591.886886574073</v>
      </c>
      <c r="T3177" s="14">
        <f>MONTH(R3177)</f>
        <v>12</v>
      </c>
      <c r="U3177" s="14">
        <f>MONTH(S3177)</f>
        <v>2</v>
      </c>
      <c r="V3177">
        <f>YEAR(R3177)</f>
        <v>2010</v>
      </c>
      <c r="W3177">
        <f>YEAR(S3177)</f>
        <v>2011</v>
      </c>
      <c r="X3177" s="14">
        <f>_xlfn.DAYS(Table1[[#This Row],[Date Ended Conversion]],Table1[[#This Row],[Date Created Conversion]])</f>
        <v>60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8297</v>
      </c>
      <c r="O3178" t="s">
        <v>8298</v>
      </c>
      <c r="P3178" s="16">
        <f>ROUND(Table1[[#This Row],[pledged]]/Table1[[#This Row],[goal]]*100,0)</f>
        <v>115</v>
      </c>
      <c r="Q3178">
        <f>IFERROR(ROUND(E3178/L3178,2),0)</f>
        <v>39.67</v>
      </c>
      <c r="R3178" s="18">
        <f>(((J3178/60)/60)/24)+DATE(1970,1,1)</f>
        <v>41477.930914351848</v>
      </c>
      <c r="S3178" s="18">
        <f>(((I3178/60)/60)/24)+DATE(1970,1,1)</f>
        <v>41504.625</v>
      </c>
      <c r="T3178" s="14">
        <f>MONTH(R3178)</f>
        <v>7</v>
      </c>
      <c r="U3178" s="14">
        <f>MONTH(S3178)</f>
        <v>8</v>
      </c>
      <c r="V3178">
        <f>YEAR(R3178)</f>
        <v>2013</v>
      </c>
      <c r="W3178">
        <f>YEAR(S3178)</f>
        <v>2013</v>
      </c>
      <c r="X3178" s="14">
        <f>_xlfn.DAYS(Table1[[#This Row],[Date Ended Conversion]],Table1[[#This Row],[Date Created Conversion]])</f>
        <v>27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8297</v>
      </c>
      <c r="O3179" t="s">
        <v>8298</v>
      </c>
      <c r="P3179" s="16">
        <f>ROUND(Table1[[#This Row],[pledged]]/Table1[[#This Row],[goal]]*100,0)</f>
        <v>117</v>
      </c>
      <c r="Q3179">
        <f>IFERROR(ROUND(E3179/L3179,2),0)</f>
        <v>57.55</v>
      </c>
      <c r="R3179" s="18">
        <f>(((J3179/60)/60)/24)+DATE(1970,1,1)</f>
        <v>41781.666770833333</v>
      </c>
      <c r="S3179" s="18">
        <f>(((I3179/60)/60)/24)+DATE(1970,1,1)</f>
        <v>41811.666770833333</v>
      </c>
      <c r="T3179" s="14">
        <f>MONTH(R3179)</f>
        <v>5</v>
      </c>
      <c r="U3179" s="14">
        <f>MONTH(S3179)</f>
        <v>6</v>
      </c>
      <c r="V3179">
        <f>YEAR(R3179)</f>
        <v>2014</v>
      </c>
      <c r="W3179">
        <f>YEAR(S3179)</f>
        <v>2014</v>
      </c>
      <c r="X3179" s="14">
        <f>_xlfn.DAYS(Table1[[#This Row],[Date Ended Conversion]],Table1[[#This Row],[Date Created Conversion]])</f>
        <v>30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8297</v>
      </c>
      <c r="O3180" t="s">
        <v>8298</v>
      </c>
      <c r="P3180" s="16">
        <f>ROUND(Table1[[#This Row],[pledged]]/Table1[[#This Row],[goal]]*100,0)</f>
        <v>172</v>
      </c>
      <c r="Q3180">
        <f>IFERROR(ROUND(E3180/L3180,2),0)</f>
        <v>33.03</v>
      </c>
      <c r="R3180" s="18">
        <f>(((J3180/60)/60)/24)+DATE(1970,1,1)</f>
        <v>41806.605034722219</v>
      </c>
      <c r="S3180" s="18">
        <f>(((I3180/60)/60)/24)+DATE(1970,1,1)</f>
        <v>41836.605034722219</v>
      </c>
      <c r="T3180" s="14">
        <f>MONTH(R3180)</f>
        <v>6</v>
      </c>
      <c r="U3180" s="14">
        <f>MONTH(S3180)</f>
        <v>7</v>
      </c>
      <c r="V3180">
        <f>YEAR(R3180)</f>
        <v>2014</v>
      </c>
      <c r="W3180">
        <f>YEAR(S3180)</f>
        <v>2014</v>
      </c>
      <c r="X3180" s="14">
        <f>_xlfn.DAYS(Table1[[#This Row],[Date Ended Conversion]],Table1[[#This Row],[Date Created Conversion]])</f>
        <v>30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8297</v>
      </c>
      <c r="O3181" t="s">
        <v>8298</v>
      </c>
      <c r="P3181" s="16">
        <f>ROUND(Table1[[#This Row],[pledged]]/Table1[[#This Row],[goal]]*100,0)</f>
        <v>114</v>
      </c>
      <c r="Q3181">
        <f>IFERROR(ROUND(E3181/L3181,2),0)</f>
        <v>77.34</v>
      </c>
      <c r="R3181" s="18">
        <f>(((J3181/60)/60)/24)+DATE(1970,1,1)</f>
        <v>41375.702210648145</v>
      </c>
      <c r="S3181" s="18">
        <f>(((I3181/60)/60)/24)+DATE(1970,1,1)</f>
        <v>41400.702210648145</v>
      </c>
      <c r="T3181" s="14">
        <f>MONTH(R3181)</f>
        <v>4</v>
      </c>
      <c r="U3181" s="14">
        <f>MONTH(S3181)</f>
        <v>5</v>
      </c>
      <c r="V3181">
        <f>YEAR(R3181)</f>
        <v>2013</v>
      </c>
      <c r="W3181">
        <f>YEAR(S3181)</f>
        <v>2013</v>
      </c>
      <c r="X3181" s="14">
        <f>_xlfn.DAYS(Table1[[#This Row],[Date Ended Conversion]],Table1[[#This Row],[Date Created Conversion]])</f>
        <v>25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8297</v>
      </c>
      <c r="O3182" t="s">
        <v>8298</v>
      </c>
      <c r="P3182" s="16">
        <f>ROUND(Table1[[#This Row],[pledged]]/Table1[[#This Row],[goal]]*100,0)</f>
        <v>120</v>
      </c>
      <c r="Q3182">
        <f>IFERROR(ROUND(E3182/L3182,2),0)</f>
        <v>31.93</v>
      </c>
      <c r="R3182" s="18">
        <f>(((J3182/60)/60)/24)+DATE(1970,1,1)</f>
        <v>41780.412604166668</v>
      </c>
      <c r="S3182" s="18">
        <f>(((I3182/60)/60)/24)+DATE(1970,1,1)</f>
        <v>41810.412604166668</v>
      </c>
      <c r="T3182" s="14">
        <f>MONTH(R3182)</f>
        <v>5</v>
      </c>
      <c r="U3182" s="14">
        <f>MONTH(S3182)</f>
        <v>6</v>
      </c>
      <c r="V3182">
        <f>YEAR(R3182)</f>
        <v>2014</v>
      </c>
      <c r="W3182">
        <f>YEAR(S3182)</f>
        <v>2014</v>
      </c>
      <c r="X3182" s="14">
        <f>_xlfn.DAYS(Table1[[#This Row],[Date Ended Conversion]],Table1[[#This Row],[Date Created Conversion]])</f>
        <v>30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8297</v>
      </c>
      <c r="O3183" t="s">
        <v>8298</v>
      </c>
      <c r="P3183" s="16">
        <f>ROUND(Table1[[#This Row],[pledged]]/Table1[[#This Row],[goal]]*100,0)</f>
        <v>109</v>
      </c>
      <c r="Q3183">
        <f>IFERROR(ROUND(E3183/L3183,2),0)</f>
        <v>36.33</v>
      </c>
      <c r="R3183" s="18">
        <f>(((J3183/60)/60)/24)+DATE(1970,1,1)</f>
        <v>41779.310034722221</v>
      </c>
      <c r="S3183" s="18">
        <f>(((I3183/60)/60)/24)+DATE(1970,1,1)</f>
        <v>41805.666666666664</v>
      </c>
      <c r="T3183" s="14">
        <f>MONTH(R3183)</f>
        <v>5</v>
      </c>
      <c r="U3183" s="14">
        <f>MONTH(S3183)</f>
        <v>6</v>
      </c>
      <c r="V3183">
        <f>YEAR(R3183)</f>
        <v>2014</v>
      </c>
      <c r="W3183">
        <f>YEAR(S3183)</f>
        <v>2014</v>
      </c>
      <c r="X3183" s="14">
        <f>_xlfn.DAYS(Table1[[#This Row],[Date Ended Conversion]],Table1[[#This Row],[Date Created Conversion]])</f>
        <v>26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8297</v>
      </c>
      <c r="O3184" t="s">
        <v>8298</v>
      </c>
      <c r="P3184" s="16">
        <f>ROUND(Table1[[#This Row],[pledged]]/Table1[[#This Row],[goal]]*100,0)</f>
        <v>101</v>
      </c>
      <c r="Q3184">
        <f>IFERROR(ROUND(E3184/L3184,2),0)</f>
        <v>46.77</v>
      </c>
      <c r="R3184" s="18">
        <f>(((J3184/60)/60)/24)+DATE(1970,1,1)</f>
        <v>40883.949317129627</v>
      </c>
      <c r="S3184" s="18">
        <f>(((I3184/60)/60)/24)+DATE(1970,1,1)</f>
        <v>40939.708333333336</v>
      </c>
      <c r="T3184" s="14">
        <f>MONTH(R3184)</f>
        <v>12</v>
      </c>
      <c r="U3184" s="14">
        <f>MONTH(S3184)</f>
        <v>1</v>
      </c>
      <c r="V3184">
        <f>YEAR(R3184)</f>
        <v>2011</v>
      </c>
      <c r="W3184">
        <f>YEAR(S3184)</f>
        <v>2012</v>
      </c>
      <c r="X3184" s="14">
        <f>_xlfn.DAYS(Table1[[#This Row],[Date Ended Conversion]],Table1[[#This Row],[Date Created Conversion]])</f>
        <v>56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8297</v>
      </c>
      <c r="O3185" t="s">
        <v>8298</v>
      </c>
      <c r="P3185" s="16">
        <f>ROUND(Table1[[#This Row],[pledged]]/Table1[[#This Row],[goal]]*100,0)</f>
        <v>109</v>
      </c>
      <c r="Q3185">
        <f>IFERROR(ROUND(E3185/L3185,2),0)</f>
        <v>40.07</v>
      </c>
      <c r="R3185" s="18">
        <f>(((J3185/60)/60)/24)+DATE(1970,1,1)</f>
        <v>41491.79478009259</v>
      </c>
      <c r="S3185" s="18">
        <f>(((I3185/60)/60)/24)+DATE(1970,1,1)</f>
        <v>41509.79478009259</v>
      </c>
      <c r="T3185" s="14">
        <f>MONTH(R3185)</f>
        <v>8</v>
      </c>
      <c r="U3185" s="14">
        <f>MONTH(S3185)</f>
        <v>8</v>
      </c>
      <c r="V3185">
        <f>YEAR(R3185)</f>
        <v>2013</v>
      </c>
      <c r="W3185">
        <f>YEAR(S3185)</f>
        <v>2013</v>
      </c>
      <c r="X3185" s="14">
        <f>_xlfn.DAYS(Table1[[#This Row],[Date Ended Conversion]],Table1[[#This Row],[Date Created Conversion]])</f>
        <v>18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8297</v>
      </c>
      <c r="O3186" t="s">
        <v>8298</v>
      </c>
      <c r="P3186" s="16">
        <f>ROUND(Table1[[#This Row],[pledged]]/Table1[[#This Row],[goal]]*100,0)</f>
        <v>107</v>
      </c>
      <c r="Q3186">
        <f>IFERROR(ROUND(E3186/L3186,2),0)</f>
        <v>100.22</v>
      </c>
      <c r="R3186" s="18">
        <f>(((J3186/60)/60)/24)+DATE(1970,1,1)</f>
        <v>41791.993414351848</v>
      </c>
      <c r="S3186" s="18">
        <f>(((I3186/60)/60)/24)+DATE(1970,1,1)</f>
        <v>41821.993414351848</v>
      </c>
      <c r="T3186" s="14">
        <f>MONTH(R3186)</f>
        <v>6</v>
      </c>
      <c r="U3186" s="14">
        <f>MONTH(S3186)</f>
        <v>7</v>
      </c>
      <c r="V3186">
        <f>YEAR(R3186)</f>
        <v>2014</v>
      </c>
      <c r="W3186">
        <f>YEAR(S3186)</f>
        <v>2014</v>
      </c>
      <c r="X3186" s="14">
        <f>_xlfn.DAYS(Table1[[#This Row],[Date Ended Conversion]],Table1[[#This Row],[Date Created Conversion]])</f>
        <v>30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8297</v>
      </c>
      <c r="O3187" t="s">
        <v>8298</v>
      </c>
      <c r="P3187" s="16">
        <f>ROUND(Table1[[#This Row],[pledged]]/Table1[[#This Row],[goal]]*100,0)</f>
        <v>100</v>
      </c>
      <c r="Q3187">
        <f>IFERROR(ROUND(E3187/L3187,2),0)</f>
        <v>41.67</v>
      </c>
      <c r="R3187" s="18">
        <f>(((J3187/60)/60)/24)+DATE(1970,1,1)</f>
        <v>41829.977326388893</v>
      </c>
      <c r="S3187" s="18">
        <f>(((I3187/60)/60)/24)+DATE(1970,1,1)</f>
        <v>41836.977326388893</v>
      </c>
      <c r="T3187" s="14">
        <f>MONTH(R3187)</f>
        <v>7</v>
      </c>
      <c r="U3187" s="14">
        <f>MONTH(S3187)</f>
        <v>7</v>
      </c>
      <c r="V3187">
        <f>YEAR(R3187)</f>
        <v>2014</v>
      </c>
      <c r="W3187">
        <f>YEAR(S3187)</f>
        <v>2014</v>
      </c>
      <c r="X3187" s="14">
        <f>_xlfn.DAYS(Table1[[#This Row],[Date Ended Conversion]],Table1[[#This Row],[Date Created Conversion]])</f>
        <v>7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8297</v>
      </c>
      <c r="O3188" t="s">
        <v>8298</v>
      </c>
      <c r="P3188" s="16">
        <f>ROUND(Table1[[#This Row],[pledged]]/Table1[[#This Row],[goal]]*100,0)</f>
        <v>102</v>
      </c>
      <c r="Q3188">
        <f>IFERROR(ROUND(E3188/L3188,2),0)</f>
        <v>46.71</v>
      </c>
      <c r="R3188" s="18">
        <f>(((J3188/60)/60)/24)+DATE(1970,1,1)</f>
        <v>41868.924050925925</v>
      </c>
      <c r="S3188" s="18">
        <f>(((I3188/60)/60)/24)+DATE(1970,1,1)</f>
        <v>41898.875</v>
      </c>
      <c r="T3188" s="14">
        <f>MONTH(R3188)</f>
        <v>8</v>
      </c>
      <c r="U3188" s="14">
        <f>MONTH(S3188)</f>
        <v>9</v>
      </c>
      <c r="V3188">
        <f>YEAR(R3188)</f>
        <v>2014</v>
      </c>
      <c r="W3188">
        <f>YEAR(S3188)</f>
        <v>2014</v>
      </c>
      <c r="X3188" s="14">
        <f>_xlfn.DAYS(Table1[[#This Row],[Date Ended Conversion]],Table1[[#This Row],[Date Created Conversion]])</f>
        <v>30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8297</v>
      </c>
      <c r="O3189" t="s">
        <v>8298</v>
      </c>
      <c r="P3189" s="16">
        <f>ROUND(Table1[[#This Row],[pledged]]/Table1[[#This Row],[goal]]*100,0)</f>
        <v>116</v>
      </c>
      <c r="Q3189">
        <f>IFERROR(ROUND(E3189/L3189,2),0)</f>
        <v>71.489999999999995</v>
      </c>
      <c r="R3189" s="18">
        <f>(((J3189/60)/60)/24)+DATE(1970,1,1)</f>
        <v>41835.666354166664</v>
      </c>
      <c r="S3189" s="18">
        <f>(((I3189/60)/60)/24)+DATE(1970,1,1)</f>
        <v>41855.666354166664</v>
      </c>
      <c r="T3189" s="14">
        <f>MONTH(R3189)</f>
        <v>7</v>
      </c>
      <c r="U3189" s="14">
        <f>MONTH(S3189)</f>
        <v>8</v>
      </c>
      <c r="V3189">
        <f>YEAR(R3189)</f>
        <v>2014</v>
      </c>
      <c r="W3189">
        <f>YEAR(S3189)</f>
        <v>2014</v>
      </c>
      <c r="X3189" s="14">
        <f>_xlfn.DAYS(Table1[[#This Row],[Date Ended Conversion]],Table1[[#This Row],[Date Created Conversion]])</f>
        <v>20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8297</v>
      </c>
      <c r="O3190" t="s">
        <v>8300</v>
      </c>
      <c r="P3190" s="16">
        <f>ROUND(Table1[[#This Row],[pledged]]/Table1[[#This Row],[goal]]*100,0)</f>
        <v>65</v>
      </c>
      <c r="Q3190">
        <f>IFERROR(ROUND(E3190/L3190,2),0)</f>
        <v>14.44</v>
      </c>
      <c r="R3190" s="18">
        <f>(((J3190/60)/60)/24)+DATE(1970,1,1)</f>
        <v>42144.415532407409</v>
      </c>
      <c r="S3190" s="18">
        <f>(((I3190/60)/60)/24)+DATE(1970,1,1)</f>
        <v>42165.415532407409</v>
      </c>
      <c r="T3190" s="14">
        <f>MONTH(R3190)</f>
        <v>5</v>
      </c>
      <c r="U3190" s="14">
        <f>MONTH(S3190)</f>
        <v>6</v>
      </c>
      <c r="V3190">
        <f>YEAR(R3190)</f>
        <v>2015</v>
      </c>
      <c r="W3190">
        <f>YEAR(S3190)</f>
        <v>2015</v>
      </c>
      <c r="X3190" s="14">
        <f>_xlfn.DAYS(Table1[[#This Row],[Date Ended Conversion]],Table1[[#This Row],[Date Created Conversion]])</f>
        <v>21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8297</v>
      </c>
      <c r="O3191" t="s">
        <v>8300</v>
      </c>
      <c r="P3191" s="16">
        <f>ROUND(Table1[[#This Row],[pledged]]/Table1[[#This Row],[goal]]*100,0)</f>
        <v>12</v>
      </c>
      <c r="Q3191">
        <f>IFERROR(ROUND(E3191/L3191,2),0)</f>
        <v>356.84</v>
      </c>
      <c r="R3191" s="18">
        <f>(((J3191/60)/60)/24)+DATE(1970,1,1)</f>
        <v>42118.346435185187</v>
      </c>
      <c r="S3191" s="18">
        <f>(((I3191/60)/60)/24)+DATE(1970,1,1)</f>
        <v>42148.346435185187</v>
      </c>
      <c r="T3191" s="14">
        <f>MONTH(R3191)</f>
        <v>4</v>
      </c>
      <c r="U3191" s="14">
        <f>MONTH(S3191)</f>
        <v>5</v>
      </c>
      <c r="V3191">
        <f>YEAR(R3191)</f>
        <v>2015</v>
      </c>
      <c r="W3191">
        <f>YEAR(S3191)</f>
        <v>2015</v>
      </c>
      <c r="X3191" s="14">
        <f>_xlfn.DAYS(Table1[[#This Row],[Date Ended Conversion]],Table1[[#This Row],[Date Created Conversion]])</f>
        <v>30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8297</v>
      </c>
      <c r="O3192" t="s">
        <v>8300</v>
      </c>
      <c r="P3192" s="16">
        <f>ROUND(Table1[[#This Row],[pledged]]/Table1[[#This Row],[goal]]*100,0)</f>
        <v>0</v>
      </c>
      <c r="Q3192">
        <f>IFERROR(ROUND(E3192/L3192,2),0)</f>
        <v>0</v>
      </c>
      <c r="R3192" s="18">
        <f>(((J3192/60)/60)/24)+DATE(1970,1,1)</f>
        <v>42683.151331018518</v>
      </c>
      <c r="S3192" s="18">
        <f>(((I3192/60)/60)/24)+DATE(1970,1,1)</f>
        <v>42713.192997685182</v>
      </c>
      <c r="T3192" s="14">
        <f>MONTH(R3192)</f>
        <v>11</v>
      </c>
      <c r="U3192" s="14">
        <f>MONTH(S3192)</f>
        <v>12</v>
      </c>
      <c r="V3192">
        <f>YEAR(R3192)</f>
        <v>2016</v>
      </c>
      <c r="W3192">
        <f>YEAR(S3192)</f>
        <v>2016</v>
      </c>
      <c r="X3192" s="14">
        <f>_xlfn.DAYS(Table1[[#This Row],[Date Ended Conversion]],Table1[[#This Row],[Date Created Conversion]])</f>
        <v>30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8297</v>
      </c>
      <c r="O3193" t="s">
        <v>8300</v>
      </c>
      <c r="P3193" s="16">
        <f>ROUND(Table1[[#This Row],[pledged]]/Table1[[#This Row],[goal]]*100,0)</f>
        <v>4</v>
      </c>
      <c r="Q3193">
        <f>IFERROR(ROUND(E3193/L3193,2),0)</f>
        <v>37.75</v>
      </c>
      <c r="R3193" s="18">
        <f>(((J3193/60)/60)/24)+DATE(1970,1,1)</f>
        <v>42538.755428240736</v>
      </c>
      <c r="S3193" s="18">
        <f>(((I3193/60)/60)/24)+DATE(1970,1,1)</f>
        <v>42598.755428240736</v>
      </c>
      <c r="T3193" s="14">
        <f>MONTH(R3193)</f>
        <v>6</v>
      </c>
      <c r="U3193" s="14">
        <f>MONTH(S3193)</f>
        <v>8</v>
      </c>
      <c r="V3193">
        <f>YEAR(R3193)</f>
        <v>2016</v>
      </c>
      <c r="W3193">
        <f>YEAR(S3193)</f>
        <v>2016</v>
      </c>
      <c r="X3193" s="14">
        <f>_xlfn.DAYS(Table1[[#This Row],[Date Ended Conversion]],Table1[[#This Row],[Date Created Conversion]])</f>
        <v>60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8297</v>
      </c>
      <c r="O3194" t="s">
        <v>8300</v>
      </c>
      <c r="P3194" s="16">
        <f>ROUND(Table1[[#This Row],[pledged]]/Table1[[#This Row],[goal]]*100,0)</f>
        <v>1</v>
      </c>
      <c r="Q3194">
        <f>IFERROR(ROUND(E3194/L3194,2),0)</f>
        <v>12.75</v>
      </c>
      <c r="R3194" s="18">
        <f>(((J3194/60)/60)/24)+DATE(1970,1,1)</f>
        <v>42018.94049768518</v>
      </c>
      <c r="S3194" s="18">
        <f>(((I3194/60)/60)/24)+DATE(1970,1,1)</f>
        <v>42063.916666666672</v>
      </c>
      <c r="T3194" s="14">
        <f>MONTH(R3194)</f>
        <v>1</v>
      </c>
      <c r="U3194" s="14">
        <f>MONTH(S3194)</f>
        <v>2</v>
      </c>
      <c r="V3194">
        <f>YEAR(R3194)</f>
        <v>2015</v>
      </c>
      <c r="W3194">
        <f>YEAR(S3194)</f>
        <v>2015</v>
      </c>
      <c r="X3194" s="14">
        <f>_xlfn.DAYS(Table1[[#This Row],[Date Ended Conversion]],Table1[[#This Row],[Date Created Conversion]])</f>
        <v>45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8297</v>
      </c>
      <c r="O3195" t="s">
        <v>8300</v>
      </c>
      <c r="P3195" s="16">
        <f>ROUND(Table1[[#This Row],[pledged]]/Table1[[#This Row],[goal]]*100,0)</f>
        <v>12</v>
      </c>
      <c r="Q3195">
        <f>IFERROR(ROUND(E3195/L3195,2),0)</f>
        <v>24.46</v>
      </c>
      <c r="R3195" s="18">
        <f>(((J3195/60)/60)/24)+DATE(1970,1,1)</f>
        <v>42010.968240740738</v>
      </c>
      <c r="S3195" s="18">
        <f>(((I3195/60)/60)/24)+DATE(1970,1,1)</f>
        <v>42055.968240740738</v>
      </c>
      <c r="T3195" s="14">
        <f>MONTH(R3195)</f>
        <v>1</v>
      </c>
      <c r="U3195" s="14">
        <f>MONTH(S3195)</f>
        <v>2</v>
      </c>
      <c r="V3195">
        <f>YEAR(R3195)</f>
        <v>2015</v>
      </c>
      <c r="W3195">
        <f>YEAR(S3195)</f>
        <v>2015</v>
      </c>
      <c r="X3195" s="14">
        <f>_xlfn.DAYS(Table1[[#This Row],[Date Ended Conversion]],Table1[[#This Row],[Date Created Conversion]])</f>
        <v>45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8297</v>
      </c>
      <c r="O3196" t="s">
        <v>8300</v>
      </c>
      <c r="P3196" s="16">
        <f>ROUND(Table1[[#This Row],[pledged]]/Table1[[#This Row],[goal]]*100,0)</f>
        <v>0</v>
      </c>
      <c r="Q3196">
        <f>IFERROR(ROUND(E3196/L3196,2),0)</f>
        <v>0</v>
      </c>
      <c r="R3196" s="18">
        <f>(((J3196/60)/60)/24)+DATE(1970,1,1)</f>
        <v>42182.062476851846</v>
      </c>
      <c r="S3196" s="18">
        <f>(((I3196/60)/60)/24)+DATE(1970,1,1)</f>
        <v>42212.062476851846</v>
      </c>
      <c r="T3196" s="14">
        <f>MONTH(R3196)</f>
        <v>6</v>
      </c>
      <c r="U3196" s="14">
        <f>MONTH(S3196)</f>
        <v>7</v>
      </c>
      <c r="V3196">
        <f>YEAR(R3196)</f>
        <v>2015</v>
      </c>
      <c r="W3196">
        <f>YEAR(S3196)</f>
        <v>2015</v>
      </c>
      <c r="X3196" s="14">
        <f>_xlfn.DAYS(Table1[[#This Row],[Date Ended Conversion]],Table1[[#This Row],[Date Created Conversion]])</f>
        <v>30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8297</v>
      </c>
      <c r="O3197" t="s">
        <v>8300</v>
      </c>
      <c r="P3197" s="16">
        <f>ROUND(Table1[[#This Row],[pledged]]/Table1[[#This Row],[goal]]*100,0)</f>
        <v>59</v>
      </c>
      <c r="Q3197">
        <f>IFERROR(ROUND(E3197/L3197,2),0)</f>
        <v>53.08</v>
      </c>
      <c r="R3197" s="18">
        <f>(((J3197/60)/60)/24)+DATE(1970,1,1)</f>
        <v>42017.594236111108</v>
      </c>
      <c r="S3197" s="18">
        <f>(((I3197/60)/60)/24)+DATE(1970,1,1)</f>
        <v>42047.594236111108</v>
      </c>
      <c r="T3197" s="14">
        <f>MONTH(R3197)</f>
        <v>1</v>
      </c>
      <c r="U3197" s="14">
        <f>MONTH(S3197)</f>
        <v>2</v>
      </c>
      <c r="V3197">
        <f>YEAR(R3197)</f>
        <v>2015</v>
      </c>
      <c r="W3197">
        <f>YEAR(S3197)</f>
        <v>2015</v>
      </c>
      <c r="X3197" s="14">
        <f>_xlfn.DAYS(Table1[[#This Row],[Date Ended Conversion]],Table1[[#This Row],[Date Created Conversion]])</f>
        <v>30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8297</v>
      </c>
      <c r="O3198" t="s">
        <v>8300</v>
      </c>
      <c r="P3198" s="16">
        <f>ROUND(Table1[[#This Row],[pledged]]/Table1[[#This Row],[goal]]*100,0)</f>
        <v>0</v>
      </c>
      <c r="Q3198">
        <f>IFERROR(ROUND(E3198/L3198,2),0)</f>
        <v>300</v>
      </c>
      <c r="R3198" s="18">
        <f>(((J3198/60)/60)/24)+DATE(1970,1,1)</f>
        <v>42157.598090277781</v>
      </c>
      <c r="S3198" s="18">
        <f>(((I3198/60)/60)/24)+DATE(1970,1,1)</f>
        <v>42217.583333333328</v>
      </c>
      <c r="T3198" s="14">
        <f>MONTH(R3198)</f>
        <v>6</v>
      </c>
      <c r="U3198" s="14">
        <f>MONTH(S3198)</f>
        <v>8</v>
      </c>
      <c r="V3198">
        <f>YEAR(R3198)</f>
        <v>2015</v>
      </c>
      <c r="W3198">
        <f>YEAR(S3198)</f>
        <v>2015</v>
      </c>
      <c r="X3198" s="14">
        <f>_xlfn.DAYS(Table1[[#This Row],[Date Ended Conversion]],Table1[[#This Row],[Date Created Conversion]])</f>
        <v>60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8297</v>
      </c>
      <c r="O3199" t="s">
        <v>8300</v>
      </c>
      <c r="P3199" s="16">
        <f>ROUND(Table1[[#This Row],[pledged]]/Table1[[#This Row],[goal]]*100,0)</f>
        <v>11</v>
      </c>
      <c r="Q3199">
        <f>IFERROR(ROUND(E3199/L3199,2),0)</f>
        <v>286.25</v>
      </c>
      <c r="R3199" s="18">
        <f>(((J3199/60)/60)/24)+DATE(1970,1,1)</f>
        <v>42009.493263888886</v>
      </c>
      <c r="S3199" s="18">
        <f>(((I3199/60)/60)/24)+DATE(1970,1,1)</f>
        <v>42039.493263888886</v>
      </c>
      <c r="T3199" s="14">
        <f>MONTH(R3199)</f>
        <v>1</v>
      </c>
      <c r="U3199" s="14">
        <f>MONTH(S3199)</f>
        <v>2</v>
      </c>
      <c r="V3199">
        <f>YEAR(R3199)</f>
        <v>2015</v>
      </c>
      <c r="W3199">
        <f>YEAR(S3199)</f>
        <v>2015</v>
      </c>
      <c r="X3199" s="14">
        <f>_xlfn.DAYS(Table1[[#This Row],[Date Ended Conversion]],Table1[[#This Row],[Date Created Conversion]])</f>
        <v>30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8297</v>
      </c>
      <c r="O3200" t="s">
        <v>8300</v>
      </c>
      <c r="P3200" s="16">
        <f>ROUND(Table1[[#This Row],[pledged]]/Table1[[#This Row],[goal]]*100,0)</f>
        <v>0</v>
      </c>
      <c r="Q3200">
        <f>IFERROR(ROUND(E3200/L3200,2),0)</f>
        <v>36.67</v>
      </c>
      <c r="R3200" s="18">
        <f>(((J3200/60)/60)/24)+DATE(1970,1,1)</f>
        <v>42013.424502314811</v>
      </c>
      <c r="S3200" s="18">
        <f>(((I3200/60)/60)/24)+DATE(1970,1,1)</f>
        <v>42051.424502314811</v>
      </c>
      <c r="T3200" s="14">
        <f>MONTH(R3200)</f>
        <v>1</v>
      </c>
      <c r="U3200" s="14">
        <f>MONTH(S3200)</f>
        <v>2</v>
      </c>
      <c r="V3200">
        <f>YEAR(R3200)</f>
        <v>2015</v>
      </c>
      <c r="W3200">
        <f>YEAR(S3200)</f>
        <v>2015</v>
      </c>
      <c r="X3200" s="14">
        <f>_xlfn.DAYS(Table1[[#This Row],[Date Ended Conversion]],Table1[[#This Row],[Date Created Conversion]])</f>
        <v>38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8297</v>
      </c>
      <c r="O3201" t="s">
        <v>8300</v>
      </c>
      <c r="P3201" s="16">
        <f>ROUND(Table1[[#This Row],[pledged]]/Table1[[#This Row],[goal]]*100,0)</f>
        <v>52</v>
      </c>
      <c r="Q3201">
        <f>IFERROR(ROUND(E3201/L3201,2),0)</f>
        <v>49.21</v>
      </c>
      <c r="R3201" s="18">
        <f>(((J3201/60)/60)/24)+DATE(1970,1,1)</f>
        <v>41858.761782407404</v>
      </c>
      <c r="S3201" s="18">
        <f>(((I3201/60)/60)/24)+DATE(1970,1,1)</f>
        <v>41888.875</v>
      </c>
      <c r="T3201" s="14">
        <f>MONTH(R3201)</f>
        <v>8</v>
      </c>
      <c r="U3201" s="14">
        <f>MONTH(S3201)</f>
        <v>9</v>
      </c>
      <c r="V3201">
        <f>YEAR(R3201)</f>
        <v>2014</v>
      </c>
      <c r="W3201">
        <f>YEAR(S3201)</f>
        <v>2014</v>
      </c>
      <c r="X3201" s="14">
        <f>_xlfn.DAYS(Table1[[#This Row],[Date Ended Conversion]],Table1[[#This Row],[Date Created Conversion]])</f>
        <v>30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8297</v>
      </c>
      <c r="O3202" t="s">
        <v>8300</v>
      </c>
      <c r="P3202" s="16">
        <f>ROUND(Table1[[#This Row],[pledged]]/Table1[[#This Row],[goal]]*100,0)</f>
        <v>0</v>
      </c>
      <c r="Q3202">
        <f>IFERROR(ROUND(E3202/L3202,2),0)</f>
        <v>1</v>
      </c>
      <c r="R3202" s="18">
        <f>(((J3202/60)/60)/24)+DATE(1970,1,1)</f>
        <v>42460.320613425924</v>
      </c>
      <c r="S3202" s="18">
        <f>(((I3202/60)/60)/24)+DATE(1970,1,1)</f>
        <v>42490.231944444444</v>
      </c>
      <c r="T3202" s="14">
        <f>MONTH(R3202)</f>
        <v>3</v>
      </c>
      <c r="U3202" s="14">
        <f>MONTH(S3202)</f>
        <v>4</v>
      </c>
      <c r="V3202">
        <f>YEAR(R3202)</f>
        <v>2016</v>
      </c>
      <c r="W3202">
        <f>YEAR(S3202)</f>
        <v>2016</v>
      </c>
      <c r="X3202" s="14">
        <f>_xlfn.DAYS(Table1[[#This Row],[Date Ended Conversion]],Table1[[#This Row],[Date Created Conversion]])</f>
        <v>30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8297</v>
      </c>
      <c r="O3203" t="s">
        <v>8300</v>
      </c>
      <c r="P3203" s="16">
        <f>ROUND(Table1[[#This Row],[pledged]]/Table1[[#This Row],[goal]]*100,0)</f>
        <v>1</v>
      </c>
      <c r="Q3203">
        <f>IFERROR(ROUND(E3203/L3203,2),0)</f>
        <v>12.5</v>
      </c>
      <c r="R3203" s="18">
        <f>(((J3203/60)/60)/24)+DATE(1970,1,1)</f>
        <v>41861.767094907409</v>
      </c>
      <c r="S3203" s="18">
        <f>(((I3203/60)/60)/24)+DATE(1970,1,1)</f>
        <v>41882.767094907409</v>
      </c>
      <c r="T3203" s="14">
        <f>MONTH(R3203)</f>
        <v>8</v>
      </c>
      <c r="U3203" s="14">
        <f>MONTH(S3203)</f>
        <v>8</v>
      </c>
      <c r="V3203">
        <f>YEAR(R3203)</f>
        <v>2014</v>
      </c>
      <c r="W3203">
        <f>YEAR(S3203)</f>
        <v>2014</v>
      </c>
      <c r="X3203" s="14">
        <f>_xlfn.DAYS(Table1[[#This Row],[Date Ended Conversion]],Table1[[#This Row],[Date Created Conversion]])</f>
        <v>21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8297</v>
      </c>
      <c r="O3204" t="s">
        <v>8300</v>
      </c>
      <c r="P3204" s="16">
        <f>ROUND(Table1[[#This Row],[pledged]]/Table1[[#This Row],[goal]]*100,0)</f>
        <v>55</v>
      </c>
      <c r="Q3204">
        <f>IFERROR(ROUND(E3204/L3204,2),0)</f>
        <v>109.04</v>
      </c>
      <c r="R3204" s="18">
        <f>(((J3204/60)/60)/24)+DATE(1970,1,1)</f>
        <v>42293.853541666671</v>
      </c>
      <c r="S3204" s="18">
        <f>(((I3204/60)/60)/24)+DATE(1970,1,1)</f>
        <v>42352.249305555553</v>
      </c>
      <c r="T3204" s="14">
        <f>MONTH(R3204)</f>
        <v>10</v>
      </c>
      <c r="U3204" s="14">
        <f>MONTH(S3204)</f>
        <v>12</v>
      </c>
      <c r="V3204">
        <f>YEAR(R3204)</f>
        <v>2015</v>
      </c>
      <c r="W3204">
        <f>YEAR(S3204)</f>
        <v>2015</v>
      </c>
      <c r="X3204" s="14">
        <f>_xlfn.DAYS(Table1[[#This Row],[Date Ended Conversion]],Table1[[#This Row],[Date Created Conversion]])</f>
        <v>59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8297</v>
      </c>
      <c r="O3205" t="s">
        <v>8300</v>
      </c>
      <c r="P3205" s="16">
        <f>ROUND(Table1[[#This Row],[pledged]]/Table1[[#This Row],[goal]]*100,0)</f>
        <v>25</v>
      </c>
      <c r="Q3205">
        <f>IFERROR(ROUND(E3205/L3205,2),0)</f>
        <v>41.67</v>
      </c>
      <c r="R3205" s="18">
        <f>(((J3205/60)/60)/24)+DATE(1970,1,1)</f>
        <v>42242.988680555558</v>
      </c>
      <c r="S3205" s="18">
        <f>(((I3205/60)/60)/24)+DATE(1970,1,1)</f>
        <v>42272.988680555558</v>
      </c>
      <c r="T3205" s="14">
        <f>MONTH(R3205)</f>
        <v>8</v>
      </c>
      <c r="U3205" s="14">
        <f>MONTH(S3205)</f>
        <v>9</v>
      </c>
      <c r="V3205">
        <f>YEAR(R3205)</f>
        <v>2015</v>
      </c>
      <c r="W3205">
        <f>YEAR(S3205)</f>
        <v>2015</v>
      </c>
      <c r="X3205" s="14">
        <f>_xlfn.DAYS(Table1[[#This Row],[Date Ended Conversion]],Table1[[#This Row],[Date Created Conversion]])</f>
        <v>30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8297</v>
      </c>
      <c r="O3206" t="s">
        <v>8300</v>
      </c>
      <c r="P3206" s="16">
        <f>ROUND(Table1[[#This Row],[pledged]]/Table1[[#This Row],[goal]]*100,0)</f>
        <v>0</v>
      </c>
      <c r="Q3206">
        <f>IFERROR(ROUND(E3206/L3206,2),0)</f>
        <v>0</v>
      </c>
      <c r="R3206" s="18">
        <f>(((J3206/60)/60)/24)+DATE(1970,1,1)</f>
        <v>42172.686099537037</v>
      </c>
      <c r="S3206" s="18">
        <f>(((I3206/60)/60)/24)+DATE(1970,1,1)</f>
        <v>42202.676388888889</v>
      </c>
      <c r="T3206" s="14">
        <f>MONTH(R3206)</f>
        <v>6</v>
      </c>
      <c r="U3206" s="14">
        <f>MONTH(S3206)</f>
        <v>7</v>
      </c>
      <c r="V3206">
        <f>YEAR(R3206)</f>
        <v>2015</v>
      </c>
      <c r="W3206">
        <f>YEAR(S3206)</f>
        <v>2015</v>
      </c>
      <c r="X3206" s="14">
        <f>_xlfn.DAYS(Table1[[#This Row],[Date Ended Conversion]],Table1[[#This Row],[Date Created Conversion]])</f>
        <v>30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8297</v>
      </c>
      <c r="O3207" t="s">
        <v>8300</v>
      </c>
      <c r="P3207" s="16">
        <f>ROUND(Table1[[#This Row],[pledged]]/Table1[[#This Row],[goal]]*100,0)</f>
        <v>3</v>
      </c>
      <c r="Q3207">
        <f>IFERROR(ROUND(E3207/L3207,2),0)</f>
        <v>22.75</v>
      </c>
      <c r="R3207" s="18">
        <f>(((J3207/60)/60)/24)+DATE(1970,1,1)</f>
        <v>42095.374675925923</v>
      </c>
      <c r="S3207" s="18">
        <f>(((I3207/60)/60)/24)+DATE(1970,1,1)</f>
        <v>42125.374675925923</v>
      </c>
      <c r="T3207" s="14">
        <f>MONTH(R3207)</f>
        <v>4</v>
      </c>
      <c r="U3207" s="14">
        <f>MONTH(S3207)</f>
        <v>5</v>
      </c>
      <c r="V3207">
        <f>YEAR(R3207)</f>
        <v>2015</v>
      </c>
      <c r="W3207">
        <f>YEAR(S3207)</f>
        <v>2015</v>
      </c>
      <c r="X3207" s="14">
        <f>_xlfn.DAYS(Table1[[#This Row],[Date Ended Conversion]],Table1[[#This Row],[Date Created Conversion]])</f>
        <v>30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8297</v>
      </c>
      <c r="O3208" t="s">
        <v>8300</v>
      </c>
      <c r="P3208" s="16">
        <f>ROUND(Table1[[#This Row],[pledged]]/Table1[[#This Row],[goal]]*100,0)</f>
        <v>0</v>
      </c>
      <c r="Q3208">
        <f>IFERROR(ROUND(E3208/L3208,2),0)</f>
        <v>0</v>
      </c>
      <c r="R3208" s="18">
        <f>(((J3208/60)/60)/24)+DATE(1970,1,1)</f>
        <v>42236.276053240741</v>
      </c>
      <c r="S3208" s="18">
        <f>(((I3208/60)/60)/24)+DATE(1970,1,1)</f>
        <v>42266.276053240741</v>
      </c>
      <c r="T3208" s="14">
        <f>MONTH(R3208)</f>
        <v>8</v>
      </c>
      <c r="U3208" s="14">
        <f>MONTH(S3208)</f>
        <v>9</v>
      </c>
      <c r="V3208">
        <f>YEAR(R3208)</f>
        <v>2015</v>
      </c>
      <c r="W3208">
        <f>YEAR(S3208)</f>
        <v>2015</v>
      </c>
      <c r="X3208" s="14">
        <f>_xlfn.DAYS(Table1[[#This Row],[Date Ended Conversion]],Table1[[#This Row],[Date Created Conversion]])</f>
        <v>30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8297</v>
      </c>
      <c r="O3209" t="s">
        <v>8300</v>
      </c>
      <c r="P3209" s="16">
        <f>ROUND(Table1[[#This Row],[pledged]]/Table1[[#This Row],[goal]]*100,0)</f>
        <v>46</v>
      </c>
      <c r="Q3209">
        <f>IFERROR(ROUND(E3209/L3209,2),0)</f>
        <v>70.83</v>
      </c>
      <c r="R3209" s="18">
        <f>(((J3209/60)/60)/24)+DATE(1970,1,1)</f>
        <v>42057.277858796297</v>
      </c>
      <c r="S3209" s="18">
        <f>(((I3209/60)/60)/24)+DATE(1970,1,1)</f>
        <v>42117.236192129625</v>
      </c>
      <c r="T3209" s="14">
        <f>MONTH(R3209)</f>
        <v>2</v>
      </c>
      <c r="U3209" s="14">
        <f>MONTH(S3209)</f>
        <v>4</v>
      </c>
      <c r="V3209">
        <f>YEAR(R3209)</f>
        <v>2015</v>
      </c>
      <c r="W3209">
        <f>YEAR(S3209)</f>
        <v>2015</v>
      </c>
      <c r="X3209" s="14">
        <f>_xlfn.DAYS(Table1[[#This Row],[Date Ended Conversion]],Table1[[#This Row],[Date Created Conversion]])</f>
        <v>60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8297</v>
      </c>
      <c r="O3210" t="s">
        <v>8298</v>
      </c>
      <c r="P3210" s="16">
        <f>ROUND(Table1[[#This Row],[pledged]]/Table1[[#This Row],[goal]]*100,0)</f>
        <v>104</v>
      </c>
      <c r="Q3210">
        <f>IFERROR(ROUND(E3210/L3210,2),0)</f>
        <v>63.11</v>
      </c>
      <c r="R3210" s="18">
        <f>(((J3210/60)/60)/24)+DATE(1970,1,1)</f>
        <v>41827.605057870373</v>
      </c>
      <c r="S3210" s="18">
        <f>(((I3210/60)/60)/24)+DATE(1970,1,1)</f>
        <v>41848.605057870373</v>
      </c>
      <c r="T3210" s="14">
        <f>MONTH(R3210)</f>
        <v>7</v>
      </c>
      <c r="U3210" s="14">
        <f>MONTH(S3210)</f>
        <v>7</v>
      </c>
      <c r="V3210">
        <f>YEAR(R3210)</f>
        <v>2014</v>
      </c>
      <c r="W3210">
        <f>YEAR(S3210)</f>
        <v>2014</v>
      </c>
      <c r="X3210" s="14">
        <f>_xlfn.DAYS(Table1[[#This Row],[Date Ended Conversion]],Table1[[#This Row],[Date Created Conversion]])</f>
        <v>21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8297</v>
      </c>
      <c r="O3211" t="s">
        <v>8298</v>
      </c>
      <c r="P3211" s="16">
        <f>ROUND(Table1[[#This Row],[pledged]]/Table1[[#This Row],[goal]]*100,0)</f>
        <v>119</v>
      </c>
      <c r="Q3211">
        <f>IFERROR(ROUND(E3211/L3211,2),0)</f>
        <v>50.16</v>
      </c>
      <c r="R3211" s="18">
        <f>(((J3211/60)/60)/24)+DATE(1970,1,1)</f>
        <v>41778.637245370373</v>
      </c>
      <c r="S3211" s="18">
        <f>(((I3211/60)/60)/24)+DATE(1970,1,1)</f>
        <v>41810.958333333336</v>
      </c>
      <c r="T3211" s="14">
        <f>MONTH(R3211)</f>
        <v>5</v>
      </c>
      <c r="U3211" s="14">
        <f>MONTH(S3211)</f>
        <v>6</v>
      </c>
      <c r="V3211">
        <f>YEAR(R3211)</f>
        <v>2014</v>
      </c>
      <c r="W3211">
        <f>YEAR(S3211)</f>
        <v>2014</v>
      </c>
      <c r="X3211" s="14">
        <f>_xlfn.DAYS(Table1[[#This Row],[Date Ended Conversion]],Table1[[#This Row],[Date Created Conversion]])</f>
        <v>32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8297</v>
      </c>
      <c r="O3212" t="s">
        <v>8298</v>
      </c>
      <c r="P3212" s="16">
        <f>ROUND(Table1[[#This Row],[pledged]]/Table1[[#This Row],[goal]]*100,0)</f>
        <v>126</v>
      </c>
      <c r="Q3212">
        <f>IFERROR(ROUND(E3212/L3212,2),0)</f>
        <v>62.88</v>
      </c>
      <c r="R3212" s="18">
        <f>(((J3212/60)/60)/24)+DATE(1970,1,1)</f>
        <v>41013.936562499999</v>
      </c>
      <c r="S3212" s="18">
        <f>(((I3212/60)/60)/24)+DATE(1970,1,1)</f>
        <v>41061.165972222225</v>
      </c>
      <c r="T3212" s="14">
        <f>MONTH(R3212)</f>
        <v>4</v>
      </c>
      <c r="U3212" s="14">
        <f>MONTH(S3212)</f>
        <v>6</v>
      </c>
      <c r="V3212">
        <f>YEAR(R3212)</f>
        <v>2012</v>
      </c>
      <c r="W3212">
        <f>YEAR(S3212)</f>
        <v>2012</v>
      </c>
      <c r="X3212" s="14">
        <f>_xlfn.DAYS(Table1[[#This Row],[Date Ended Conversion]],Table1[[#This Row],[Date Created Conversion]])</f>
        <v>48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8297</v>
      </c>
      <c r="O3213" t="s">
        <v>8298</v>
      </c>
      <c r="P3213" s="16">
        <f>ROUND(Table1[[#This Row],[pledged]]/Table1[[#This Row],[goal]]*100,0)</f>
        <v>120</v>
      </c>
      <c r="Q3213">
        <f>IFERROR(ROUND(E3213/L3213,2),0)</f>
        <v>85.53</v>
      </c>
      <c r="R3213" s="18">
        <f>(((J3213/60)/60)/24)+DATE(1970,1,1)</f>
        <v>41834.586574074077</v>
      </c>
      <c r="S3213" s="18">
        <f>(((I3213/60)/60)/24)+DATE(1970,1,1)</f>
        <v>41866.083333333336</v>
      </c>
      <c r="T3213" s="14">
        <f>MONTH(R3213)</f>
        <v>7</v>
      </c>
      <c r="U3213" s="14">
        <f>MONTH(S3213)</f>
        <v>8</v>
      </c>
      <c r="V3213">
        <f>YEAR(R3213)</f>
        <v>2014</v>
      </c>
      <c r="W3213">
        <f>YEAR(S3213)</f>
        <v>2014</v>
      </c>
      <c r="X3213" s="14">
        <f>_xlfn.DAYS(Table1[[#This Row],[Date Ended Conversion]],Table1[[#This Row],[Date Created Conversion]])</f>
        <v>32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8297</v>
      </c>
      <c r="O3214" t="s">
        <v>8298</v>
      </c>
      <c r="P3214" s="16">
        <f>ROUND(Table1[[#This Row],[pledged]]/Table1[[#This Row],[goal]]*100,0)</f>
        <v>126</v>
      </c>
      <c r="Q3214">
        <f>IFERROR(ROUND(E3214/L3214,2),0)</f>
        <v>53.72</v>
      </c>
      <c r="R3214" s="18">
        <f>(((J3214/60)/60)/24)+DATE(1970,1,1)</f>
        <v>41829.795729166668</v>
      </c>
      <c r="S3214" s="18">
        <f>(((I3214/60)/60)/24)+DATE(1970,1,1)</f>
        <v>41859.795729166668</v>
      </c>
      <c r="T3214" s="14">
        <f>MONTH(R3214)</f>
        <v>7</v>
      </c>
      <c r="U3214" s="14">
        <f>MONTH(S3214)</f>
        <v>8</v>
      </c>
      <c r="V3214">
        <f>YEAR(R3214)</f>
        <v>2014</v>
      </c>
      <c r="W3214">
        <f>YEAR(S3214)</f>
        <v>2014</v>
      </c>
      <c r="X3214" s="14">
        <f>_xlfn.DAYS(Table1[[#This Row],[Date Ended Conversion]],Table1[[#This Row],[Date Created Conversion]])</f>
        <v>30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8297</v>
      </c>
      <c r="O3215" t="s">
        <v>8298</v>
      </c>
      <c r="P3215" s="16">
        <f>ROUND(Table1[[#This Row],[pledged]]/Table1[[#This Row],[goal]]*100,0)</f>
        <v>100</v>
      </c>
      <c r="Q3215">
        <f>IFERROR(ROUND(E3215/L3215,2),0)</f>
        <v>127.81</v>
      </c>
      <c r="R3215" s="18">
        <f>(((J3215/60)/60)/24)+DATE(1970,1,1)</f>
        <v>42171.763414351852</v>
      </c>
      <c r="S3215" s="18">
        <f>(((I3215/60)/60)/24)+DATE(1970,1,1)</f>
        <v>42211.763414351852</v>
      </c>
      <c r="T3215" s="14">
        <f>MONTH(R3215)</f>
        <v>6</v>
      </c>
      <c r="U3215" s="14">
        <f>MONTH(S3215)</f>
        <v>7</v>
      </c>
      <c r="V3215">
        <f>YEAR(R3215)</f>
        <v>2015</v>
      </c>
      <c r="W3215">
        <f>YEAR(S3215)</f>
        <v>2015</v>
      </c>
      <c r="X3215" s="14">
        <f>_xlfn.DAYS(Table1[[#This Row],[Date Ended Conversion]],Table1[[#This Row],[Date Created Conversion]])</f>
        <v>40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8297</v>
      </c>
      <c r="O3216" t="s">
        <v>8298</v>
      </c>
      <c r="P3216" s="16">
        <f>ROUND(Table1[[#This Row],[pledged]]/Table1[[#This Row],[goal]]*100,0)</f>
        <v>102</v>
      </c>
      <c r="Q3216">
        <f>IFERROR(ROUND(E3216/L3216,2),0)</f>
        <v>106.57</v>
      </c>
      <c r="R3216" s="18">
        <f>(((J3216/60)/60)/24)+DATE(1970,1,1)</f>
        <v>42337.792511574073</v>
      </c>
      <c r="S3216" s="18">
        <f>(((I3216/60)/60)/24)+DATE(1970,1,1)</f>
        <v>42374.996527777781</v>
      </c>
      <c r="T3216" s="14">
        <f>MONTH(R3216)</f>
        <v>11</v>
      </c>
      <c r="U3216" s="14">
        <f>MONTH(S3216)</f>
        <v>1</v>
      </c>
      <c r="V3216">
        <f>YEAR(R3216)</f>
        <v>2015</v>
      </c>
      <c r="W3216">
        <f>YEAR(S3216)</f>
        <v>2016</v>
      </c>
      <c r="X3216" s="14">
        <f>_xlfn.DAYS(Table1[[#This Row],[Date Ended Conversion]],Table1[[#This Row],[Date Created Conversion]])</f>
        <v>37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8297</v>
      </c>
      <c r="O3217" t="s">
        <v>8298</v>
      </c>
      <c r="P3217" s="16">
        <f>ROUND(Table1[[#This Row],[pledged]]/Table1[[#This Row],[goal]]*100,0)</f>
        <v>100</v>
      </c>
      <c r="Q3217">
        <f>IFERROR(ROUND(E3217/L3217,2),0)</f>
        <v>262.11</v>
      </c>
      <c r="R3217" s="18">
        <f>(((J3217/60)/60)/24)+DATE(1970,1,1)</f>
        <v>42219.665173611109</v>
      </c>
      <c r="S3217" s="18">
        <f>(((I3217/60)/60)/24)+DATE(1970,1,1)</f>
        <v>42257.165972222225</v>
      </c>
      <c r="T3217" s="14">
        <f>MONTH(R3217)</f>
        <v>8</v>
      </c>
      <c r="U3217" s="14">
        <f>MONTH(S3217)</f>
        <v>9</v>
      </c>
      <c r="V3217">
        <f>YEAR(R3217)</f>
        <v>2015</v>
      </c>
      <c r="W3217">
        <f>YEAR(S3217)</f>
        <v>2015</v>
      </c>
      <c r="X3217" s="14">
        <f>_xlfn.DAYS(Table1[[#This Row],[Date Ended Conversion]],Table1[[#This Row],[Date Created Conversion]])</f>
        <v>38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8297</v>
      </c>
      <c r="O3218" t="s">
        <v>8298</v>
      </c>
      <c r="P3218" s="16">
        <f>ROUND(Table1[[#This Row],[pledged]]/Table1[[#This Row],[goal]]*100,0)</f>
        <v>100</v>
      </c>
      <c r="Q3218">
        <f>IFERROR(ROUND(E3218/L3218,2),0)</f>
        <v>57.17</v>
      </c>
      <c r="R3218" s="18">
        <f>(((J3218/60)/60)/24)+DATE(1970,1,1)</f>
        <v>42165.462627314817</v>
      </c>
      <c r="S3218" s="18">
        <f>(((I3218/60)/60)/24)+DATE(1970,1,1)</f>
        <v>42196.604166666672</v>
      </c>
      <c r="T3218" s="14">
        <f>MONTH(R3218)</f>
        <v>6</v>
      </c>
      <c r="U3218" s="14">
        <f>MONTH(S3218)</f>
        <v>7</v>
      </c>
      <c r="V3218">
        <f>YEAR(R3218)</f>
        <v>2015</v>
      </c>
      <c r="W3218">
        <f>YEAR(S3218)</f>
        <v>2015</v>
      </c>
      <c r="X3218" s="14">
        <f>_xlfn.DAYS(Table1[[#This Row],[Date Ended Conversion]],Table1[[#This Row],[Date Created Conversion]])</f>
        <v>31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8297</v>
      </c>
      <c r="O3219" t="s">
        <v>8298</v>
      </c>
      <c r="P3219" s="16">
        <f>ROUND(Table1[[#This Row],[pledged]]/Table1[[#This Row],[goal]]*100,0)</f>
        <v>116</v>
      </c>
      <c r="Q3219">
        <f>IFERROR(ROUND(E3219/L3219,2),0)</f>
        <v>50.2</v>
      </c>
      <c r="R3219" s="18">
        <f>(((J3219/60)/60)/24)+DATE(1970,1,1)</f>
        <v>42648.546111111107</v>
      </c>
      <c r="S3219" s="18">
        <f>(((I3219/60)/60)/24)+DATE(1970,1,1)</f>
        <v>42678.546111111107</v>
      </c>
      <c r="T3219" s="14">
        <f>MONTH(R3219)</f>
        <v>10</v>
      </c>
      <c r="U3219" s="14">
        <f>MONTH(S3219)</f>
        <v>11</v>
      </c>
      <c r="V3219">
        <f>YEAR(R3219)</f>
        <v>2016</v>
      </c>
      <c r="W3219">
        <f>YEAR(S3219)</f>
        <v>2016</v>
      </c>
      <c r="X3219" s="14">
        <f>_xlfn.DAYS(Table1[[#This Row],[Date Ended Conversion]],Table1[[#This Row],[Date Created Conversion]])</f>
        <v>30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8297</v>
      </c>
      <c r="O3220" t="s">
        <v>8298</v>
      </c>
      <c r="P3220" s="16">
        <f>ROUND(Table1[[#This Row],[pledged]]/Table1[[#This Row],[goal]]*100,0)</f>
        <v>102</v>
      </c>
      <c r="Q3220">
        <f>IFERROR(ROUND(E3220/L3220,2),0)</f>
        <v>66.59</v>
      </c>
      <c r="R3220" s="18">
        <f>(((J3220/60)/60)/24)+DATE(1970,1,1)</f>
        <v>41971.002152777779</v>
      </c>
      <c r="S3220" s="18">
        <f>(((I3220/60)/60)/24)+DATE(1970,1,1)</f>
        <v>42004</v>
      </c>
      <c r="T3220" s="14">
        <f>MONTH(R3220)</f>
        <v>11</v>
      </c>
      <c r="U3220" s="14">
        <f>MONTH(S3220)</f>
        <v>12</v>
      </c>
      <c r="V3220">
        <f>YEAR(R3220)</f>
        <v>2014</v>
      </c>
      <c r="W3220">
        <f>YEAR(S3220)</f>
        <v>2014</v>
      </c>
      <c r="X3220" s="14">
        <f>_xlfn.DAYS(Table1[[#This Row],[Date Ended Conversion]],Table1[[#This Row],[Date Created Conversion]])</f>
        <v>33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8297</v>
      </c>
      <c r="O3221" t="s">
        <v>8298</v>
      </c>
      <c r="P3221" s="16">
        <f>ROUND(Table1[[#This Row],[pledged]]/Table1[[#This Row],[goal]]*100,0)</f>
        <v>100</v>
      </c>
      <c r="Q3221">
        <f>IFERROR(ROUND(E3221/L3221,2),0)</f>
        <v>168.25</v>
      </c>
      <c r="R3221" s="18">
        <f>(((J3221/60)/60)/24)+DATE(1970,1,1)</f>
        <v>42050.983182870375</v>
      </c>
      <c r="S3221" s="18">
        <f>(((I3221/60)/60)/24)+DATE(1970,1,1)</f>
        <v>42085.941516203704</v>
      </c>
      <c r="T3221" s="14">
        <f>MONTH(R3221)</f>
        <v>2</v>
      </c>
      <c r="U3221" s="14">
        <f>MONTH(S3221)</f>
        <v>3</v>
      </c>
      <c r="V3221">
        <f>YEAR(R3221)</f>
        <v>2015</v>
      </c>
      <c r="W3221">
        <f>YEAR(S3221)</f>
        <v>2015</v>
      </c>
      <c r="X3221" s="14">
        <f>_xlfn.DAYS(Table1[[#This Row],[Date Ended Conversion]],Table1[[#This Row],[Date Created Conversion]])</f>
        <v>35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8297</v>
      </c>
      <c r="O3222" t="s">
        <v>8298</v>
      </c>
      <c r="P3222" s="16">
        <f>ROUND(Table1[[#This Row],[pledged]]/Table1[[#This Row],[goal]]*100,0)</f>
        <v>101</v>
      </c>
      <c r="Q3222">
        <f>IFERROR(ROUND(E3222/L3222,2),0)</f>
        <v>256.37</v>
      </c>
      <c r="R3222" s="18">
        <f>(((J3222/60)/60)/24)+DATE(1970,1,1)</f>
        <v>42772.833379629628</v>
      </c>
      <c r="S3222" s="18">
        <f>(((I3222/60)/60)/24)+DATE(1970,1,1)</f>
        <v>42806.875</v>
      </c>
      <c r="T3222" s="14">
        <f>MONTH(R3222)</f>
        <v>2</v>
      </c>
      <c r="U3222" s="14">
        <f>MONTH(S3222)</f>
        <v>3</v>
      </c>
      <c r="V3222">
        <f>YEAR(R3222)</f>
        <v>2017</v>
      </c>
      <c r="W3222">
        <f>YEAR(S3222)</f>
        <v>2017</v>
      </c>
      <c r="X3222" s="14">
        <f>_xlfn.DAYS(Table1[[#This Row],[Date Ended Conversion]],Table1[[#This Row],[Date Created Conversion]])</f>
        <v>34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8297</v>
      </c>
      <c r="O3223" t="s">
        <v>8298</v>
      </c>
      <c r="P3223" s="16">
        <f>ROUND(Table1[[#This Row],[pledged]]/Table1[[#This Row],[goal]]*100,0)</f>
        <v>103</v>
      </c>
      <c r="Q3223">
        <f>IFERROR(ROUND(E3223/L3223,2),0)</f>
        <v>36.61</v>
      </c>
      <c r="R3223" s="18">
        <f>(((J3223/60)/60)/24)+DATE(1970,1,1)</f>
        <v>42155.696793981479</v>
      </c>
      <c r="S3223" s="18">
        <f>(((I3223/60)/60)/24)+DATE(1970,1,1)</f>
        <v>42190.696793981479</v>
      </c>
      <c r="T3223" s="14">
        <f>MONTH(R3223)</f>
        <v>5</v>
      </c>
      <c r="U3223" s="14">
        <f>MONTH(S3223)</f>
        <v>7</v>
      </c>
      <c r="V3223">
        <f>YEAR(R3223)</f>
        <v>2015</v>
      </c>
      <c r="W3223">
        <f>YEAR(S3223)</f>
        <v>2015</v>
      </c>
      <c r="X3223" s="14">
        <f>_xlfn.DAYS(Table1[[#This Row],[Date Ended Conversion]],Table1[[#This Row],[Date Created Conversion]])</f>
        <v>35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8297</v>
      </c>
      <c r="O3224" t="s">
        <v>8298</v>
      </c>
      <c r="P3224" s="16">
        <f>ROUND(Table1[[#This Row],[pledged]]/Table1[[#This Row],[goal]]*100,0)</f>
        <v>125</v>
      </c>
      <c r="Q3224">
        <f>IFERROR(ROUND(E3224/L3224,2),0)</f>
        <v>37.14</v>
      </c>
      <c r="R3224" s="18">
        <f>(((J3224/60)/60)/24)+DATE(1970,1,1)</f>
        <v>42270.582141203704</v>
      </c>
      <c r="S3224" s="18">
        <f>(((I3224/60)/60)/24)+DATE(1970,1,1)</f>
        <v>42301.895138888889</v>
      </c>
      <c r="T3224" s="14">
        <f>MONTH(R3224)</f>
        <v>9</v>
      </c>
      <c r="U3224" s="14">
        <f>MONTH(S3224)</f>
        <v>10</v>
      </c>
      <c r="V3224">
        <f>YEAR(R3224)</f>
        <v>2015</v>
      </c>
      <c r="W3224">
        <f>YEAR(S3224)</f>
        <v>2015</v>
      </c>
      <c r="X3224" s="14">
        <f>_xlfn.DAYS(Table1[[#This Row],[Date Ended Conversion]],Table1[[#This Row],[Date Created Conversion]])</f>
        <v>31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8297</v>
      </c>
      <c r="O3225" t="s">
        <v>8298</v>
      </c>
      <c r="P3225" s="16">
        <f>ROUND(Table1[[#This Row],[pledged]]/Table1[[#This Row],[goal]]*100,0)</f>
        <v>110</v>
      </c>
      <c r="Q3225">
        <f>IFERROR(ROUND(E3225/L3225,2),0)</f>
        <v>45.88</v>
      </c>
      <c r="R3225" s="18">
        <f>(((J3225/60)/60)/24)+DATE(1970,1,1)</f>
        <v>42206.835370370376</v>
      </c>
      <c r="S3225" s="18">
        <f>(((I3225/60)/60)/24)+DATE(1970,1,1)</f>
        <v>42236.835370370376</v>
      </c>
      <c r="T3225" s="14">
        <f>MONTH(R3225)</f>
        <v>7</v>
      </c>
      <c r="U3225" s="14">
        <f>MONTH(S3225)</f>
        <v>8</v>
      </c>
      <c r="V3225">
        <f>YEAR(R3225)</f>
        <v>2015</v>
      </c>
      <c r="W3225">
        <f>YEAR(S3225)</f>
        <v>2015</v>
      </c>
      <c r="X3225" s="14">
        <f>_xlfn.DAYS(Table1[[#This Row],[Date Ended Conversion]],Table1[[#This Row],[Date Created Conversion]])</f>
        <v>30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8297</v>
      </c>
      <c r="O3226" t="s">
        <v>8298</v>
      </c>
      <c r="P3226" s="16">
        <f>ROUND(Table1[[#This Row],[pledged]]/Table1[[#This Row],[goal]]*100,0)</f>
        <v>102</v>
      </c>
      <c r="Q3226">
        <f>IFERROR(ROUND(E3226/L3226,2),0)</f>
        <v>141.71</v>
      </c>
      <c r="R3226" s="18">
        <f>(((J3226/60)/60)/24)+DATE(1970,1,1)</f>
        <v>42697.850844907407</v>
      </c>
      <c r="S3226" s="18">
        <f>(((I3226/60)/60)/24)+DATE(1970,1,1)</f>
        <v>42745.208333333328</v>
      </c>
      <c r="T3226" s="14">
        <f>MONTH(R3226)</f>
        <v>11</v>
      </c>
      <c r="U3226" s="14">
        <f>MONTH(S3226)</f>
        <v>1</v>
      </c>
      <c r="V3226">
        <f>YEAR(R3226)</f>
        <v>2016</v>
      </c>
      <c r="W3226">
        <f>YEAR(S3226)</f>
        <v>2017</v>
      </c>
      <c r="X3226" s="14">
        <f>_xlfn.DAYS(Table1[[#This Row],[Date Ended Conversion]],Table1[[#This Row],[Date Created Conversion]])</f>
        <v>48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8297</v>
      </c>
      <c r="O3227" t="s">
        <v>8298</v>
      </c>
      <c r="P3227" s="16">
        <f>ROUND(Table1[[#This Row],[pledged]]/Table1[[#This Row],[goal]]*100,0)</f>
        <v>102</v>
      </c>
      <c r="Q3227">
        <f>IFERROR(ROUND(E3227/L3227,2),0)</f>
        <v>52.49</v>
      </c>
      <c r="R3227" s="18">
        <f>(((J3227/60)/60)/24)+DATE(1970,1,1)</f>
        <v>42503.559467592597</v>
      </c>
      <c r="S3227" s="18">
        <f>(((I3227/60)/60)/24)+DATE(1970,1,1)</f>
        <v>42524.875</v>
      </c>
      <c r="T3227" s="14">
        <f>MONTH(R3227)</f>
        <v>5</v>
      </c>
      <c r="U3227" s="14">
        <f>MONTH(S3227)</f>
        <v>6</v>
      </c>
      <c r="V3227">
        <f>YEAR(R3227)</f>
        <v>2016</v>
      </c>
      <c r="W3227">
        <f>YEAR(S3227)</f>
        <v>2016</v>
      </c>
      <c r="X3227" s="14">
        <f>_xlfn.DAYS(Table1[[#This Row],[Date Ended Conversion]],Table1[[#This Row],[Date Created Conversion]])</f>
        <v>21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8297</v>
      </c>
      <c r="O3228" t="s">
        <v>8298</v>
      </c>
      <c r="P3228" s="16">
        <f>ROUND(Table1[[#This Row],[pledged]]/Table1[[#This Row],[goal]]*100,0)</f>
        <v>104</v>
      </c>
      <c r="Q3228">
        <f>IFERROR(ROUND(E3228/L3228,2),0)</f>
        <v>59.52</v>
      </c>
      <c r="R3228" s="18">
        <f>(((J3228/60)/60)/24)+DATE(1970,1,1)</f>
        <v>42277.583472222221</v>
      </c>
      <c r="S3228" s="18">
        <f>(((I3228/60)/60)/24)+DATE(1970,1,1)</f>
        <v>42307.583472222221</v>
      </c>
      <c r="T3228" s="14">
        <f>MONTH(R3228)</f>
        <v>9</v>
      </c>
      <c r="U3228" s="14">
        <f>MONTH(S3228)</f>
        <v>10</v>
      </c>
      <c r="V3228">
        <f>YEAR(R3228)</f>
        <v>2015</v>
      </c>
      <c r="W3228">
        <f>YEAR(S3228)</f>
        <v>2015</v>
      </c>
      <c r="X3228" s="14">
        <f>_xlfn.DAYS(Table1[[#This Row],[Date Ended Conversion]],Table1[[#This Row],[Date Created Conversion]])</f>
        <v>30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8297</v>
      </c>
      <c r="O3229" t="s">
        <v>8298</v>
      </c>
      <c r="P3229" s="16">
        <f>ROUND(Table1[[#This Row],[pledged]]/Table1[[#This Row],[goal]]*100,0)</f>
        <v>125</v>
      </c>
      <c r="Q3229">
        <f>IFERROR(ROUND(E3229/L3229,2),0)</f>
        <v>50</v>
      </c>
      <c r="R3229" s="18">
        <f>(((J3229/60)/60)/24)+DATE(1970,1,1)</f>
        <v>42722.882361111115</v>
      </c>
      <c r="S3229" s="18">
        <f>(((I3229/60)/60)/24)+DATE(1970,1,1)</f>
        <v>42752.882361111115</v>
      </c>
      <c r="T3229" s="14">
        <f>MONTH(R3229)</f>
        <v>12</v>
      </c>
      <c r="U3229" s="14">
        <f>MONTH(S3229)</f>
        <v>1</v>
      </c>
      <c r="V3229">
        <f>YEAR(R3229)</f>
        <v>2016</v>
      </c>
      <c r="W3229">
        <f>YEAR(S3229)</f>
        <v>2017</v>
      </c>
      <c r="X3229" s="14">
        <f>_xlfn.DAYS(Table1[[#This Row],[Date Ended Conversion]],Table1[[#This Row],[Date Created Conversion]])</f>
        <v>30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8297</v>
      </c>
      <c r="O3230" t="s">
        <v>8298</v>
      </c>
      <c r="P3230" s="16">
        <f>ROUND(Table1[[#This Row],[pledged]]/Table1[[#This Row],[goal]]*100,0)</f>
        <v>102</v>
      </c>
      <c r="Q3230">
        <f>IFERROR(ROUND(E3230/L3230,2),0)</f>
        <v>193.62</v>
      </c>
      <c r="R3230" s="18">
        <f>(((J3230/60)/60)/24)+DATE(1970,1,1)</f>
        <v>42323.70930555556</v>
      </c>
      <c r="S3230" s="18">
        <f>(((I3230/60)/60)/24)+DATE(1970,1,1)</f>
        <v>42355.207638888889</v>
      </c>
      <c r="T3230" s="14">
        <f>MONTH(R3230)</f>
        <v>11</v>
      </c>
      <c r="U3230" s="14">
        <f>MONTH(S3230)</f>
        <v>12</v>
      </c>
      <c r="V3230">
        <f>YEAR(R3230)</f>
        <v>2015</v>
      </c>
      <c r="W3230">
        <f>YEAR(S3230)</f>
        <v>2015</v>
      </c>
      <c r="X3230" s="14">
        <f>_xlfn.DAYS(Table1[[#This Row],[Date Ended Conversion]],Table1[[#This Row],[Date Created Conversion]])</f>
        <v>32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8297</v>
      </c>
      <c r="O3231" t="s">
        <v>8298</v>
      </c>
      <c r="P3231" s="16">
        <f>ROUND(Table1[[#This Row],[pledged]]/Table1[[#This Row],[goal]]*100,0)</f>
        <v>108</v>
      </c>
      <c r="Q3231">
        <f>IFERROR(ROUND(E3231/L3231,2),0)</f>
        <v>106.8</v>
      </c>
      <c r="R3231" s="18">
        <f>(((J3231/60)/60)/24)+DATE(1970,1,1)</f>
        <v>41933.291643518518</v>
      </c>
      <c r="S3231" s="18">
        <f>(((I3231/60)/60)/24)+DATE(1970,1,1)</f>
        <v>41963.333310185189</v>
      </c>
      <c r="T3231" s="14">
        <f>MONTH(R3231)</f>
        <v>10</v>
      </c>
      <c r="U3231" s="14">
        <f>MONTH(S3231)</f>
        <v>11</v>
      </c>
      <c r="V3231">
        <f>YEAR(R3231)</f>
        <v>2014</v>
      </c>
      <c r="W3231">
        <f>YEAR(S3231)</f>
        <v>2014</v>
      </c>
      <c r="X3231" s="14">
        <f>_xlfn.DAYS(Table1[[#This Row],[Date Ended Conversion]],Table1[[#This Row],[Date Created Conversion]])</f>
        <v>30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8297</v>
      </c>
      <c r="O3232" t="s">
        <v>8298</v>
      </c>
      <c r="P3232" s="16">
        <f>ROUND(Table1[[#This Row],[pledged]]/Table1[[#This Row],[goal]]*100,0)</f>
        <v>110</v>
      </c>
      <c r="Q3232">
        <f>IFERROR(ROUND(E3232/L3232,2),0)</f>
        <v>77.22</v>
      </c>
      <c r="R3232" s="18">
        <f>(((J3232/60)/60)/24)+DATE(1970,1,1)</f>
        <v>41898.168125000004</v>
      </c>
      <c r="S3232" s="18">
        <f>(((I3232/60)/60)/24)+DATE(1970,1,1)</f>
        <v>41913.165972222225</v>
      </c>
      <c r="T3232" s="14">
        <f>MONTH(R3232)</f>
        <v>9</v>
      </c>
      <c r="U3232" s="14">
        <f>MONTH(S3232)</f>
        <v>10</v>
      </c>
      <c r="V3232">
        <f>YEAR(R3232)</f>
        <v>2014</v>
      </c>
      <c r="W3232">
        <f>YEAR(S3232)</f>
        <v>2014</v>
      </c>
      <c r="X3232" s="14">
        <f>_xlfn.DAYS(Table1[[#This Row],[Date Ended Conversion]],Table1[[#This Row],[Date Created Conversion]])</f>
        <v>15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8297</v>
      </c>
      <c r="O3233" t="s">
        <v>8298</v>
      </c>
      <c r="P3233" s="16">
        <f>ROUND(Table1[[#This Row],[pledged]]/Table1[[#This Row],[goal]]*100,0)</f>
        <v>161</v>
      </c>
      <c r="Q3233">
        <f>IFERROR(ROUND(E3233/L3233,2),0)</f>
        <v>57.5</v>
      </c>
      <c r="R3233" s="18">
        <f>(((J3233/60)/60)/24)+DATE(1970,1,1)</f>
        <v>42446.943831018521</v>
      </c>
      <c r="S3233" s="18">
        <f>(((I3233/60)/60)/24)+DATE(1970,1,1)</f>
        <v>42476.943831018521</v>
      </c>
      <c r="T3233" s="14">
        <f>MONTH(R3233)</f>
        <v>3</v>
      </c>
      <c r="U3233" s="14">
        <f>MONTH(S3233)</f>
        <v>4</v>
      </c>
      <c r="V3233">
        <f>YEAR(R3233)</f>
        <v>2016</v>
      </c>
      <c r="W3233">
        <f>YEAR(S3233)</f>
        <v>2016</v>
      </c>
      <c r="X3233" s="14">
        <f>_xlfn.DAYS(Table1[[#This Row],[Date Ended Conversion]],Table1[[#This Row],[Date Created Conversion]])</f>
        <v>30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8297</v>
      </c>
      <c r="O3234" t="s">
        <v>8298</v>
      </c>
      <c r="P3234" s="16">
        <f>ROUND(Table1[[#This Row],[pledged]]/Table1[[#This Row],[goal]]*100,0)</f>
        <v>131</v>
      </c>
      <c r="Q3234">
        <f>IFERROR(ROUND(E3234/L3234,2),0)</f>
        <v>50.46</v>
      </c>
      <c r="R3234" s="18">
        <f>(((J3234/60)/60)/24)+DATE(1970,1,1)</f>
        <v>42463.81385416667</v>
      </c>
      <c r="S3234" s="18">
        <f>(((I3234/60)/60)/24)+DATE(1970,1,1)</f>
        <v>42494.165972222225</v>
      </c>
      <c r="T3234" s="14">
        <f>MONTH(R3234)</f>
        <v>4</v>
      </c>
      <c r="U3234" s="14">
        <f>MONTH(S3234)</f>
        <v>5</v>
      </c>
      <c r="V3234">
        <f>YEAR(R3234)</f>
        <v>2016</v>
      </c>
      <c r="W3234">
        <f>YEAR(S3234)</f>
        <v>2016</v>
      </c>
      <c r="X3234" s="14">
        <f>_xlfn.DAYS(Table1[[#This Row],[Date Ended Conversion]],Table1[[#This Row],[Date Created Conversion]])</f>
        <v>31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8297</v>
      </c>
      <c r="O3235" t="s">
        <v>8298</v>
      </c>
      <c r="P3235" s="16">
        <f>ROUND(Table1[[#This Row],[pledged]]/Table1[[#This Row],[goal]]*100,0)</f>
        <v>119</v>
      </c>
      <c r="Q3235">
        <f>IFERROR(ROUND(E3235/L3235,2),0)</f>
        <v>97.38</v>
      </c>
      <c r="R3235" s="18">
        <f>(((J3235/60)/60)/24)+DATE(1970,1,1)</f>
        <v>42766.805034722223</v>
      </c>
      <c r="S3235" s="18">
        <f>(((I3235/60)/60)/24)+DATE(1970,1,1)</f>
        <v>42796.805034722223</v>
      </c>
      <c r="T3235" s="14">
        <f>MONTH(R3235)</f>
        <v>1</v>
      </c>
      <c r="U3235" s="14">
        <f>MONTH(S3235)</f>
        <v>3</v>
      </c>
      <c r="V3235">
        <f>YEAR(R3235)</f>
        <v>2017</v>
      </c>
      <c r="W3235">
        <f>YEAR(S3235)</f>
        <v>2017</v>
      </c>
      <c r="X3235" s="14">
        <f>_xlfn.DAYS(Table1[[#This Row],[Date Ended Conversion]],Table1[[#This Row],[Date Created Conversion]])</f>
        <v>30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8297</v>
      </c>
      <c r="O3236" t="s">
        <v>8298</v>
      </c>
      <c r="P3236" s="16">
        <f>ROUND(Table1[[#This Row],[pledged]]/Table1[[#This Row],[goal]]*100,0)</f>
        <v>100</v>
      </c>
      <c r="Q3236">
        <f>IFERROR(ROUND(E3236/L3236,2),0)</f>
        <v>34.92</v>
      </c>
      <c r="R3236" s="18">
        <f>(((J3236/60)/60)/24)+DATE(1970,1,1)</f>
        <v>42734.789444444439</v>
      </c>
      <c r="S3236" s="18">
        <f>(((I3236/60)/60)/24)+DATE(1970,1,1)</f>
        <v>42767.979861111111</v>
      </c>
      <c r="T3236" s="14">
        <f>MONTH(R3236)</f>
        <v>12</v>
      </c>
      <c r="U3236" s="14">
        <f>MONTH(S3236)</f>
        <v>2</v>
      </c>
      <c r="V3236">
        <f>YEAR(R3236)</f>
        <v>2016</v>
      </c>
      <c r="W3236">
        <f>YEAR(S3236)</f>
        <v>2017</v>
      </c>
      <c r="X3236" s="14">
        <f>_xlfn.DAYS(Table1[[#This Row],[Date Ended Conversion]],Table1[[#This Row],[Date Created Conversion]])</f>
        <v>33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8297</v>
      </c>
      <c r="O3237" t="s">
        <v>8298</v>
      </c>
      <c r="P3237" s="16">
        <f>ROUND(Table1[[#This Row],[pledged]]/Table1[[#This Row],[goal]]*100,0)</f>
        <v>103</v>
      </c>
      <c r="Q3237">
        <f>IFERROR(ROUND(E3237/L3237,2),0)</f>
        <v>85.53</v>
      </c>
      <c r="R3237" s="18">
        <f>(((J3237/60)/60)/24)+DATE(1970,1,1)</f>
        <v>42522.347812499997</v>
      </c>
      <c r="S3237" s="18">
        <f>(((I3237/60)/60)/24)+DATE(1970,1,1)</f>
        <v>42552.347812499997</v>
      </c>
      <c r="T3237" s="14">
        <f>MONTH(R3237)</f>
        <v>6</v>
      </c>
      <c r="U3237" s="14">
        <f>MONTH(S3237)</f>
        <v>7</v>
      </c>
      <c r="V3237">
        <f>YEAR(R3237)</f>
        <v>2016</v>
      </c>
      <c r="W3237">
        <f>YEAR(S3237)</f>
        <v>2016</v>
      </c>
      <c r="X3237" s="14">
        <f>_xlfn.DAYS(Table1[[#This Row],[Date Ended Conversion]],Table1[[#This Row],[Date Created Conversion]])</f>
        <v>30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8297</v>
      </c>
      <c r="O3238" t="s">
        <v>8298</v>
      </c>
      <c r="P3238" s="16">
        <f>ROUND(Table1[[#This Row],[pledged]]/Table1[[#This Row],[goal]]*100,0)</f>
        <v>101</v>
      </c>
      <c r="Q3238">
        <f>IFERROR(ROUND(E3238/L3238,2),0)</f>
        <v>182.91</v>
      </c>
      <c r="R3238" s="18">
        <f>(((J3238/60)/60)/24)+DATE(1970,1,1)</f>
        <v>42702.917048611111</v>
      </c>
      <c r="S3238" s="18">
        <f>(((I3238/60)/60)/24)+DATE(1970,1,1)</f>
        <v>42732.917048611111</v>
      </c>
      <c r="T3238" s="14">
        <f>MONTH(R3238)</f>
        <v>11</v>
      </c>
      <c r="U3238" s="14">
        <f>MONTH(S3238)</f>
        <v>12</v>
      </c>
      <c r="V3238">
        <f>YEAR(R3238)</f>
        <v>2016</v>
      </c>
      <c r="W3238">
        <f>YEAR(S3238)</f>
        <v>2016</v>
      </c>
      <c r="X3238" s="14">
        <f>_xlfn.DAYS(Table1[[#This Row],[Date Ended Conversion]],Table1[[#This Row],[Date Created Conversion]])</f>
        <v>30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8297</v>
      </c>
      <c r="O3239" t="s">
        <v>8298</v>
      </c>
      <c r="P3239" s="16">
        <f>ROUND(Table1[[#This Row],[pledged]]/Table1[[#This Row],[goal]]*100,0)</f>
        <v>101</v>
      </c>
      <c r="Q3239">
        <f>IFERROR(ROUND(E3239/L3239,2),0)</f>
        <v>131.13999999999999</v>
      </c>
      <c r="R3239" s="18">
        <f>(((J3239/60)/60)/24)+DATE(1970,1,1)</f>
        <v>42252.474351851852</v>
      </c>
      <c r="S3239" s="18">
        <f>(((I3239/60)/60)/24)+DATE(1970,1,1)</f>
        <v>42276.165972222225</v>
      </c>
      <c r="T3239" s="14">
        <f>MONTH(R3239)</f>
        <v>9</v>
      </c>
      <c r="U3239" s="14">
        <f>MONTH(S3239)</f>
        <v>9</v>
      </c>
      <c r="V3239">
        <f>YEAR(R3239)</f>
        <v>2015</v>
      </c>
      <c r="W3239">
        <f>YEAR(S3239)</f>
        <v>2015</v>
      </c>
      <c r="X3239" s="14">
        <f>_xlfn.DAYS(Table1[[#This Row],[Date Ended Conversion]],Table1[[#This Row],[Date Created Conversion]])</f>
        <v>24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8297</v>
      </c>
      <c r="O3240" t="s">
        <v>8298</v>
      </c>
      <c r="P3240" s="16">
        <f>ROUND(Table1[[#This Row],[pledged]]/Table1[[#This Row],[goal]]*100,0)</f>
        <v>112</v>
      </c>
      <c r="Q3240">
        <f>IFERROR(ROUND(E3240/L3240,2),0)</f>
        <v>39.81</v>
      </c>
      <c r="R3240" s="18">
        <f>(((J3240/60)/60)/24)+DATE(1970,1,1)</f>
        <v>42156.510393518518</v>
      </c>
      <c r="S3240" s="18">
        <f>(((I3240/60)/60)/24)+DATE(1970,1,1)</f>
        <v>42186.510393518518</v>
      </c>
      <c r="T3240" s="14">
        <f>MONTH(R3240)</f>
        <v>6</v>
      </c>
      <c r="U3240" s="14">
        <f>MONTH(S3240)</f>
        <v>7</v>
      </c>
      <c r="V3240">
        <f>YEAR(R3240)</f>
        <v>2015</v>
      </c>
      <c r="W3240">
        <f>YEAR(S3240)</f>
        <v>2015</v>
      </c>
      <c r="X3240" s="14">
        <f>_xlfn.DAYS(Table1[[#This Row],[Date Ended Conversion]],Table1[[#This Row],[Date Created Conversion]])</f>
        <v>30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8297</v>
      </c>
      <c r="O3241" t="s">
        <v>8298</v>
      </c>
      <c r="P3241" s="16">
        <f>ROUND(Table1[[#This Row],[pledged]]/Table1[[#This Row],[goal]]*100,0)</f>
        <v>106</v>
      </c>
      <c r="Q3241">
        <f>IFERROR(ROUND(E3241/L3241,2),0)</f>
        <v>59.7</v>
      </c>
      <c r="R3241" s="18">
        <f>(((J3241/60)/60)/24)+DATE(1970,1,1)</f>
        <v>42278.089039351849</v>
      </c>
      <c r="S3241" s="18">
        <f>(((I3241/60)/60)/24)+DATE(1970,1,1)</f>
        <v>42302.999305555553</v>
      </c>
      <c r="T3241" s="14">
        <f>MONTH(R3241)</f>
        <v>10</v>
      </c>
      <c r="U3241" s="14">
        <f>MONTH(S3241)</f>
        <v>10</v>
      </c>
      <c r="V3241">
        <f>YEAR(R3241)</f>
        <v>2015</v>
      </c>
      <c r="W3241">
        <f>YEAR(S3241)</f>
        <v>2015</v>
      </c>
      <c r="X3241" s="14">
        <f>_xlfn.DAYS(Table1[[#This Row],[Date Ended Conversion]],Table1[[#This Row],[Date Created Conversion]])</f>
        <v>24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8297</v>
      </c>
      <c r="O3242" t="s">
        <v>8298</v>
      </c>
      <c r="P3242" s="16">
        <f>ROUND(Table1[[#This Row],[pledged]]/Table1[[#This Row],[goal]]*100,0)</f>
        <v>101</v>
      </c>
      <c r="Q3242">
        <f>IFERROR(ROUND(E3242/L3242,2),0)</f>
        <v>88.74</v>
      </c>
      <c r="R3242" s="18">
        <f>(((J3242/60)/60)/24)+DATE(1970,1,1)</f>
        <v>42754.693842592591</v>
      </c>
      <c r="S3242" s="18">
        <f>(((I3242/60)/60)/24)+DATE(1970,1,1)</f>
        <v>42782.958333333328</v>
      </c>
      <c r="T3242" s="14">
        <f>MONTH(R3242)</f>
        <v>1</v>
      </c>
      <c r="U3242" s="14">
        <f>MONTH(S3242)</f>
        <v>2</v>
      </c>
      <c r="V3242">
        <f>YEAR(R3242)</f>
        <v>2017</v>
      </c>
      <c r="W3242">
        <f>YEAR(S3242)</f>
        <v>2017</v>
      </c>
      <c r="X3242" s="14">
        <f>_xlfn.DAYS(Table1[[#This Row],[Date Ended Conversion]],Table1[[#This Row],[Date Created Conversion]])</f>
        <v>28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8297</v>
      </c>
      <c r="O3243" t="s">
        <v>8298</v>
      </c>
      <c r="P3243" s="16">
        <f>ROUND(Table1[[#This Row],[pledged]]/Table1[[#This Row],[goal]]*100,0)</f>
        <v>115</v>
      </c>
      <c r="Q3243">
        <f>IFERROR(ROUND(E3243/L3243,2),0)</f>
        <v>58.69</v>
      </c>
      <c r="R3243" s="18">
        <f>(((J3243/60)/60)/24)+DATE(1970,1,1)</f>
        <v>41893.324884259258</v>
      </c>
      <c r="S3243" s="18">
        <f>(((I3243/60)/60)/24)+DATE(1970,1,1)</f>
        <v>41926.290972222225</v>
      </c>
      <c r="T3243" s="14">
        <f>MONTH(R3243)</f>
        <v>9</v>
      </c>
      <c r="U3243" s="14">
        <f>MONTH(S3243)</f>
        <v>10</v>
      </c>
      <c r="V3243">
        <f>YEAR(R3243)</f>
        <v>2014</v>
      </c>
      <c r="W3243">
        <f>YEAR(S3243)</f>
        <v>2014</v>
      </c>
      <c r="X3243" s="14">
        <f>_xlfn.DAYS(Table1[[#This Row],[Date Ended Conversion]],Table1[[#This Row],[Date Created Conversion]])</f>
        <v>33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8297</v>
      </c>
      <c r="O3244" t="s">
        <v>8298</v>
      </c>
      <c r="P3244" s="16">
        <f>ROUND(Table1[[#This Row],[pledged]]/Table1[[#This Row],[goal]]*100,0)</f>
        <v>127</v>
      </c>
      <c r="Q3244">
        <f>IFERROR(ROUND(E3244/L3244,2),0)</f>
        <v>69.569999999999993</v>
      </c>
      <c r="R3244" s="18">
        <f>(((J3244/60)/60)/24)+DATE(1970,1,1)</f>
        <v>41871.755694444444</v>
      </c>
      <c r="S3244" s="18">
        <f>(((I3244/60)/60)/24)+DATE(1970,1,1)</f>
        <v>41901.755694444444</v>
      </c>
      <c r="T3244" s="14">
        <f>MONTH(R3244)</f>
        <v>8</v>
      </c>
      <c r="U3244" s="14">
        <f>MONTH(S3244)</f>
        <v>9</v>
      </c>
      <c r="V3244">
        <f>YEAR(R3244)</f>
        <v>2014</v>
      </c>
      <c r="W3244">
        <f>YEAR(S3244)</f>
        <v>2014</v>
      </c>
      <c r="X3244" s="14">
        <f>_xlfn.DAYS(Table1[[#This Row],[Date Ended Conversion]],Table1[[#This Row],[Date Created Conversion]])</f>
        <v>30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8297</v>
      </c>
      <c r="O3245" t="s">
        <v>8298</v>
      </c>
      <c r="P3245" s="16">
        <f>ROUND(Table1[[#This Row],[pledged]]/Table1[[#This Row],[goal]]*100,0)</f>
        <v>103</v>
      </c>
      <c r="Q3245">
        <f>IFERROR(ROUND(E3245/L3245,2),0)</f>
        <v>115.87</v>
      </c>
      <c r="R3245" s="18">
        <f>(((J3245/60)/60)/24)+DATE(1970,1,1)</f>
        <v>42262.096782407403</v>
      </c>
      <c r="S3245" s="18">
        <f>(((I3245/60)/60)/24)+DATE(1970,1,1)</f>
        <v>42286</v>
      </c>
      <c r="T3245" s="14">
        <f>MONTH(R3245)</f>
        <v>9</v>
      </c>
      <c r="U3245" s="14">
        <f>MONTH(S3245)</f>
        <v>10</v>
      </c>
      <c r="V3245">
        <f>YEAR(R3245)</f>
        <v>2015</v>
      </c>
      <c r="W3245">
        <f>YEAR(S3245)</f>
        <v>2015</v>
      </c>
      <c r="X3245" s="14">
        <f>_xlfn.DAYS(Table1[[#This Row],[Date Ended Conversion]],Table1[[#This Row],[Date Created Conversion]])</f>
        <v>24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8297</v>
      </c>
      <c r="O3246" t="s">
        <v>8298</v>
      </c>
      <c r="P3246" s="16">
        <f>ROUND(Table1[[#This Row],[pledged]]/Table1[[#This Row],[goal]]*100,0)</f>
        <v>103</v>
      </c>
      <c r="Q3246">
        <f>IFERROR(ROUND(E3246/L3246,2),0)</f>
        <v>23.87</v>
      </c>
      <c r="R3246" s="18">
        <f>(((J3246/60)/60)/24)+DATE(1970,1,1)</f>
        <v>42675.694236111114</v>
      </c>
      <c r="S3246" s="18">
        <f>(((I3246/60)/60)/24)+DATE(1970,1,1)</f>
        <v>42705.735902777778</v>
      </c>
      <c r="T3246" s="14">
        <f>MONTH(R3246)</f>
        <v>11</v>
      </c>
      <c r="U3246" s="14">
        <f>MONTH(S3246)</f>
        <v>12</v>
      </c>
      <c r="V3246">
        <f>YEAR(R3246)</f>
        <v>2016</v>
      </c>
      <c r="W3246">
        <f>YEAR(S3246)</f>
        <v>2016</v>
      </c>
      <c r="X3246" s="14">
        <f>_xlfn.DAYS(Table1[[#This Row],[Date Ended Conversion]],Table1[[#This Row],[Date Created Conversion]])</f>
        <v>30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8297</v>
      </c>
      <c r="O3247" t="s">
        <v>8298</v>
      </c>
      <c r="P3247" s="16">
        <f>ROUND(Table1[[#This Row],[pledged]]/Table1[[#This Row],[goal]]*100,0)</f>
        <v>104</v>
      </c>
      <c r="Q3247">
        <f>IFERROR(ROUND(E3247/L3247,2),0)</f>
        <v>81.13</v>
      </c>
      <c r="R3247" s="18">
        <f>(((J3247/60)/60)/24)+DATE(1970,1,1)</f>
        <v>42135.60020833333</v>
      </c>
      <c r="S3247" s="18">
        <f>(((I3247/60)/60)/24)+DATE(1970,1,1)</f>
        <v>42167.083333333328</v>
      </c>
      <c r="T3247" s="14">
        <f>MONTH(R3247)</f>
        <v>5</v>
      </c>
      <c r="U3247" s="14">
        <f>MONTH(S3247)</f>
        <v>6</v>
      </c>
      <c r="V3247">
        <f>YEAR(R3247)</f>
        <v>2015</v>
      </c>
      <c r="W3247">
        <f>YEAR(S3247)</f>
        <v>2015</v>
      </c>
      <c r="X3247" s="14">
        <f>_xlfn.DAYS(Table1[[#This Row],[Date Ended Conversion]],Table1[[#This Row],[Date Created Conversion]])</f>
        <v>32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8297</v>
      </c>
      <c r="O3248" t="s">
        <v>8298</v>
      </c>
      <c r="P3248" s="16">
        <f>ROUND(Table1[[#This Row],[pledged]]/Table1[[#This Row],[goal]]*100,0)</f>
        <v>111</v>
      </c>
      <c r="Q3248">
        <f>IFERROR(ROUND(E3248/L3248,2),0)</f>
        <v>57.63</v>
      </c>
      <c r="R3248" s="18">
        <f>(((J3248/60)/60)/24)+DATE(1970,1,1)</f>
        <v>42230.472222222219</v>
      </c>
      <c r="S3248" s="18">
        <f>(((I3248/60)/60)/24)+DATE(1970,1,1)</f>
        <v>42259.165972222225</v>
      </c>
      <c r="T3248" s="14">
        <f>MONTH(R3248)</f>
        <v>8</v>
      </c>
      <c r="U3248" s="14">
        <f>MONTH(S3248)</f>
        <v>9</v>
      </c>
      <c r="V3248">
        <f>YEAR(R3248)</f>
        <v>2015</v>
      </c>
      <c r="W3248">
        <f>YEAR(S3248)</f>
        <v>2015</v>
      </c>
      <c r="X3248" s="14">
        <f>_xlfn.DAYS(Table1[[#This Row],[Date Ended Conversion]],Table1[[#This Row],[Date Created Conversion]])</f>
        <v>29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8297</v>
      </c>
      <c r="O3249" t="s">
        <v>8298</v>
      </c>
      <c r="P3249" s="16">
        <f>ROUND(Table1[[#This Row],[pledged]]/Table1[[#This Row],[goal]]*100,0)</f>
        <v>106</v>
      </c>
      <c r="Q3249">
        <f>IFERROR(ROUND(E3249/L3249,2),0)</f>
        <v>46.43</v>
      </c>
      <c r="R3249" s="18">
        <f>(((J3249/60)/60)/24)+DATE(1970,1,1)</f>
        <v>42167.434166666666</v>
      </c>
      <c r="S3249" s="18">
        <f>(((I3249/60)/60)/24)+DATE(1970,1,1)</f>
        <v>42197.434166666666</v>
      </c>
      <c r="T3249" s="14">
        <f>MONTH(R3249)</f>
        <v>6</v>
      </c>
      <c r="U3249" s="14">
        <f>MONTH(S3249)</f>
        <v>7</v>
      </c>
      <c r="V3249">
        <f>YEAR(R3249)</f>
        <v>2015</v>
      </c>
      <c r="W3249">
        <f>YEAR(S3249)</f>
        <v>2015</v>
      </c>
      <c r="X3249" s="14">
        <f>_xlfn.DAYS(Table1[[#This Row],[Date Ended Conversion]],Table1[[#This Row],[Date Created Conversion]])</f>
        <v>30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8297</v>
      </c>
      <c r="O3250" t="s">
        <v>8298</v>
      </c>
      <c r="P3250" s="16">
        <f>ROUND(Table1[[#This Row],[pledged]]/Table1[[#This Row],[goal]]*100,0)</f>
        <v>101</v>
      </c>
      <c r="Q3250">
        <f>IFERROR(ROUND(E3250/L3250,2),0)</f>
        <v>60.48</v>
      </c>
      <c r="R3250" s="18">
        <f>(((J3250/60)/60)/24)+DATE(1970,1,1)</f>
        <v>42068.888391203705</v>
      </c>
      <c r="S3250" s="18">
        <f>(((I3250/60)/60)/24)+DATE(1970,1,1)</f>
        <v>42098.846724537041</v>
      </c>
      <c r="T3250" s="14">
        <f>MONTH(R3250)</f>
        <v>3</v>
      </c>
      <c r="U3250" s="14">
        <f>MONTH(S3250)</f>
        <v>4</v>
      </c>
      <c r="V3250">
        <f>YEAR(R3250)</f>
        <v>2015</v>
      </c>
      <c r="W3250">
        <f>YEAR(S3250)</f>
        <v>2015</v>
      </c>
      <c r="X3250" s="14">
        <f>_xlfn.DAYS(Table1[[#This Row],[Date Ended Conversion]],Table1[[#This Row],[Date Created Conversion]])</f>
        <v>30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8297</v>
      </c>
      <c r="O3251" t="s">
        <v>8298</v>
      </c>
      <c r="P3251" s="16">
        <f>ROUND(Table1[[#This Row],[pledged]]/Table1[[#This Row],[goal]]*100,0)</f>
        <v>105</v>
      </c>
      <c r="Q3251">
        <f>IFERROR(ROUND(E3251/L3251,2),0)</f>
        <v>65.58</v>
      </c>
      <c r="R3251" s="18">
        <f>(((J3251/60)/60)/24)+DATE(1970,1,1)</f>
        <v>42145.746689814812</v>
      </c>
      <c r="S3251" s="18">
        <f>(((I3251/60)/60)/24)+DATE(1970,1,1)</f>
        <v>42175.746689814812</v>
      </c>
      <c r="T3251" s="14">
        <f>MONTH(R3251)</f>
        <v>5</v>
      </c>
      <c r="U3251" s="14">
        <f>MONTH(S3251)</f>
        <v>6</v>
      </c>
      <c r="V3251">
        <f>YEAR(R3251)</f>
        <v>2015</v>
      </c>
      <c r="W3251">
        <f>YEAR(S3251)</f>
        <v>2015</v>
      </c>
      <c r="X3251" s="14">
        <f>_xlfn.DAYS(Table1[[#This Row],[Date Ended Conversion]],Table1[[#This Row],[Date Created Conversion]])</f>
        <v>30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8297</v>
      </c>
      <c r="O3252" t="s">
        <v>8298</v>
      </c>
      <c r="P3252" s="16">
        <f>ROUND(Table1[[#This Row],[pledged]]/Table1[[#This Row],[goal]]*100,0)</f>
        <v>102</v>
      </c>
      <c r="Q3252">
        <f>IFERROR(ROUND(E3252/L3252,2),0)</f>
        <v>119.19</v>
      </c>
      <c r="R3252" s="18">
        <f>(((J3252/60)/60)/24)+DATE(1970,1,1)</f>
        <v>41918.742175925923</v>
      </c>
      <c r="S3252" s="18">
        <f>(((I3252/60)/60)/24)+DATE(1970,1,1)</f>
        <v>41948.783842592595</v>
      </c>
      <c r="T3252" s="14">
        <f>MONTH(R3252)</f>
        <v>10</v>
      </c>
      <c r="U3252" s="14">
        <f>MONTH(S3252)</f>
        <v>11</v>
      </c>
      <c r="V3252">
        <f>YEAR(R3252)</f>
        <v>2014</v>
      </c>
      <c r="W3252">
        <f>YEAR(S3252)</f>
        <v>2014</v>
      </c>
      <c r="X3252" s="14">
        <f>_xlfn.DAYS(Table1[[#This Row],[Date Ended Conversion]],Table1[[#This Row],[Date Created Conversion]])</f>
        <v>30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8297</v>
      </c>
      <c r="O3253" t="s">
        <v>8298</v>
      </c>
      <c r="P3253" s="16">
        <f>ROUND(Table1[[#This Row],[pledged]]/Table1[[#This Row],[goal]]*100,0)</f>
        <v>111</v>
      </c>
      <c r="Q3253">
        <f>IFERROR(ROUND(E3253/L3253,2),0)</f>
        <v>83.05</v>
      </c>
      <c r="R3253" s="18">
        <f>(((J3253/60)/60)/24)+DATE(1970,1,1)</f>
        <v>42146.731087962966</v>
      </c>
      <c r="S3253" s="18">
        <f>(((I3253/60)/60)/24)+DATE(1970,1,1)</f>
        <v>42176.731087962966</v>
      </c>
      <c r="T3253" s="14">
        <f>MONTH(R3253)</f>
        <v>5</v>
      </c>
      <c r="U3253" s="14">
        <f>MONTH(S3253)</f>
        <v>6</v>
      </c>
      <c r="V3253">
        <f>YEAR(R3253)</f>
        <v>2015</v>
      </c>
      <c r="W3253">
        <f>YEAR(S3253)</f>
        <v>2015</v>
      </c>
      <c r="X3253" s="14">
        <f>_xlfn.DAYS(Table1[[#This Row],[Date Ended Conversion]],Table1[[#This Row],[Date Created Conversion]])</f>
        <v>30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8297</v>
      </c>
      <c r="O3254" t="s">
        <v>8298</v>
      </c>
      <c r="P3254" s="16">
        <f>ROUND(Table1[[#This Row],[pledged]]/Table1[[#This Row],[goal]]*100,0)</f>
        <v>128</v>
      </c>
      <c r="Q3254">
        <f>IFERROR(ROUND(E3254/L3254,2),0)</f>
        <v>57.52</v>
      </c>
      <c r="R3254" s="18">
        <f>(((J3254/60)/60)/24)+DATE(1970,1,1)</f>
        <v>42590.472685185188</v>
      </c>
      <c r="S3254" s="18">
        <f>(((I3254/60)/60)/24)+DATE(1970,1,1)</f>
        <v>42620.472685185188</v>
      </c>
      <c r="T3254" s="14">
        <f>MONTH(R3254)</f>
        <v>8</v>
      </c>
      <c r="U3254" s="14">
        <f>MONTH(S3254)</f>
        <v>9</v>
      </c>
      <c r="V3254">
        <f>YEAR(R3254)</f>
        <v>2016</v>
      </c>
      <c r="W3254">
        <f>YEAR(S3254)</f>
        <v>2016</v>
      </c>
      <c r="X3254" s="14">
        <f>_xlfn.DAYS(Table1[[#This Row],[Date Ended Conversion]],Table1[[#This Row],[Date Created Conversion]])</f>
        <v>30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8297</v>
      </c>
      <c r="O3255" t="s">
        <v>8298</v>
      </c>
      <c r="P3255" s="16">
        <f>ROUND(Table1[[#This Row],[pledged]]/Table1[[#This Row],[goal]]*100,0)</f>
        <v>102</v>
      </c>
      <c r="Q3255">
        <f>IFERROR(ROUND(E3255/L3255,2),0)</f>
        <v>177.09</v>
      </c>
      <c r="R3255" s="18">
        <f>(((J3255/60)/60)/24)+DATE(1970,1,1)</f>
        <v>42602.576712962968</v>
      </c>
      <c r="S3255" s="18">
        <f>(((I3255/60)/60)/24)+DATE(1970,1,1)</f>
        <v>42621.15625</v>
      </c>
      <c r="T3255" s="14">
        <f>MONTH(R3255)</f>
        <v>8</v>
      </c>
      <c r="U3255" s="14">
        <f>MONTH(S3255)</f>
        <v>9</v>
      </c>
      <c r="V3255">
        <f>YEAR(R3255)</f>
        <v>2016</v>
      </c>
      <c r="W3255">
        <f>YEAR(S3255)</f>
        <v>2016</v>
      </c>
      <c r="X3255" s="14">
        <f>_xlfn.DAYS(Table1[[#This Row],[Date Ended Conversion]],Table1[[#This Row],[Date Created Conversion]])</f>
        <v>19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8297</v>
      </c>
      <c r="O3256" t="s">
        <v>8298</v>
      </c>
      <c r="P3256" s="16">
        <f>ROUND(Table1[[#This Row],[pledged]]/Table1[[#This Row],[goal]]*100,0)</f>
        <v>101</v>
      </c>
      <c r="Q3256">
        <f>IFERROR(ROUND(E3256/L3256,2),0)</f>
        <v>70.77</v>
      </c>
      <c r="R3256" s="18">
        <f>(((J3256/60)/60)/24)+DATE(1970,1,1)</f>
        <v>42059.085752314815</v>
      </c>
      <c r="S3256" s="18">
        <f>(((I3256/60)/60)/24)+DATE(1970,1,1)</f>
        <v>42089.044085648144</v>
      </c>
      <c r="T3256" s="14">
        <f>MONTH(R3256)</f>
        <v>2</v>
      </c>
      <c r="U3256" s="14">
        <f>MONTH(S3256)</f>
        <v>3</v>
      </c>
      <c r="V3256">
        <f>YEAR(R3256)</f>
        <v>2015</v>
      </c>
      <c r="W3256">
        <f>YEAR(S3256)</f>
        <v>2015</v>
      </c>
      <c r="X3256" s="14">
        <f>_xlfn.DAYS(Table1[[#This Row],[Date Ended Conversion]],Table1[[#This Row],[Date Created Conversion]])</f>
        <v>30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8297</v>
      </c>
      <c r="O3257" t="s">
        <v>8298</v>
      </c>
      <c r="P3257" s="16">
        <f>ROUND(Table1[[#This Row],[pledged]]/Table1[[#This Row],[goal]]*100,0)</f>
        <v>175</v>
      </c>
      <c r="Q3257">
        <f>IFERROR(ROUND(E3257/L3257,2),0)</f>
        <v>29.17</v>
      </c>
      <c r="R3257" s="18">
        <f>(((J3257/60)/60)/24)+DATE(1970,1,1)</f>
        <v>41889.768229166664</v>
      </c>
      <c r="S3257" s="18">
        <f>(((I3257/60)/60)/24)+DATE(1970,1,1)</f>
        <v>41919.768229166664</v>
      </c>
      <c r="T3257" s="14">
        <f>MONTH(R3257)</f>
        <v>9</v>
      </c>
      <c r="U3257" s="14">
        <f>MONTH(S3257)</f>
        <v>10</v>
      </c>
      <c r="V3257">
        <f>YEAR(R3257)</f>
        <v>2014</v>
      </c>
      <c r="W3257">
        <f>YEAR(S3257)</f>
        <v>2014</v>
      </c>
      <c r="X3257" s="14">
        <f>_xlfn.DAYS(Table1[[#This Row],[Date Ended Conversion]],Table1[[#This Row],[Date Created Conversion]])</f>
        <v>30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8297</v>
      </c>
      <c r="O3258" t="s">
        <v>8298</v>
      </c>
      <c r="P3258" s="16">
        <f>ROUND(Table1[[#This Row],[pledged]]/Table1[[#This Row],[goal]]*100,0)</f>
        <v>128</v>
      </c>
      <c r="Q3258">
        <f>IFERROR(ROUND(E3258/L3258,2),0)</f>
        <v>72.760000000000005</v>
      </c>
      <c r="R3258" s="18">
        <f>(((J3258/60)/60)/24)+DATE(1970,1,1)</f>
        <v>42144.573807870373</v>
      </c>
      <c r="S3258" s="18">
        <f>(((I3258/60)/60)/24)+DATE(1970,1,1)</f>
        <v>42166.165972222225</v>
      </c>
      <c r="T3258" s="14">
        <f>MONTH(R3258)</f>
        <v>5</v>
      </c>
      <c r="U3258" s="14">
        <f>MONTH(S3258)</f>
        <v>6</v>
      </c>
      <c r="V3258">
        <f>YEAR(R3258)</f>
        <v>2015</v>
      </c>
      <c r="W3258">
        <f>YEAR(S3258)</f>
        <v>2015</v>
      </c>
      <c r="X3258" s="14">
        <f>_xlfn.DAYS(Table1[[#This Row],[Date Ended Conversion]],Table1[[#This Row],[Date Created Conversion]])</f>
        <v>22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8297</v>
      </c>
      <c r="O3259" t="s">
        <v>8298</v>
      </c>
      <c r="P3259" s="16">
        <f>ROUND(Table1[[#This Row],[pledged]]/Table1[[#This Row],[goal]]*100,0)</f>
        <v>106</v>
      </c>
      <c r="Q3259">
        <f>IFERROR(ROUND(E3259/L3259,2),0)</f>
        <v>51.85</v>
      </c>
      <c r="R3259" s="18">
        <f>(((J3259/60)/60)/24)+DATE(1970,1,1)</f>
        <v>42758.559629629628</v>
      </c>
      <c r="S3259" s="18">
        <f>(((I3259/60)/60)/24)+DATE(1970,1,1)</f>
        <v>42788.559629629628</v>
      </c>
      <c r="T3259" s="14">
        <f>MONTH(R3259)</f>
        <v>1</v>
      </c>
      <c r="U3259" s="14">
        <f>MONTH(S3259)</f>
        <v>2</v>
      </c>
      <c r="V3259">
        <f>YEAR(R3259)</f>
        <v>2017</v>
      </c>
      <c r="W3259">
        <f>YEAR(S3259)</f>
        <v>2017</v>
      </c>
      <c r="X3259" s="14">
        <f>_xlfn.DAYS(Table1[[#This Row],[Date Ended Conversion]],Table1[[#This Row],[Date Created Conversion]])</f>
        <v>30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8297</v>
      </c>
      <c r="O3260" t="s">
        <v>8298</v>
      </c>
      <c r="P3260" s="16">
        <f>ROUND(Table1[[#This Row],[pledged]]/Table1[[#This Row],[goal]]*100,0)</f>
        <v>105</v>
      </c>
      <c r="Q3260">
        <f>IFERROR(ROUND(E3260/L3260,2),0)</f>
        <v>98.2</v>
      </c>
      <c r="R3260" s="18">
        <f>(((J3260/60)/60)/24)+DATE(1970,1,1)</f>
        <v>41982.887280092589</v>
      </c>
      <c r="S3260" s="18">
        <f>(((I3260/60)/60)/24)+DATE(1970,1,1)</f>
        <v>42012.887280092589</v>
      </c>
      <c r="T3260" s="14">
        <f>MONTH(R3260)</f>
        <v>12</v>
      </c>
      <c r="U3260" s="14">
        <f>MONTH(S3260)</f>
        <v>1</v>
      </c>
      <c r="V3260">
        <f>YEAR(R3260)</f>
        <v>2014</v>
      </c>
      <c r="W3260">
        <f>YEAR(S3260)</f>
        <v>2015</v>
      </c>
      <c r="X3260" s="14">
        <f>_xlfn.DAYS(Table1[[#This Row],[Date Ended Conversion]],Table1[[#This Row],[Date Created Conversion]])</f>
        <v>30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8297</v>
      </c>
      <c r="O3261" t="s">
        <v>8298</v>
      </c>
      <c r="P3261" s="16">
        <f>ROUND(Table1[[#This Row],[pledged]]/Table1[[#This Row],[goal]]*100,0)</f>
        <v>106</v>
      </c>
      <c r="Q3261">
        <f>IFERROR(ROUND(E3261/L3261,2),0)</f>
        <v>251.74</v>
      </c>
      <c r="R3261" s="18">
        <f>(((J3261/60)/60)/24)+DATE(1970,1,1)</f>
        <v>42614.760937500003</v>
      </c>
      <c r="S3261" s="18">
        <f>(((I3261/60)/60)/24)+DATE(1970,1,1)</f>
        <v>42644.165972222225</v>
      </c>
      <c r="T3261" s="14">
        <f>MONTH(R3261)</f>
        <v>9</v>
      </c>
      <c r="U3261" s="14">
        <f>MONTH(S3261)</f>
        <v>10</v>
      </c>
      <c r="V3261">
        <f>YEAR(R3261)</f>
        <v>2016</v>
      </c>
      <c r="W3261">
        <f>YEAR(S3261)</f>
        <v>2016</v>
      </c>
      <c r="X3261" s="14">
        <f>_xlfn.DAYS(Table1[[#This Row],[Date Ended Conversion]],Table1[[#This Row],[Date Created Conversion]])</f>
        <v>30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8297</v>
      </c>
      <c r="O3262" t="s">
        <v>8298</v>
      </c>
      <c r="P3262" s="16">
        <f>ROUND(Table1[[#This Row],[pledged]]/Table1[[#This Row],[goal]]*100,0)</f>
        <v>109</v>
      </c>
      <c r="Q3262">
        <f>IFERROR(ROUND(E3262/L3262,2),0)</f>
        <v>74.819999999999993</v>
      </c>
      <c r="R3262" s="18">
        <f>(((J3262/60)/60)/24)+DATE(1970,1,1)</f>
        <v>42303.672662037032</v>
      </c>
      <c r="S3262" s="18">
        <f>(((I3262/60)/60)/24)+DATE(1970,1,1)</f>
        <v>42338.714328703703</v>
      </c>
      <c r="T3262" s="14">
        <f>MONTH(R3262)</f>
        <v>10</v>
      </c>
      <c r="U3262" s="14">
        <f>MONTH(S3262)</f>
        <v>11</v>
      </c>
      <c r="V3262">
        <f>YEAR(R3262)</f>
        <v>2015</v>
      </c>
      <c r="W3262">
        <f>YEAR(S3262)</f>
        <v>2015</v>
      </c>
      <c r="X3262" s="14">
        <f>_xlfn.DAYS(Table1[[#This Row],[Date Ended Conversion]],Table1[[#This Row],[Date Created Conversion]])</f>
        <v>35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8297</v>
      </c>
      <c r="O3263" t="s">
        <v>8298</v>
      </c>
      <c r="P3263" s="16">
        <f>ROUND(Table1[[#This Row],[pledged]]/Table1[[#This Row],[goal]]*100,0)</f>
        <v>100</v>
      </c>
      <c r="Q3263">
        <f>IFERROR(ROUND(E3263/L3263,2),0)</f>
        <v>67.650000000000006</v>
      </c>
      <c r="R3263" s="18">
        <f>(((J3263/60)/60)/24)+DATE(1970,1,1)</f>
        <v>42171.725416666668</v>
      </c>
      <c r="S3263" s="18">
        <f>(((I3263/60)/60)/24)+DATE(1970,1,1)</f>
        <v>42201.725416666668</v>
      </c>
      <c r="T3263" s="14">
        <f>MONTH(R3263)</f>
        <v>6</v>
      </c>
      <c r="U3263" s="14">
        <f>MONTH(S3263)</f>
        <v>7</v>
      </c>
      <c r="V3263">
        <f>YEAR(R3263)</f>
        <v>2015</v>
      </c>
      <c r="W3263">
        <f>YEAR(S3263)</f>
        <v>2015</v>
      </c>
      <c r="X3263" s="14">
        <f>_xlfn.DAYS(Table1[[#This Row],[Date Ended Conversion]],Table1[[#This Row],[Date Created Conversion]])</f>
        <v>30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8297</v>
      </c>
      <c r="O3264" t="s">
        <v>8298</v>
      </c>
      <c r="P3264" s="16">
        <f>ROUND(Table1[[#This Row],[pledged]]/Table1[[#This Row],[goal]]*100,0)</f>
        <v>103</v>
      </c>
      <c r="Q3264">
        <f>IFERROR(ROUND(E3264/L3264,2),0)</f>
        <v>93.81</v>
      </c>
      <c r="R3264" s="18">
        <f>(((J3264/60)/60)/24)+DATE(1970,1,1)</f>
        <v>41964.315532407403</v>
      </c>
      <c r="S3264" s="18">
        <f>(((I3264/60)/60)/24)+DATE(1970,1,1)</f>
        <v>41995.166666666672</v>
      </c>
      <c r="T3264" s="14">
        <f>MONTH(R3264)</f>
        <v>11</v>
      </c>
      <c r="U3264" s="14">
        <f>MONTH(S3264)</f>
        <v>12</v>
      </c>
      <c r="V3264">
        <f>YEAR(R3264)</f>
        <v>2014</v>
      </c>
      <c r="W3264">
        <f>YEAR(S3264)</f>
        <v>2014</v>
      </c>
      <c r="X3264" s="14">
        <f>_xlfn.DAYS(Table1[[#This Row],[Date Ended Conversion]],Table1[[#This Row],[Date Created Conversion]])</f>
        <v>31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8297</v>
      </c>
      <c r="O3265" t="s">
        <v>8298</v>
      </c>
      <c r="P3265" s="16">
        <f>ROUND(Table1[[#This Row],[pledged]]/Table1[[#This Row],[goal]]*100,0)</f>
        <v>112</v>
      </c>
      <c r="Q3265">
        <f>IFERROR(ROUND(E3265/L3265,2),0)</f>
        <v>41.24</v>
      </c>
      <c r="R3265" s="18">
        <f>(((J3265/60)/60)/24)+DATE(1970,1,1)</f>
        <v>42284.516064814816</v>
      </c>
      <c r="S3265" s="18">
        <f>(((I3265/60)/60)/24)+DATE(1970,1,1)</f>
        <v>42307.875</v>
      </c>
      <c r="T3265" s="14">
        <f>MONTH(R3265)</f>
        <v>10</v>
      </c>
      <c r="U3265" s="14">
        <f>MONTH(S3265)</f>
        <v>10</v>
      </c>
      <c r="V3265">
        <f>YEAR(R3265)</f>
        <v>2015</v>
      </c>
      <c r="W3265">
        <f>YEAR(S3265)</f>
        <v>2015</v>
      </c>
      <c r="X3265" s="14">
        <f>_xlfn.DAYS(Table1[[#This Row],[Date Ended Conversion]],Table1[[#This Row],[Date Created Conversion]])</f>
        <v>23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8297</v>
      </c>
      <c r="O3266" t="s">
        <v>8298</v>
      </c>
      <c r="P3266" s="16">
        <f>ROUND(Table1[[#This Row],[pledged]]/Table1[[#This Row],[goal]]*100,0)</f>
        <v>103</v>
      </c>
      <c r="Q3266">
        <f>IFERROR(ROUND(E3266/L3266,2),0)</f>
        <v>52.55</v>
      </c>
      <c r="R3266" s="18">
        <f>(((J3266/60)/60)/24)+DATE(1970,1,1)</f>
        <v>42016.800208333334</v>
      </c>
      <c r="S3266" s="18">
        <f>(((I3266/60)/60)/24)+DATE(1970,1,1)</f>
        <v>42032.916666666672</v>
      </c>
      <c r="T3266" s="14">
        <f>MONTH(R3266)</f>
        <v>1</v>
      </c>
      <c r="U3266" s="14">
        <f>MONTH(S3266)</f>
        <v>1</v>
      </c>
      <c r="V3266">
        <f>YEAR(R3266)</f>
        <v>2015</v>
      </c>
      <c r="W3266">
        <f>YEAR(S3266)</f>
        <v>2015</v>
      </c>
      <c r="X3266" s="14">
        <f>_xlfn.DAYS(Table1[[#This Row],[Date Ended Conversion]],Table1[[#This Row],[Date Created Conversion]])</f>
        <v>16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8297</v>
      </c>
      <c r="O3267" t="s">
        <v>8298</v>
      </c>
      <c r="P3267" s="16">
        <f>ROUND(Table1[[#This Row],[pledged]]/Table1[[#This Row],[goal]]*100,0)</f>
        <v>164</v>
      </c>
      <c r="Q3267">
        <f>IFERROR(ROUND(E3267/L3267,2),0)</f>
        <v>70.290000000000006</v>
      </c>
      <c r="R3267" s="18">
        <f>(((J3267/60)/60)/24)+DATE(1970,1,1)</f>
        <v>42311.711979166663</v>
      </c>
      <c r="S3267" s="18">
        <f>(((I3267/60)/60)/24)+DATE(1970,1,1)</f>
        <v>42341.708333333328</v>
      </c>
      <c r="T3267" s="14">
        <f>MONTH(R3267)</f>
        <v>11</v>
      </c>
      <c r="U3267" s="14">
        <f>MONTH(S3267)</f>
        <v>12</v>
      </c>
      <c r="V3267">
        <f>YEAR(R3267)</f>
        <v>2015</v>
      </c>
      <c r="W3267">
        <f>YEAR(S3267)</f>
        <v>2015</v>
      </c>
      <c r="X3267" s="14">
        <f>_xlfn.DAYS(Table1[[#This Row],[Date Ended Conversion]],Table1[[#This Row],[Date Created Conversion]])</f>
        <v>30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8297</v>
      </c>
      <c r="O3268" t="s">
        <v>8298</v>
      </c>
      <c r="P3268" s="16">
        <f>ROUND(Table1[[#This Row],[pledged]]/Table1[[#This Row],[goal]]*100,0)</f>
        <v>131</v>
      </c>
      <c r="Q3268">
        <f>IFERROR(ROUND(E3268/L3268,2),0)</f>
        <v>48.33</v>
      </c>
      <c r="R3268" s="18">
        <f>(((J3268/60)/60)/24)+DATE(1970,1,1)</f>
        <v>42136.536134259266</v>
      </c>
      <c r="S3268" s="18">
        <f>(((I3268/60)/60)/24)+DATE(1970,1,1)</f>
        <v>42167.875</v>
      </c>
      <c r="T3268" s="14">
        <f>MONTH(R3268)</f>
        <v>5</v>
      </c>
      <c r="U3268" s="14">
        <f>MONTH(S3268)</f>
        <v>6</v>
      </c>
      <c r="V3268">
        <f>YEAR(R3268)</f>
        <v>2015</v>
      </c>
      <c r="W3268">
        <f>YEAR(S3268)</f>
        <v>2015</v>
      </c>
      <c r="X3268" s="14">
        <f>_xlfn.DAYS(Table1[[#This Row],[Date Ended Conversion]],Table1[[#This Row],[Date Created Conversion]])</f>
        <v>31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8297</v>
      </c>
      <c r="O3269" t="s">
        <v>8298</v>
      </c>
      <c r="P3269" s="16">
        <f>ROUND(Table1[[#This Row],[pledged]]/Table1[[#This Row],[goal]]*100,0)</f>
        <v>102</v>
      </c>
      <c r="Q3269">
        <f>IFERROR(ROUND(E3269/L3269,2),0)</f>
        <v>53.18</v>
      </c>
      <c r="R3269" s="18">
        <f>(((J3269/60)/60)/24)+DATE(1970,1,1)</f>
        <v>42172.757638888885</v>
      </c>
      <c r="S3269" s="18">
        <f>(((I3269/60)/60)/24)+DATE(1970,1,1)</f>
        <v>42202.757638888885</v>
      </c>
      <c r="T3269" s="14">
        <f>MONTH(R3269)</f>
        <v>6</v>
      </c>
      <c r="U3269" s="14">
        <f>MONTH(S3269)</f>
        <v>7</v>
      </c>
      <c r="V3269">
        <f>YEAR(R3269)</f>
        <v>2015</v>
      </c>
      <c r="W3269">
        <f>YEAR(S3269)</f>
        <v>2015</v>
      </c>
      <c r="X3269" s="14">
        <f>_xlfn.DAYS(Table1[[#This Row],[Date Ended Conversion]],Table1[[#This Row],[Date Created Conversion]])</f>
        <v>30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8297</v>
      </c>
      <c r="O3270" t="s">
        <v>8298</v>
      </c>
      <c r="P3270" s="16">
        <f>ROUND(Table1[[#This Row],[pledged]]/Table1[[#This Row],[goal]]*100,0)</f>
        <v>128</v>
      </c>
      <c r="Q3270">
        <f>IFERROR(ROUND(E3270/L3270,2),0)</f>
        <v>60.95</v>
      </c>
      <c r="R3270" s="18">
        <f>(((J3270/60)/60)/24)+DATE(1970,1,1)</f>
        <v>42590.90425925926</v>
      </c>
      <c r="S3270" s="18">
        <f>(((I3270/60)/60)/24)+DATE(1970,1,1)</f>
        <v>42606.90425925926</v>
      </c>
      <c r="T3270" s="14">
        <f>MONTH(R3270)</f>
        <v>8</v>
      </c>
      <c r="U3270" s="14">
        <f>MONTH(S3270)</f>
        <v>8</v>
      </c>
      <c r="V3270">
        <f>YEAR(R3270)</f>
        <v>2016</v>
      </c>
      <c r="W3270">
        <f>YEAR(S3270)</f>
        <v>2016</v>
      </c>
      <c r="X3270" s="14">
        <f>_xlfn.DAYS(Table1[[#This Row],[Date Ended Conversion]],Table1[[#This Row],[Date Created Conversion]])</f>
        <v>16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8297</v>
      </c>
      <c r="O3271" t="s">
        <v>8298</v>
      </c>
      <c r="P3271" s="16">
        <f>ROUND(Table1[[#This Row],[pledged]]/Table1[[#This Row],[goal]]*100,0)</f>
        <v>102</v>
      </c>
      <c r="Q3271">
        <f>IFERROR(ROUND(E3271/L3271,2),0)</f>
        <v>116</v>
      </c>
      <c r="R3271" s="18">
        <f>(((J3271/60)/60)/24)+DATE(1970,1,1)</f>
        <v>42137.395798611105</v>
      </c>
      <c r="S3271" s="18">
        <f>(((I3271/60)/60)/24)+DATE(1970,1,1)</f>
        <v>42171.458333333328</v>
      </c>
      <c r="T3271" s="14">
        <f>MONTH(R3271)</f>
        <v>5</v>
      </c>
      <c r="U3271" s="14">
        <f>MONTH(S3271)</f>
        <v>6</v>
      </c>
      <c r="V3271">
        <f>YEAR(R3271)</f>
        <v>2015</v>
      </c>
      <c r="W3271">
        <f>YEAR(S3271)</f>
        <v>2015</v>
      </c>
      <c r="X3271" s="14">
        <f>_xlfn.DAYS(Table1[[#This Row],[Date Ended Conversion]],Table1[[#This Row],[Date Created Conversion]])</f>
        <v>34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8297</v>
      </c>
      <c r="O3272" t="s">
        <v>8298</v>
      </c>
      <c r="P3272" s="16">
        <f>ROUND(Table1[[#This Row],[pledged]]/Table1[[#This Row],[goal]]*100,0)</f>
        <v>102</v>
      </c>
      <c r="Q3272">
        <f>IFERROR(ROUND(E3272/L3272,2),0)</f>
        <v>61</v>
      </c>
      <c r="R3272" s="18">
        <f>(((J3272/60)/60)/24)+DATE(1970,1,1)</f>
        <v>42167.533159722225</v>
      </c>
      <c r="S3272" s="18">
        <f>(((I3272/60)/60)/24)+DATE(1970,1,1)</f>
        <v>42197.533159722225</v>
      </c>
      <c r="T3272" s="14">
        <f>MONTH(R3272)</f>
        <v>6</v>
      </c>
      <c r="U3272" s="14">
        <f>MONTH(S3272)</f>
        <v>7</v>
      </c>
      <c r="V3272">
        <f>YEAR(R3272)</f>
        <v>2015</v>
      </c>
      <c r="W3272">
        <f>YEAR(S3272)</f>
        <v>2015</v>
      </c>
      <c r="X3272" s="14">
        <f>_xlfn.DAYS(Table1[[#This Row],[Date Ended Conversion]],Table1[[#This Row],[Date Created Conversion]])</f>
        <v>30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8297</v>
      </c>
      <c r="O3273" t="s">
        <v>8298</v>
      </c>
      <c r="P3273" s="16">
        <f>ROUND(Table1[[#This Row],[pledged]]/Table1[[#This Row],[goal]]*100,0)</f>
        <v>130</v>
      </c>
      <c r="Q3273">
        <f>IFERROR(ROUND(E3273/L3273,2),0)</f>
        <v>38.24</v>
      </c>
      <c r="R3273" s="18">
        <f>(((J3273/60)/60)/24)+DATE(1970,1,1)</f>
        <v>41915.437210648146</v>
      </c>
      <c r="S3273" s="18">
        <f>(((I3273/60)/60)/24)+DATE(1970,1,1)</f>
        <v>41945.478877314818</v>
      </c>
      <c r="T3273" s="14">
        <f>MONTH(R3273)</f>
        <v>10</v>
      </c>
      <c r="U3273" s="14">
        <f>MONTH(S3273)</f>
        <v>11</v>
      </c>
      <c r="V3273">
        <f>YEAR(R3273)</f>
        <v>2014</v>
      </c>
      <c r="W3273">
        <f>YEAR(S3273)</f>
        <v>2014</v>
      </c>
      <c r="X3273" s="14">
        <f>_xlfn.DAYS(Table1[[#This Row],[Date Ended Conversion]],Table1[[#This Row],[Date Created Conversion]])</f>
        <v>30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8297</v>
      </c>
      <c r="O3274" t="s">
        <v>8298</v>
      </c>
      <c r="P3274" s="16">
        <f>ROUND(Table1[[#This Row],[pledged]]/Table1[[#This Row],[goal]]*100,0)</f>
        <v>154</v>
      </c>
      <c r="Q3274">
        <f>IFERROR(ROUND(E3274/L3274,2),0)</f>
        <v>106.5</v>
      </c>
      <c r="R3274" s="18">
        <f>(((J3274/60)/60)/24)+DATE(1970,1,1)</f>
        <v>42284.500104166669</v>
      </c>
      <c r="S3274" s="18">
        <f>(((I3274/60)/60)/24)+DATE(1970,1,1)</f>
        <v>42314.541770833333</v>
      </c>
      <c r="T3274" s="14">
        <f>MONTH(R3274)</f>
        <v>10</v>
      </c>
      <c r="U3274" s="14">
        <f>MONTH(S3274)</f>
        <v>11</v>
      </c>
      <c r="V3274">
        <f>YEAR(R3274)</f>
        <v>2015</v>
      </c>
      <c r="W3274">
        <f>YEAR(S3274)</f>
        <v>2015</v>
      </c>
      <c r="X3274" s="14">
        <f>_xlfn.DAYS(Table1[[#This Row],[Date Ended Conversion]],Table1[[#This Row],[Date Created Conversion]])</f>
        <v>30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8297</v>
      </c>
      <c r="O3275" t="s">
        <v>8298</v>
      </c>
      <c r="P3275" s="16">
        <f>ROUND(Table1[[#This Row],[pledged]]/Table1[[#This Row],[goal]]*100,0)</f>
        <v>107</v>
      </c>
      <c r="Q3275">
        <f>IFERROR(ROUND(E3275/L3275,2),0)</f>
        <v>204.57</v>
      </c>
      <c r="R3275" s="18">
        <f>(((J3275/60)/60)/24)+DATE(1970,1,1)</f>
        <v>42611.801412037035</v>
      </c>
      <c r="S3275" s="18">
        <f>(((I3275/60)/60)/24)+DATE(1970,1,1)</f>
        <v>42627.791666666672</v>
      </c>
      <c r="T3275" s="14">
        <f>MONTH(R3275)</f>
        <v>8</v>
      </c>
      <c r="U3275" s="14">
        <f>MONTH(S3275)</f>
        <v>9</v>
      </c>
      <c r="V3275">
        <f>YEAR(R3275)</f>
        <v>2016</v>
      </c>
      <c r="W3275">
        <f>YEAR(S3275)</f>
        <v>2016</v>
      </c>
      <c r="X3275" s="14">
        <f>_xlfn.DAYS(Table1[[#This Row],[Date Ended Conversion]],Table1[[#This Row],[Date Created Conversion]])</f>
        <v>16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8297</v>
      </c>
      <c r="O3276" t="s">
        <v>8298</v>
      </c>
      <c r="P3276" s="16">
        <f>ROUND(Table1[[#This Row],[pledged]]/Table1[[#This Row],[goal]]*100,0)</f>
        <v>101</v>
      </c>
      <c r="Q3276">
        <f>IFERROR(ROUND(E3276/L3276,2),0)</f>
        <v>54.91</v>
      </c>
      <c r="R3276" s="18">
        <f>(((J3276/60)/60)/24)+DATE(1970,1,1)</f>
        <v>42400.704537037032</v>
      </c>
      <c r="S3276" s="18">
        <f>(((I3276/60)/60)/24)+DATE(1970,1,1)</f>
        <v>42444.875</v>
      </c>
      <c r="T3276" s="14">
        <f>MONTH(R3276)</f>
        <v>1</v>
      </c>
      <c r="U3276" s="14">
        <f>MONTH(S3276)</f>
        <v>3</v>
      </c>
      <c r="V3276">
        <f>YEAR(R3276)</f>
        <v>2016</v>
      </c>
      <c r="W3276">
        <f>YEAR(S3276)</f>
        <v>2016</v>
      </c>
      <c r="X3276" s="14">
        <f>_xlfn.DAYS(Table1[[#This Row],[Date Ended Conversion]],Table1[[#This Row],[Date Created Conversion]])</f>
        <v>44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8297</v>
      </c>
      <c r="O3277" t="s">
        <v>8298</v>
      </c>
      <c r="P3277" s="16">
        <f>ROUND(Table1[[#This Row],[pledged]]/Table1[[#This Row],[goal]]*100,0)</f>
        <v>100</v>
      </c>
      <c r="Q3277">
        <f>IFERROR(ROUND(E3277/L3277,2),0)</f>
        <v>150.41999999999999</v>
      </c>
      <c r="R3277" s="18">
        <f>(((J3277/60)/60)/24)+DATE(1970,1,1)</f>
        <v>42017.88045138889</v>
      </c>
      <c r="S3277" s="18">
        <f>(((I3277/60)/60)/24)+DATE(1970,1,1)</f>
        <v>42044.1875</v>
      </c>
      <c r="T3277" s="14">
        <f>MONTH(R3277)</f>
        <v>1</v>
      </c>
      <c r="U3277" s="14">
        <f>MONTH(S3277)</f>
        <v>2</v>
      </c>
      <c r="V3277">
        <f>YEAR(R3277)</f>
        <v>2015</v>
      </c>
      <c r="W3277">
        <f>YEAR(S3277)</f>
        <v>2015</v>
      </c>
      <c r="X3277" s="14">
        <f>_xlfn.DAYS(Table1[[#This Row],[Date Ended Conversion]],Table1[[#This Row],[Date Created Conversion]])</f>
        <v>27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8297</v>
      </c>
      <c r="O3278" t="s">
        <v>8298</v>
      </c>
      <c r="P3278" s="16">
        <f>ROUND(Table1[[#This Row],[pledged]]/Table1[[#This Row],[goal]]*100,0)</f>
        <v>117</v>
      </c>
      <c r="Q3278">
        <f>IFERROR(ROUND(E3278/L3278,2),0)</f>
        <v>52.58</v>
      </c>
      <c r="R3278" s="18">
        <f>(((J3278/60)/60)/24)+DATE(1970,1,1)</f>
        <v>42426.949988425928</v>
      </c>
      <c r="S3278" s="18">
        <f>(((I3278/60)/60)/24)+DATE(1970,1,1)</f>
        <v>42461.165972222225</v>
      </c>
      <c r="T3278" s="14">
        <f>MONTH(R3278)</f>
        <v>2</v>
      </c>
      <c r="U3278" s="14">
        <f>MONTH(S3278)</f>
        <v>4</v>
      </c>
      <c r="V3278">
        <f>YEAR(R3278)</f>
        <v>2016</v>
      </c>
      <c r="W3278">
        <f>YEAR(S3278)</f>
        <v>2016</v>
      </c>
      <c r="X3278" s="14">
        <f>_xlfn.DAYS(Table1[[#This Row],[Date Ended Conversion]],Table1[[#This Row],[Date Created Conversion]])</f>
        <v>35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8297</v>
      </c>
      <c r="O3279" t="s">
        <v>8298</v>
      </c>
      <c r="P3279" s="16">
        <f>ROUND(Table1[[#This Row],[pledged]]/Table1[[#This Row],[goal]]*100,0)</f>
        <v>109</v>
      </c>
      <c r="Q3279">
        <f>IFERROR(ROUND(E3279/L3279,2),0)</f>
        <v>54.3</v>
      </c>
      <c r="R3279" s="18">
        <f>(((J3279/60)/60)/24)+DATE(1970,1,1)</f>
        <v>41931.682939814818</v>
      </c>
      <c r="S3279" s="18">
        <f>(((I3279/60)/60)/24)+DATE(1970,1,1)</f>
        <v>41961.724606481483</v>
      </c>
      <c r="T3279" s="14">
        <f>MONTH(R3279)</f>
        <v>10</v>
      </c>
      <c r="U3279" s="14">
        <f>MONTH(S3279)</f>
        <v>11</v>
      </c>
      <c r="V3279">
        <f>YEAR(R3279)</f>
        <v>2014</v>
      </c>
      <c r="W3279">
        <f>YEAR(S3279)</f>
        <v>2014</v>
      </c>
      <c r="X3279" s="14">
        <f>_xlfn.DAYS(Table1[[#This Row],[Date Ended Conversion]],Table1[[#This Row],[Date Created Conversion]])</f>
        <v>30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8297</v>
      </c>
      <c r="O3280" t="s">
        <v>8298</v>
      </c>
      <c r="P3280" s="16">
        <f>ROUND(Table1[[#This Row],[pledged]]/Table1[[#This Row],[goal]]*100,0)</f>
        <v>103</v>
      </c>
      <c r="Q3280">
        <f>IFERROR(ROUND(E3280/L3280,2),0)</f>
        <v>76.03</v>
      </c>
      <c r="R3280" s="18">
        <f>(((J3280/60)/60)/24)+DATE(1970,1,1)</f>
        <v>42124.848414351851</v>
      </c>
      <c r="S3280" s="18">
        <f>(((I3280/60)/60)/24)+DATE(1970,1,1)</f>
        <v>42154.848414351851</v>
      </c>
      <c r="T3280" s="14">
        <f>MONTH(R3280)</f>
        <v>4</v>
      </c>
      <c r="U3280" s="14">
        <f>MONTH(S3280)</f>
        <v>5</v>
      </c>
      <c r="V3280">
        <f>YEAR(R3280)</f>
        <v>2015</v>
      </c>
      <c r="W3280">
        <f>YEAR(S3280)</f>
        <v>2015</v>
      </c>
      <c r="X3280" s="14">
        <f>_xlfn.DAYS(Table1[[#This Row],[Date Ended Conversion]],Table1[[#This Row],[Date Created Conversion]])</f>
        <v>30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8297</v>
      </c>
      <c r="O3281" t="s">
        <v>8298</v>
      </c>
      <c r="P3281" s="16">
        <f>ROUND(Table1[[#This Row],[pledged]]/Table1[[#This Row],[goal]]*100,0)</f>
        <v>114</v>
      </c>
      <c r="Q3281">
        <f>IFERROR(ROUND(E3281/L3281,2),0)</f>
        <v>105.21</v>
      </c>
      <c r="R3281" s="18">
        <f>(((J3281/60)/60)/24)+DATE(1970,1,1)</f>
        <v>42431.102534722217</v>
      </c>
      <c r="S3281" s="18">
        <f>(((I3281/60)/60)/24)+DATE(1970,1,1)</f>
        <v>42461.06086805556</v>
      </c>
      <c r="T3281" s="14">
        <f>MONTH(R3281)</f>
        <v>3</v>
      </c>
      <c r="U3281" s="14">
        <f>MONTH(S3281)</f>
        <v>4</v>
      </c>
      <c r="V3281">
        <f>YEAR(R3281)</f>
        <v>2016</v>
      </c>
      <c r="W3281">
        <f>YEAR(S3281)</f>
        <v>2016</v>
      </c>
      <c r="X3281" s="14">
        <f>_xlfn.DAYS(Table1[[#This Row],[Date Ended Conversion]],Table1[[#This Row],[Date Created Conversion]])</f>
        <v>30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8297</v>
      </c>
      <c r="O3282" t="s">
        <v>8298</v>
      </c>
      <c r="P3282" s="16">
        <f>ROUND(Table1[[#This Row],[pledged]]/Table1[[#This Row],[goal]]*100,0)</f>
        <v>103</v>
      </c>
      <c r="Q3282">
        <f>IFERROR(ROUND(E3282/L3282,2),0)</f>
        <v>68.67</v>
      </c>
      <c r="R3282" s="18">
        <f>(((J3282/60)/60)/24)+DATE(1970,1,1)</f>
        <v>42121.756921296299</v>
      </c>
      <c r="S3282" s="18">
        <f>(((I3282/60)/60)/24)+DATE(1970,1,1)</f>
        <v>42156.208333333328</v>
      </c>
      <c r="T3282" s="14">
        <f>MONTH(R3282)</f>
        <v>4</v>
      </c>
      <c r="U3282" s="14">
        <f>MONTH(S3282)</f>
        <v>6</v>
      </c>
      <c r="V3282">
        <f>YEAR(R3282)</f>
        <v>2015</v>
      </c>
      <c r="W3282">
        <f>YEAR(S3282)</f>
        <v>2015</v>
      </c>
      <c r="X3282" s="14">
        <f>_xlfn.DAYS(Table1[[#This Row],[Date Ended Conversion]],Table1[[#This Row],[Date Created Conversion]])</f>
        <v>35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8297</v>
      </c>
      <c r="O3283" t="s">
        <v>8298</v>
      </c>
      <c r="P3283" s="16">
        <f>ROUND(Table1[[#This Row],[pledged]]/Table1[[#This Row],[goal]]*100,0)</f>
        <v>122</v>
      </c>
      <c r="Q3283">
        <f>IFERROR(ROUND(E3283/L3283,2),0)</f>
        <v>129.36000000000001</v>
      </c>
      <c r="R3283" s="18">
        <f>(((J3283/60)/60)/24)+DATE(1970,1,1)</f>
        <v>42219.019733796296</v>
      </c>
      <c r="S3283" s="18">
        <f>(((I3283/60)/60)/24)+DATE(1970,1,1)</f>
        <v>42249.019733796296</v>
      </c>
      <c r="T3283" s="14">
        <f>MONTH(R3283)</f>
        <v>8</v>
      </c>
      <c r="U3283" s="14">
        <f>MONTH(S3283)</f>
        <v>9</v>
      </c>
      <c r="V3283">
        <f>YEAR(R3283)</f>
        <v>2015</v>
      </c>
      <c r="W3283">
        <f>YEAR(S3283)</f>
        <v>2015</v>
      </c>
      <c r="X3283" s="14">
        <f>_xlfn.DAYS(Table1[[#This Row],[Date Ended Conversion]],Table1[[#This Row],[Date Created Conversion]])</f>
        <v>30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8297</v>
      </c>
      <c r="O3284" t="s">
        <v>8298</v>
      </c>
      <c r="P3284" s="16">
        <f>ROUND(Table1[[#This Row],[pledged]]/Table1[[#This Row],[goal]]*100,0)</f>
        <v>103</v>
      </c>
      <c r="Q3284">
        <f>IFERROR(ROUND(E3284/L3284,2),0)</f>
        <v>134.26</v>
      </c>
      <c r="R3284" s="18">
        <f>(((J3284/60)/60)/24)+DATE(1970,1,1)</f>
        <v>42445.19430555556</v>
      </c>
      <c r="S3284" s="18">
        <f>(((I3284/60)/60)/24)+DATE(1970,1,1)</f>
        <v>42489.19430555556</v>
      </c>
      <c r="T3284" s="14">
        <f>MONTH(R3284)</f>
        <v>3</v>
      </c>
      <c r="U3284" s="14">
        <f>MONTH(S3284)</f>
        <v>4</v>
      </c>
      <c r="V3284">
        <f>YEAR(R3284)</f>
        <v>2016</v>
      </c>
      <c r="W3284">
        <f>YEAR(S3284)</f>
        <v>2016</v>
      </c>
      <c r="X3284" s="14">
        <f>_xlfn.DAYS(Table1[[#This Row],[Date Ended Conversion]],Table1[[#This Row],[Date Created Conversion]])</f>
        <v>44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8297</v>
      </c>
      <c r="O3285" t="s">
        <v>8298</v>
      </c>
      <c r="P3285" s="16">
        <f>ROUND(Table1[[#This Row],[pledged]]/Table1[[#This Row],[goal]]*100,0)</f>
        <v>105</v>
      </c>
      <c r="Q3285">
        <f>IFERROR(ROUND(E3285/L3285,2),0)</f>
        <v>17.829999999999998</v>
      </c>
      <c r="R3285" s="18">
        <f>(((J3285/60)/60)/24)+DATE(1970,1,1)</f>
        <v>42379.74418981481</v>
      </c>
      <c r="S3285" s="18">
        <f>(((I3285/60)/60)/24)+DATE(1970,1,1)</f>
        <v>42410.875</v>
      </c>
      <c r="T3285" s="14">
        <f>MONTH(R3285)</f>
        <v>1</v>
      </c>
      <c r="U3285" s="14">
        <f>MONTH(S3285)</f>
        <v>2</v>
      </c>
      <c r="V3285">
        <f>YEAR(R3285)</f>
        <v>2016</v>
      </c>
      <c r="W3285">
        <f>YEAR(S3285)</f>
        <v>2016</v>
      </c>
      <c r="X3285" s="14">
        <f>_xlfn.DAYS(Table1[[#This Row],[Date Ended Conversion]],Table1[[#This Row],[Date Created Conversion]])</f>
        <v>31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8297</v>
      </c>
      <c r="O3286" t="s">
        <v>8298</v>
      </c>
      <c r="P3286" s="16">
        <f>ROUND(Table1[[#This Row],[pledged]]/Table1[[#This Row],[goal]]*100,0)</f>
        <v>102</v>
      </c>
      <c r="Q3286">
        <f>IFERROR(ROUND(E3286/L3286,2),0)</f>
        <v>203.2</v>
      </c>
      <c r="R3286" s="18">
        <f>(((J3286/60)/60)/24)+DATE(1970,1,1)</f>
        <v>42380.884872685187</v>
      </c>
      <c r="S3286" s="18">
        <f>(((I3286/60)/60)/24)+DATE(1970,1,1)</f>
        <v>42398.249305555553</v>
      </c>
      <c r="T3286" s="14">
        <f>MONTH(R3286)</f>
        <v>1</v>
      </c>
      <c r="U3286" s="14">
        <f>MONTH(S3286)</f>
        <v>1</v>
      </c>
      <c r="V3286">
        <f>YEAR(R3286)</f>
        <v>2016</v>
      </c>
      <c r="W3286">
        <f>YEAR(S3286)</f>
        <v>2016</v>
      </c>
      <c r="X3286" s="14">
        <f>_xlfn.DAYS(Table1[[#This Row],[Date Ended Conversion]],Table1[[#This Row],[Date Created Conversion]])</f>
        <v>18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8297</v>
      </c>
      <c r="O3287" t="s">
        <v>8298</v>
      </c>
      <c r="P3287" s="16">
        <f>ROUND(Table1[[#This Row],[pledged]]/Table1[[#This Row],[goal]]*100,0)</f>
        <v>112</v>
      </c>
      <c r="Q3287">
        <f>IFERROR(ROUND(E3287/L3287,2),0)</f>
        <v>69.19</v>
      </c>
      <c r="R3287" s="18">
        <f>(((J3287/60)/60)/24)+DATE(1970,1,1)</f>
        <v>42762.942430555559</v>
      </c>
      <c r="S3287" s="18">
        <f>(((I3287/60)/60)/24)+DATE(1970,1,1)</f>
        <v>42794.208333333328</v>
      </c>
      <c r="T3287" s="14">
        <f>MONTH(R3287)</f>
        <v>1</v>
      </c>
      <c r="U3287" s="14">
        <f>MONTH(S3287)</f>
        <v>2</v>
      </c>
      <c r="V3287">
        <f>YEAR(R3287)</f>
        <v>2017</v>
      </c>
      <c r="W3287">
        <f>YEAR(S3287)</f>
        <v>2017</v>
      </c>
      <c r="X3287" s="14">
        <f>_xlfn.DAYS(Table1[[#This Row],[Date Ended Conversion]],Table1[[#This Row],[Date Created Conversion]])</f>
        <v>32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8297</v>
      </c>
      <c r="O3288" t="s">
        <v>8298</v>
      </c>
      <c r="P3288" s="16">
        <f>ROUND(Table1[[#This Row],[pledged]]/Table1[[#This Row],[goal]]*100,0)</f>
        <v>102</v>
      </c>
      <c r="Q3288">
        <f>IFERROR(ROUND(E3288/L3288,2),0)</f>
        <v>125.12</v>
      </c>
      <c r="R3288" s="18">
        <f>(((J3288/60)/60)/24)+DATE(1970,1,1)</f>
        <v>42567.840069444443</v>
      </c>
      <c r="S3288" s="18">
        <f>(((I3288/60)/60)/24)+DATE(1970,1,1)</f>
        <v>42597.840069444443</v>
      </c>
      <c r="T3288" s="14">
        <f>MONTH(R3288)</f>
        <v>7</v>
      </c>
      <c r="U3288" s="14">
        <f>MONTH(S3288)</f>
        <v>8</v>
      </c>
      <c r="V3288">
        <f>YEAR(R3288)</f>
        <v>2016</v>
      </c>
      <c r="W3288">
        <f>YEAR(S3288)</f>
        <v>2016</v>
      </c>
      <c r="X3288" s="14">
        <f>_xlfn.DAYS(Table1[[#This Row],[Date Ended Conversion]],Table1[[#This Row],[Date Created Conversion]])</f>
        <v>30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8297</v>
      </c>
      <c r="O3289" t="s">
        <v>8298</v>
      </c>
      <c r="P3289" s="16">
        <f>ROUND(Table1[[#This Row],[pledged]]/Table1[[#This Row],[goal]]*100,0)</f>
        <v>100</v>
      </c>
      <c r="Q3289">
        <f>IFERROR(ROUND(E3289/L3289,2),0)</f>
        <v>73.53</v>
      </c>
      <c r="R3289" s="18">
        <f>(((J3289/60)/60)/24)+DATE(1970,1,1)</f>
        <v>42311.750324074077</v>
      </c>
      <c r="S3289" s="18">
        <f>(((I3289/60)/60)/24)+DATE(1970,1,1)</f>
        <v>42336.750324074077</v>
      </c>
      <c r="T3289" s="14">
        <f>MONTH(R3289)</f>
        <v>11</v>
      </c>
      <c r="U3289" s="14">
        <f>MONTH(S3289)</f>
        <v>11</v>
      </c>
      <c r="V3289">
        <f>YEAR(R3289)</f>
        <v>2015</v>
      </c>
      <c r="W3289">
        <f>YEAR(S3289)</f>
        <v>2015</v>
      </c>
      <c r="X3289" s="14">
        <f>_xlfn.DAYS(Table1[[#This Row],[Date Ended Conversion]],Table1[[#This Row],[Date Created Conversion]])</f>
        <v>25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8297</v>
      </c>
      <c r="O3290" t="s">
        <v>8298</v>
      </c>
      <c r="P3290" s="16">
        <f>ROUND(Table1[[#This Row],[pledged]]/Table1[[#This Row],[goal]]*100,0)</f>
        <v>100</v>
      </c>
      <c r="Q3290">
        <f>IFERROR(ROUND(E3290/L3290,2),0)</f>
        <v>48.44</v>
      </c>
      <c r="R3290" s="18">
        <f>(((J3290/60)/60)/24)+DATE(1970,1,1)</f>
        <v>42505.774479166663</v>
      </c>
      <c r="S3290" s="18">
        <f>(((I3290/60)/60)/24)+DATE(1970,1,1)</f>
        <v>42541.958333333328</v>
      </c>
      <c r="T3290" s="14">
        <f>MONTH(R3290)</f>
        <v>5</v>
      </c>
      <c r="U3290" s="14">
        <f>MONTH(S3290)</f>
        <v>6</v>
      </c>
      <c r="V3290">
        <f>YEAR(R3290)</f>
        <v>2016</v>
      </c>
      <c r="W3290">
        <f>YEAR(S3290)</f>
        <v>2016</v>
      </c>
      <c r="X3290" s="14">
        <f>_xlfn.DAYS(Table1[[#This Row],[Date Ended Conversion]],Table1[[#This Row],[Date Created Conversion]])</f>
        <v>36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8297</v>
      </c>
      <c r="O3291" t="s">
        <v>8298</v>
      </c>
      <c r="P3291" s="16">
        <f>ROUND(Table1[[#This Row],[pledged]]/Table1[[#This Row],[goal]]*100,0)</f>
        <v>133</v>
      </c>
      <c r="Q3291">
        <f>IFERROR(ROUND(E3291/L3291,2),0)</f>
        <v>26.61</v>
      </c>
      <c r="R3291" s="18">
        <f>(((J3291/60)/60)/24)+DATE(1970,1,1)</f>
        <v>42758.368078703701</v>
      </c>
      <c r="S3291" s="18">
        <f>(((I3291/60)/60)/24)+DATE(1970,1,1)</f>
        <v>42786.368078703701</v>
      </c>
      <c r="T3291" s="14">
        <f>MONTH(R3291)</f>
        <v>1</v>
      </c>
      <c r="U3291" s="14">
        <f>MONTH(S3291)</f>
        <v>2</v>
      </c>
      <c r="V3291">
        <f>YEAR(R3291)</f>
        <v>2017</v>
      </c>
      <c r="W3291">
        <f>YEAR(S3291)</f>
        <v>2017</v>
      </c>
      <c r="X3291" s="14">
        <f>_xlfn.DAYS(Table1[[#This Row],[Date Ended Conversion]],Table1[[#This Row],[Date Created Conversion]])</f>
        <v>28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8297</v>
      </c>
      <c r="O3292" t="s">
        <v>8298</v>
      </c>
      <c r="P3292" s="16">
        <f>ROUND(Table1[[#This Row],[pledged]]/Table1[[#This Row],[goal]]*100,0)</f>
        <v>121</v>
      </c>
      <c r="Q3292">
        <f>IFERROR(ROUND(E3292/L3292,2),0)</f>
        <v>33.67</v>
      </c>
      <c r="R3292" s="18">
        <f>(((J3292/60)/60)/24)+DATE(1970,1,1)</f>
        <v>42775.51494212963</v>
      </c>
      <c r="S3292" s="18">
        <f>(((I3292/60)/60)/24)+DATE(1970,1,1)</f>
        <v>42805.51494212963</v>
      </c>
      <c r="T3292" s="14">
        <f>MONTH(R3292)</f>
        <v>2</v>
      </c>
      <c r="U3292" s="14">
        <f>MONTH(S3292)</f>
        <v>3</v>
      </c>
      <c r="V3292">
        <f>YEAR(R3292)</f>
        <v>2017</v>
      </c>
      <c r="W3292">
        <f>YEAR(S3292)</f>
        <v>2017</v>
      </c>
      <c r="X3292" s="14">
        <f>_xlfn.DAYS(Table1[[#This Row],[Date Ended Conversion]],Table1[[#This Row],[Date Created Conversion]])</f>
        <v>30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8297</v>
      </c>
      <c r="O3293" t="s">
        <v>8298</v>
      </c>
      <c r="P3293" s="16">
        <f>ROUND(Table1[[#This Row],[pledged]]/Table1[[#This Row],[goal]]*100,0)</f>
        <v>114</v>
      </c>
      <c r="Q3293">
        <f>IFERROR(ROUND(E3293/L3293,2),0)</f>
        <v>40.71</v>
      </c>
      <c r="R3293" s="18">
        <f>(((J3293/60)/60)/24)+DATE(1970,1,1)</f>
        <v>42232.702546296292</v>
      </c>
      <c r="S3293" s="18">
        <f>(((I3293/60)/60)/24)+DATE(1970,1,1)</f>
        <v>42264.165972222225</v>
      </c>
      <c r="T3293" s="14">
        <f>MONTH(R3293)</f>
        <v>8</v>
      </c>
      <c r="U3293" s="14">
        <f>MONTH(S3293)</f>
        <v>9</v>
      </c>
      <c r="V3293">
        <f>YEAR(R3293)</f>
        <v>2015</v>
      </c>
      <c r="W3293">
        <f>YEAR(S3293)</f>
        <v>2015</v>
      </c>
      <c r="X3293" s="14">
        <f>_xlfn.DAYS(Table1[[#This Row],[Date Ended Conversion]],Table1[[#This Row],[Date Created Conversion]])</f>
        <v>32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8297</v>
      </c>
      <c r="O3294" t="s">
        <v>8298</v>
      </c>
      <c r="P3294" s="16">
        <f>ROUND(Table1[[#This Row],[pledged]]/Table1[[#This Row],[goal]]*100,0)</f>
        <v>286</v>
      </c>
      <c r="Q3294">
        <f>IFERROR(ROUND(E3294/L3294,2),0)</f>
        <v>19.27</v>
      </c>
      <c r="R3294" s="18">
        <f>(((J3294/60)/60)/24)+DATE(1970,1,1)</f>
        <v>42282.770231481481</v>
      </c>
      <c r="S3294" s="18">
        <f>(((I3294/60)/60)/24)+DATE(1970,1,1)</f>
        <v>42342.811898148153</v>
      </c>
      <c r="T3294" s="14">
        <f>MONTH(R3294)</f>
        <v>10</v>
      </c>
      <c r="U3294" s="14">
        <f>MONTH(S3294)</f>
        <v>12</v>
      </c>
      <c r="V3294">
        <f>YEAR(R3294)</f>
        <v>2015</v>
      </c>
      <c r="W3294">
        <f>YEAR(S3294)</f>
        <v>2015</v>
      </c>
      <c r="X3294" s="14">
        <f>_xlfn.DAYS(Table1[[#This Row],[Date Ended Conversion]],Table1[[#This Row],[Date Created Conversion]])</f>
        <v>60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8297</v>
      </c>
      <c r="O3295" t="s">
        <v>8298</v>
      </c>
      <c r="P3295" s="16">
        <f>ROUND(Table1[[#This Row],[pledged]]/Table1[[#This Row],[goal]]*100,0)</f>
        <v>170</v>
      </c>
      <c r="Q3295">
        <f>IFERROR(ROUND(E3295/L3295,2),0)</f>
        <v>84.29</v>
      </c>
      <c r="R3295" s="18">
        <f>(((J3295/60)/60)/24)+DATE(1970,1,1)</f>
        <v>42768.425370370373</v>
      </c>
      <c r="S3295" s="18">
        <f>(((I3295/60)/60)/24)+DATE(1970,1,1)</f>
        <v>42798.425370370373</v>
      </c>
      <c r="T3295" s="14">
        <f>MONTH(R3295)</f>
        <v>2</v>
      </c>
      <c r="U3295" s="14">
        <f>MONTH(S3295)</f>
        <v>3</v>
      </c>
      <c r="V3295">
        <f>YEAR(R3295)</f>
        <v>2017</v>
      </c>
      <c r="W3295">
        <f>YEAR(S3295)</f>
        <v>2017</v>
      </c>
      <c r="X3295" s="14">
        <f>_xlfn.DAYS(Table1[[#This Row],[Date Ended Conversion]],Table1[[#This Row],[Date Created Conversion]])</f>
        <v>30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8297</v>
      </c>
      <c r="O3296" t="s">
        <v>8298</v>
      </c>
      <c r="P3296" s="16">
        <f>ROUND(Table1[[#This Row],[pledged]]/Table1[[#This Row],[goal]]*100,0)</f>
        <v>118</v>
      </c>
      <c r="Q3296">
        <f>IFERROR(ROUND(E3296/L3296,2),0)</f>
        <v>29.58</v>
      </c>
      <c r="R3296" s="18">
        <f>(((J3296/60)/60)/24)+DATE(1970,1,1)</f>
        <v>42141.541134259256</v>
      </c>
      <c r="S3296" s="18">
        <f>(((I3296/60)/60)/24)+DATE(1970,1,1)</f>
        <v>42171.541134259256</v>
      </c>
      <c r="T3296" s="14">
        <f>MONTH(R3296)</f>
        <v>5</v>
      </c>
      <c r="U3296" s="14">
        <f>MONTH(S3296)</f>
        <v>6</v>
      </c>
      <c r="V3296">
        <f>YEAR(R3296)</f>
        <v>2015</v>
      </c>
      <c r="W3296">
        <f>YEAR(S3296)</f>
        <v>2015</v>
      </c>
      <c r="X3296" s="14">
        <f>_xlfn.DAYS(Table1[[#This Row],[Date Ended Conversion]],Table1[[#This Row],[Date Created Conversion]])</f>
        <v>30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8297</v>
      </c>
      <c r="O3297" t="s">
        <v>8298</v>
      </c>
      <c r="P3297" s="16">
        <f>ROUND(Table1[[#This Row],[pledged]]/Table1[[#This Row],[goal]]*100,0)</f>
        <v>103</v>
      </c>
      <c r="Q3297">
        <f>IFERROR(ROUND(E3297/L3297,2),0)</f>
        <v>26.67</v>
      </c>
      <c r="R3297" s="18">
        <f>(((J3297/60)/60)/24)+DATE(1970,1,1)</f>
        <v>42609.442465277782</v>
      </c>
      <c r="S3297" s="18">
        <f>(((I3297/60)/60)/24)+DATE(1970,1,1)</f>
        <v>42639.442465277782</v>
      </c>
      <c r="T3297" s="14">
        <f>MONTH(R3297)</f>
        <v>8</v>
      </c>
      <c r="U3297" s="14">
        <f>MONTH(S3297)</f>
        <v>9</v>
      </c>
      <c r="V3297">
        <f>YEAR(R3297)</f>
        <v>2016</v>
      </c>
      <c r="W3297">
        <f>YEAR(S3297)</f>
        <v>2016</v>
      </c>
      <c r="X3297" s="14">
        <f>_xlfn.DAYS(Table1[[#This Row],[Date Ended Conversion]],Table1[[#This Row],[Date Created Conversion]])</f>
        <v>30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8297</v>
      </c>
      <c r="O3298" t="s">
        <v>8298</v>
      </c>
      <c r="P3298" s="16">
        <f>ROUND(Table1[[#This Row],[pledged]]/Table1[[#This Row],[goal]]*100,0)</f>
        <v>144</v>
      </c>
      <c r="Q3298">
        <f>IFERROR(ROUND(E3298/L3298,2),0)</f>
        <v>45.98</v>
      </c>
      <c r="R3298" s="18">
        <f>(((J3298/60)/60)/24)+DATE(1970,1,1)</f>
        <v>42309.756620370375</v>
      </c>
      <c r="S3298" s="18">
        <f>(((I3298/60)/60)/24)+DATE(1970,1,1)</f>
        <v>42330.916666666672</v>
      </c>
      <c r="T3298" s="14">
        <f>MONTH(R3298)</f>
        <v>11</v>
      </c>
      <c r="U3298" s="14">
        <f>MONTH(S3298)</f>
        <v>11</v>
      </c>
      <c r="V3298">
        <f>YEAR(R3298)</f>
        <v>2015</v>
      </c>
      <c r="W3298">
        <f>YEAR(S3298)</f>
        <v>2015</v>
      </c>
      <c r="X3298" s="14">
        <f>_xlfn.DAYS(Table1[[#This Row],[Date Ended Conversion]],Table1[[#This Row],[Date Created Conversion]])</f>
        <v>21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8297</v>
      </c>
      <c r="O3299" t="s">
        <v>8298</v>
      </c>
      <c r="P3299" s="16">
        <f>ROUND(Table1[[#This Row],[pledged]]/Table1[[#This Row],[goal]]*100,0)</f>
        <v>100</v>
      </c>
      <c r="Q3299">
        <f>IFERROR(ROUND(E3299/L3299,2),0)</f>
        <v>125.09</v>
      </c>
      <c r="R3299" s="18">
        <f>(((J3299/60)/60)/24)+DATE(1970,1,1)</f>
        <v>42193.771481481483</v>
      </c>
      <c r="S3299" s="18">
        <f>(((I3299/60)/60)/24)+DATE(1970,1,1)</f>
        <v>42212.957638888889</v>
      </c>
      <c r="T3299" s="14">
        <f>MONTH(R3299)</f>
        <v>7</v>
      </c>
      <c r="U3299" s="14">
        <f>MONTH(S3299)</f>
        <v>7</v>
      </c>
      <c r="V3299">
        <f>YEAR(R3299)</f>
        <v>2015</v>
      </c>
      <c r="W3299">
        <f>YEAR(S3299)</f>
        <v>2015</v>
      </c>
      <c r="X3299" s="14">
        <f>_xlfn.DAYS(Table1[[#This Row],[Date Ended Conversion]],Table1[[#This Row],[Date Created Conversion]])</f>
        <v>19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8297</v>
      </c>
      <c r="O3300" t="s">
        <v>8298</v>
      </c>
      <c r="P3300" s="16">
        <f>ROUND(Table1[[#This Row],[pledged]]/Table1[[#This Row],[goal]]*100,0)</f>
        <v>102</v>
      </c>
      <c r="Q3300">
        <f>IFERROR(ROUND(E3300/L3300,2),0)</f>
        <v>141.29</v>
      </c>
      <c r="R3300" s="18">
        <f>(((J3300/60)/60)/24)+DATE(1970,1,1)</f>
        <v>42239.957962962959</v>
      </c>
      <c r="S3300" s="18">
        <f>(((I3300/60)/60)/24)+DATE(1970,1,1)</f>
        <v>42260</v>
      </c>
      <c r="T3300" s="14">
        <f>MONTH(R3300)</f>
        <v>8</v>
      </c>
      <c r="U3300" s="14">
        <f>MONTH(S3300)</f>
        <v>9</v>
      </c>
      <c r="V3300">
        <f>YEAR(R3300)</f>
        <v>2015</v>
      </c>
      <c r="W3300">
        <f>YEAR(S3300)</f>
        <v>2015</v>
      </c>
      <c r="X3300" s="14">
        <f>_xlfn.DAYS(Table1[[#This Row],[Date Ended Conversion]],Table1[[#This Row],[Date Created Conversion]])</f>
        <v>21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8297</v>
      </c>
      <c r="O3301" t="s">
        <v>8298</v>
      </c>
      <c r="P3301" s="16">
        <f>ROUND(Table1[[#This Row],[pledged]]/Table1[[#This Row],[goal]]*100,0)</f>
        <v>116</v>
      </c>
      <c r="Q3301">
        <f>IFERROR(ROUND(E3301/L3301,2),0)</f>
        <v>55.33</v>
      </c>
      <c r="R3301" s="18">
        <f>(((J3301/60)/60)/24)+DATE(1970,1,1)</f>
        <v>42261.917395833334</v>
      </c>
      <c r="S3301" s="18">
        <f>(((I3301/60)/60)/24)+DATE(1970,1,1)</f>
        <v>42291.917395833334</v>
      </c>
      <c r="T3301" s="14">
        <f>MONTH(R3301)</f>
        <v>9</v>
      </c>
      <c r="U3301" s="14">
        <f>MONTH(S3301)</f>
        <v>10</v>
      </c>
      <c r="V3301">
        <f>YEAR(R3301)</f>
        <v>2015</v>
      </c>
      <c r="W3301">
        <f>YEAR(S3301)</f>
        <v>2015</v>
      </c>
      <c r="X3301" s="14">
        <f>_xlfn.DAYS(Table1[[#This Row],[Date Ended Conversion]],Table1[[#This Row],[Date Created Conversion]])</f>
        <v>30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8297</v>
      </c>
      <c r="O3302" t="s">
        <v>8298</v>
      </c>
      <c r="P3302" s="16">
        <f>ROUND(Table1[[#This Row],[pledged]]/Table1[[#This Row],[goal]]*100,0)</f>
        <v>136</v>
      </c>
      <c r="Q3302">
        <f>IFERROR(ROUND(E3302/L3302,2),0)</f>
        <v>46.42</v>
      </c>
      <c r="R3302" s="18">
        <f>(((J3302/60)/60)/24)+DATE(1970,1,1)</f>
        <v>42102.743773148148</v>
      </c>
      <c r="S3302" s="18">
        <f>(((I3302/60)/60)/24)+DATE(1970,1,1)</f>
        <v>42123.743773148148</v>
      </c>
      <c r="T3302" s="14">
        <f>MONTH(R3302)</f>
        <v>4</v>
      </c>
      <c r="U3302" s="14">
        <f>MONTH(S3302)</f>
        <v>4</v>
      </c>
      <c r="V3302">
        <f>YEAR(R3302)</f>
        <v>2015</v>
      </c>
      <c r="W3302">
        <f>YEAR(S3302)</f>
        <v>2015</v>
      </c>
      <c r="X3302" s="14">
        <f>_xlfn.DAYS(Table1[[#This Row],[Date Ended Conversion]],Table1[[#This Row],[Date Created Conversion]])</f>
        <v>21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8297</v>
      </c>
      <c r="O3303" t="s">
        <v>8298</v>
      </c>
      <c r="P3303" s="16">
        <f>ROUND(Table1[[#This Row],[pledged]]/Table1[[#This Row],[goal]]*100,0)</f>
        <v>133</v>
      </c>
      <c r="Q3303">
        <f>IFERROR(ROUND(E3303/L3303,2),0)</f>
        <v>57.2</v>
      </c>
      <c r="R3303" s="18">
        <f>(((J3303/60)/60)/24)+DATE(1970,1,1)</f>
        <v>42538.73583333334</v>
      </c>
      <c r="S3303" s="18">
        <f>(((I3303/60)/60)/24)+DATE(1970,1,1)</f>
        <v>42583.290972222225</v>
      </c>
      <c r="T3303" s="14">
        <f>MONTH(R3303)</f>
        <v>6</v>
      </c>
      <c r="U3303" s="14">
        <f>MONTH(S3303)</f>
        <v>8</v>
      </c>
      <c r="V3303">
        <f>YEAR(R3303)</f>
        <v>2016</v>
      </c>
      <c r="W3303">
        <f>YEAR(S3303)</f>
        <v>2016</v>
      </c>
      <c r="X3303" s="14">
        <f>_xlfn.DAYS(Table1[[#This Row],[Date Ended Conversion]],Table1[[#This Row],[Date Created Conversion]])</f>
        <v>45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8297</v>
      </c>
      <c r="O3304" t="s">
        <v>8298</v>
      </c>
      <c r="P3304" s="16">
        <f>ROUND(Table1[[#This Row],[pledged]]/Table1[[#This Row],[goal]]*100,0)</f>
        <v>103</v>
      </c>
      <c r="Q3304">
        <f>IFERROR(ROUND(E3304/L3304,2),0)</f>
        <v>173.7</v>
      </c>
      <c r="R3304" s="18">
        <f>(((J3304/60)/60)/24)+DATE(1970,1,1)</f>
        <v>42681.35157407407</v>
      </c>
      <c r="S3304" s="18">
        <f>(((I3304/60)/60)/24)+DATE(1970,1,1)</f>
        <v>42711.35157407407</v>
      </c>
      <c r="T3304" s="14">
        <f>MONTH(R3304)</f>
        <v>11</v>
      </c>
      <c r="U3304" s="14">
        <f>MONTH(S3304)</f>
        <v>12</v>
      </c>
      <c r="V3304">
        <f>YEAR(R3304)</f>
        <v>2016</v>
      </c>
      <c r="W3304">
        <f>YEAR(S3304)</f>
        <v>2016</v>
      </c>
      <c r="X3304" s="14">
        <f>_xlfn.DAYS(Table1[[#This Row],[Date Ended Conversion]],Table1[[#This Row],[Date Created Conversion]])</f>
        <v>30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8297</v>
      </c>
      <c r="O3305" t="s">
        <v>8298</v>
      </c>
      <c r="P3305" s="16">
        <f>ROUND(Table1[[#This Row],[pledged]]/Table1[[#This Row],[goal]]*100,0)</f>
        <v>116</v>
      </c>
      <c r="Q3305">
        <f>IFERROR(ROUND(E3305/L3305,2),0)</f>
        <v>59.6</v>
      </c>
      <c r="R3305" s="18">
        <f>(((J3305/60)/60)/24)+DATE(1970,1,1)</f>
        <v>42056.65143518518</v>
      </c>
      <c r="S3305" s="18">
        <f>(((I3305/60)/60)/24)+DATE(1970,1,1)</f>
        <v>42091.609768518523</v>
      </c>
      <c r="T3305" s="14">
        <f>MONTH(R3305)</f>
        <v>2</v>
      </c>
      <c r="U3305" s="14">
        <f>MONTH(S3305)</f>
        <v>3</v>
      </c>
      <c r="V3305">
        <f>YEAR(R3305)</f>
        <v>2015</v>
      </c>
      <c r="W3305">
        <f>YEAR(S3305)</f>
        <v>2015</v>
      </c>
      <c r="X3305" s="14">
        <f>_xlfn.DAYS(Table1[[#This Row],[Date Ended Conversion]],Table1[[#This Row],[Date Created Conversion]])</f>
        <v>35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8297</v>
      </c>
      <c r="O3306" t="s">
        <v>8298</v>
      </c>
      <c r="P3306" s="16">
        <f>ROUND(Table1[[#This Row],[pledged]]/Table1[[#This Row],[goal]]*100,0)</f>
        <v>105</v>
      </c>
      <c r="Q3306">
        <f>IFERROR(ROUND(E3306/L3306,2),0)</f>
        <v>89.59</v>
      </c>
      <c r="R3306" s="18">
        <f>(((J3306/60)/60)/24)+DATE(1970,1,1)</f>
        <v>42696.624444444446</v>
      </c>
      <c r="S3306" s="18">
        <f>(((I3306/60)/60)/24)+DATE(1970,1,1)</f>
        <v>42726.624444444446</v>
      </c>
      <c r="T3306" s="14">
        <f>MONTH(R3306)</f>
        <v>11</v>
      </c>
      <c r="U3306" s="14">
        <f>MONTH(S3306)</f>
        <v>12</v>
      </c>
      <c r="V3306">
        <f>YEAR(R3306)</f>
        <v>2016</v>
      </c>
      <c r="W3306">
        <f>YEAR(S3306)</f>
        <v>2016</v>
      </c>
      <c r="X3306" s="14">
        <f>_xlfn.DAYS(Table1[[#This Row],[Date Ended Conversion]],Table1[[#This Row],[Date Created Conversion]])</f>
        <v>30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8297</v>
      </c>
      <c r="O3307" t="s">
        <v>8298</v>
      </c>
      <c r="P3307" s="16">
        <f>ROUND(Table1[[#This Row],[pledged]]/Table1[[#This Row],[goal]]*100,0)</f>
        <v>102</v>
      </c>
      <c r="Q3307">
        <f>IFERROR(ROUND(E3307/L3307,2),0)</f>
        <v>204.05</v>
      </c>
      <c r="R3307" s="18">
        <f>(((J3307/60)/60)/24)+DATE(1970,1,1)</f>
        <v>42186.855879629627</v>
      </c>
      <c r="S3307" s="18">
        <f>(((I3307/60)/60)/24)+DATE(1970,1,1)</f>
        <v>42216.855879629627</v>
      </c>
      <c r="T3307" s="14">
        <f>MONTH(R3307)</f>
        <v>7</v>
      </c>
      <c r="U3307" s="14">
        <f>MONTH(S3307)</f>
        <v>7</v>
      </c>
      <c r="V3307">
        <f>YEAR(R3307)</f>
        <v>2015</v>
      </c>
      <c r="W3307">
        <f>YEAR(S3307)</f>
        <v>2015</v>
      </c>
      <c r="X3307" s="14">
        <f>_xlfn.DAYS(Table1[[#This Row],[Date Ended Conversion]],Table1[[#This Row],[Date Created Conversion]])</f>
        <v>30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8297</v>
      </c>
      <c r="O3308" t="s">
        <v>8298</v>
      </c>
      <c r="P3308" s="16">
        <f>ROUND(Table1[[#This Row],[pledged]]/Table1[[#This Row],[goal]]*100,0)</f>
        <v>175</v>
      </c>
      <c r="Q3308">
        <f>IFERROR(ROUND(E3308/L3308,2),0)</f>
        <v>48.7</v>
      </c>
      <c r="R3308" s="18">
        <f>(((J3308/60)/60)/24)+DATE(1970,1,1)</f>
        <v>42493.219236111108</v>
      </c>
      <c r="S3308" s="18">
        <f>(((I3308/60)/60)/24)+DATE(1970,1,1)</f>
        <v>42531.125</v>
      </c>
      <c r="T3308" s="14">
        <f>MONTH(R3308)</f>
        <v>5</v>
      </c>
      <c r="U3308" s="14">
        <f>MONTH(S3308)</f>
        <v>6</v>
      </c>
      <c r="V3308">
        <f>YEAR(R3308)</f>
        <v>2016</v>
      </c>
      <c r="W3308">
        <f>YEAR(S3308)</f>
        <v>2016</v>
      </c>
      <c r="X3308" s="14">
        <f>_xlfn.DAYS(Table1[[#This Row],[Date Ended Conversion]],Table1[[#This Row],[Date Created Conversion]])</f>
        <v>38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8297</v>
      </c>
      <c r="O3309" t="s">
        <v>8298</v>
      </c>
      <c r="P3309" s="16">
        <f>ROUND(Table1[[#This Row],[pledged]]/Table1[[#This Row],[goal]]*100,0)</f>
        <v>107</v>
      </c>
      <c r="Q3309">
        <f>IFERROR(ROUND(E3309/L3309,2),0)</f>
        <v>53.34</v>
      </c>
      <c r="R3309" s="18">
        <f>(((J3309/60)/60)/24)+DATE(1970,1,1)</f>
        <v>42475.057164351849</v>
      </c>
      <c r="S3309" s="18">
        <f>(((I3309/60)/60)/24)+DATE(1970,1,1)</f>
        <v>42505.057164351849</v>
      </c>
      <c r="T3309" s="14">
        <f>MONTH(R3309)</f>
        <v>4</v>
      </c>
      <c r="U3309" s="14">
        <f>MONTH(S3309)</f>
        <v>5</v>
      </c>
      <c r="V3309">
        <f>YEAR(R3309)</f>
        <v>2016</v>
      </c>
      <c r="W3309">
        <f>YEAR(S3309)</f>
        <v>2016</v>
      </c>
      <c r="X3309" s="14">
        <f>_xlfn.DAYS(Table1[[#This Row],[Date Ended Conversion]],Table1[[#This Row],[Date Created Conversion]])</f>
        <v>30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8297</v>
      </c>
      <c r="O3310" t="s">
        <v>8298</v>
      </c>
      <c r="P3310" s="16">
        <f>ROUND(Table1[[#This Row],[pledged]]/Table1[[#This Row],[goal]]*100,0)</f>
        <v>122</v>
      </c>
      <c r="Q3310">
        <f>IFERROR(ROUND(E3310/L3310,2),0)</f>
        <v>75.09</v>
      </c>
      <c r="R3310" s="18">
        <f>(((J3310/60)/60)/24)+DATE(1970,1,1)</f>
        <v>42452.876909722225</v>
      </c>
      <c r="S3310" s="18">
        <f>(((I3310/60)/60)/24)+DATE(1970,1,1)</f>
        <v>42473.876909722225</v>
      </c>
      <c r="T3310" s="14">
        <f>MONTH(R3310)</f>
        <v>3</v>
      </c>
      <c r="U3310" s="14">
        <f>MONTH(S3310)</f>
        <v>4</v>
      </c>
      <c r="V3310">
        <f>YEAR(R3310)</f>
        <v>2016</v>
      </c>
      <c r="W3310">
        <f>YEAR(S3310)</f>
        <v>2016</v>
      </c>
      <c r="X3310" s="14">
        <f>_xlfn.DAYS(Table1[[#This Row],[Date Ended Conversion]],Table1[[#This Row],[Date Created Conversion]])</f>
        <v>21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8297</v>
      </c>
      <c r="O3311" t="s">
        <v>8298</v>
      </c>
      <c r="P3311" s="16">
        <f>ROUND(Table1[[#This Row],[pledged]]/Table1[[#This Row],[goal]]*100,0)</f>
        <v>159</v>
      </c>
      <c r="Q3311">
        <f>IFERROR(ROUND(E3311/L3311,2),0)</f>
        <v>18</v>
      </c>
      <c r="R3311" s="18">
        <f>(((J3311/60)/60)/24)+DATE(1970,1,1)</f>
        <v>42628.650208333333</v>
      </c>
      <c r="S3311" s="18">
        <f>(((I3311/60)/60)/24)+DATE(1970,1,1)</f>
        <v>42659.650208333333</v>
      </c>
      <c r="T3311" s="14">
        <f>MONTH(R3311)</f>
        <v>9</v>
      </c>
      <c r="U3311" s="14">
        <f>MONTH(S3311)</f>
        <v>10</v>
      </c>
      <c r="V3311">
        <f>YEAR(R3311)</f>
        <v>2016</v>
      </c>
      <c r="W3311">
        <f>YEAR(S3311)</f>
        <v>2016</v>
      </c>
      <c r="X3311" s="14">
        <f>_xlfn.DAYS(Table1[[#This Row],[Date Ended Conversion]],Table1[[#This Row],[Date Created Conversion]])</f>
        <v>31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8297</v>
      </c>
      <c r="O3312" t="s">
        <v>8298</v>
      </c>
      <c r="P3312" s="16">
        <f>ROUND(Table1[[#This Row],[pledged]]/Table1[[#This Row],[goal]]*100,0)</f>
        <v>100</v>
      </c>
      <c r="Q3312">
        <f>IFERROR(ROUND(E3312/L3312,2),0)</f>
        <v>209.84</v>
      </c>
      <c r="R3312" s="18">
        <f>(((J3312/60)/60)/24)+DATE(1970,1,1)</f>
        <v>42253.928530092591</v>
      </c>
      <c r="S3312" s="18">
        <f>(((I3312/60)/60)/24)+DATE(1970,1,1)</f>
        <v>42283.928530092591</v>
      </c>
      <c r="T3312" s="14">
        <f>MONTH(R3312)</f>
        <v>9</v>
      </c>
      <c r="U3312" s="14">
        <f>MONTH(S3312)</f>
        <v>10</v>
      </c>
      <c r="V3312">
        <f>YEAR(R3312)</f>
        <v>2015</v>
      </c>
      <c r="W3312">
        <f>YEAR(S3312)</f>
        <v>2015</v>
      </c>
      <c r="X3312" s="14">
        <f>_xlfn.DAYS(Table1[[#This Row],[Date Ended Conversion]],Table1[[#This Row],[Date Created Conversion]])</f>
        <v>30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8297</v>
      </c>
      <c r="O3313" t="s">
        <v>8298</v>
      </c>
      <c r="P3313" s="16">
        <f>ROUND(Table1[[#This Row],[pledged]]/Table1[[#This Row],[goal]]*100,0)</f>
        <v>110</v>
      </c>
      <c r="Q3313">
        <f>IFERROR(ROUND(E3313/L3313,2),0)</f>
        <v>61.02</v>
      </c>
      <c r="R3313" s="18">
        <f>(((J3313/60)/60)/24)+DATE(1970,1,1)</f>
        <v>42264.29178240741</v>
      </c>
      <c r="S3313" s="18">
        <f>(((I3313/60)/60)/24)+DATE(1970,1,1)</f>
        <v>42294.29178240741</v>
      </c>
      <c r="T3313" s="14">
        <f>MONTH(R3313)</f>
        <v>9</v>
      </c>
      <c r="U3313" s="14">
        <f>MONTH(S3313)</f>
        <v>10</v>
      </c>
      <c r="V3313">
        <f>YEAR(R3313)</f>
        <v>2015</v>
      </c>
      <c r="W3313">
        <f>YEAR(S3313)</f>
        <v>2015</v>
      </c>
      <c r="X3313" s="14">
        <f>_xlfn.DAYS(Table1[[#This Row],[Date Ended Conversion]],Table1[[#This Row],[Date Created Conversion]])</f>
        <v>30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8297</v>
      </c>
      <c r="O3314" t="s">
        <v>8298</v>
      </c>
      <c r="P3314" s="16">
        <f>ROUND(Table1[[#This Row],[pledged]]/Table1[[#This Row],[goal]]*100,0)</f>
        <v>100</v>
      </c>
      <c r="Q3314">
        <f>IFERROR(ROUND(E3314/L3314,2),0)</f>
        <v>61</v>
      </c>
      <c r="R3314" s="18">
        <f>(((J3314/60)/60)/24)+DATE(1970,1,1)</f>
        <v>42664.809560185182</v>
      </c>
      <c r="S3314" s="18">
        <f>(((I3314/60)/60)/24)+DATE(1970,1,1)</f>
        <v>42685.916666666672</v>
      </c>
      <c r="T3314" s="14">
        <f>MONTH(R3314)</f>
        <v>10</v>
      </c>
      <c r="U3314" s="14">
        <f>MONTH(S3314)</f>
        <v>11</v>
      </c>
      <c r="V3314">
        <f>YEAR(R3314)</f>
        <v>2016</v>
      </c>
      <c r="W3314">
        <f>YEAR(S3314)</f>
        <v>2016</v>
      </c>
      <c r="X3314" s="14">
        <f>_xlfn.DAYS(Table1[[#This Row],[Date Ended Conversion]],Table1[[#This Row],[Date Created Conversion]])</f>
        <v>21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8297</v>
      </c>
      <c r="O3315" t="s">
        <v>8298</v>
      </c>
      <c r="P3315" s="16">
        <f>ROUND(Table1[[#This Row],[pledged]]/Table1[[#This Row],[goal]]*100,0)</f>
        <v>116</v>
      </c>
      <c r="Q3315">
        <f>IFERROR(ROUND(E3315/L3315,2),0)</f>
        <v>80.03</v>
      </c>
      <c r="R3315" s="18">
        <f>(((J3315/60)/60)/24)+DATE(1970,1,1)</f>
        <v>42382.244409722218</v>
      </c>
      <c r="S3315" s="18">
        <f>(((I3315/60)/60)/24)+DATE(1970,1,1)</f>
        <v>42396.041666666672</v>
      </c>
      <c r="T3315" s="14">
        <f>MONTH(R3315)</f>
        <v>1</v>
      </c>
      <c r="U3315" s="14">
        <f>MONTH(S3315)</f>
        <v>1</v>
      </c>
      <c r="V3315">
        <f>YEAR(R3315)</f>
        <v>2016</v>
      </c>
      <c r="W3315">
        <f>YEAR(S3315)</f>
        <v>2016</v>
      </c>
      <c r="X3315" s="14">
        <f>_xlfn.DAYS(Table1[[#This Row],[Date Ended Conversion]],Table1[[#This Row],[Date Created Conversion]])</f>
        <v>14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8297</v>
      </c>
      <c r="O3316" t="s">
        <v>8298</v>
      </c>
      <c r="P3316" s="16">
        <f>ROUND(Table1[[#This Row],[pledged]]/Table1[[#This Row],[goal]]*100,0)</f>
        <v>211</v>
      </c>
      <c r="Q3316">
        <f>IFERROR(ROUND(E3316/L3316,2),0)</f>
        <v>29.07</v>
      </c>
      <c r="R3316" s="18">
        <f>(((J3316/60)/60)/24)+DATE(1970,1,1)</f>
        <v>42105.267488425925</v>
      </c>
      <c r="S3316" s="18">
        <f>(((I3316/60)/60)/24)+DATE(1970,1,1)</f>
        <v>42132.836805555555</v>
      </c>
      <c r="T3316" s="14">
        <f>MONTH(R3316)</f>
        <v>4</v>
      </c>
      <c r="U3316" s="14">
        <f>MONTH(S3316)</f>
        <v>5</v>
      </c>
      <c r="V3316">
        <f>YEAR(R3316)</f>
        <v>2015</v>
      </c>
      <c r="W3316">
        <f>YEAR(S3316)</f>
        <v>2015</v>
      </c>
      <c r="X3316" s="14">
        <f>_xlfn.DAYS(Table1[[#This Row],[Date Ended Conversion]],Table1[[#This Row],[Date Created Conversion]])</f>
        <v>27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8297</v>
      </c>
      <c r="O3317" t="s">
        <v>8298</v>
      </c>
      <c r="P3317" s="16">
        <f>ROUND(Table1[[#This Row],[pledged]]/Table1[[#This Row],[goal]]*100,0)</f>
        <v>110</v>
      </c>
      <c r="Q3317">
        <f>IFERROR(ROUND(E3317/L3317,2),0)</f>
        <v>49.44</v>
      </c>
      <c r="R3317" s="18">
        <f>(((J3317/60)/60)/24)+DATE(1970,1,1)</f>
        <v>42466.303715277783</v>
      </c>
      <c r="S3317" s="18">
        <f>(((I3317/60)/60)/24)+DATE(1970,1,1)</f>
        <v>42496.303715277783</v>
      </c>
      <c r="T3317" s="14">
        <f>MONTH(R3317)</f>
        <v>4</v>
      </c>
      <c r="U3317" s="14">
        <f>MONTH(S3317)</f>
        <v>5</v>
      </c>
      <c r="V3317">
        <f>YEAR(R3317)</f>
        <v>2016</v>
      </c>
      <c r="W3317">
        <f>YEAR(S3317)</f>
        <v>2016</v>
      </c>
      <c r="X3317" s="14">
        <f>_xlfn.DAYS(Table1[[#This Row],[Date Ended Conversion]],Table1[[#This Row],[Date Created Conversion]])</f>
        <v>30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8297</v>
      </c>
      <c r="O3318" t="s">
        <v>8298</v>
      </c>
      <c r="P3318" s="16">
        <f>ROUND(Table1[[#This Row],[pledged]]/Table1[[#This Row],[goal]]*100,0)</f>
        <v>100</v>
      </c>
      <c r="Q3318">
        <f>IFERROR(ROUND(E3318/L3318,2),0)</f>
        <v>93.98</v>
      </c>
      <c r="R3318" s="18">
        <f>(((J3318/60)/60)/24)+DATE(1970,1,1)</f>
        <v>41826.871238425927</v>
      </c>
      <c r="S3318" s="18">
        <f>(((I3318/60)/60)/24)+DATE(1970,1,1)</f>
        <v>41859.57916666667</v>
      </c>
      <c r="T3318" s="14">
        <f>MONTH(R3318)</f>
        <v>7</v>
      </c>
      <c r="U3318" s="14">
        <f>MONTH(S3318)</f>
        <v>8</v>
      </c>
      <c r="V3318">
        <f>YEAR(R3318)</f>
        <v>2014</v>
      </c>
      <c r="W3318">
        <f>YEAR(S3318)</f>
        <v>2014</v>
      </c>
      <c r="X3318" s="14">
        <f>_xlfn.DAYS(Table1[[#This Row],[Date Ended Conversion]],Table1[[#This Row],[Date Created Conversion]])</f>
        <v>33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8297</v>
      </c>
      <c r="O3319" t="s">
        <v>8298</v>
      </c>
      <c r="P3319" s="16">
        <f>ROUND(Table1[[#This Row],[pledged]]/Table1[[#This Row],[goal]]*100,0)</f>
        <v>106</v>
      </c>
      <c r="Q3319">
        <f>IFERROR(ROUND(E3319/L3319,2),0)</f>
        <v>61.94</v>
      </c>
      <c r="R3319" s="18">
        <f>(((J3319/60)/60)/24)+DATE(1970,1,1)</f>
        <v>42499.039629629624</v>
      </c>
      <c r="S3319" s="18">
        <f>(((I3319/60)/60)/24)+DATE(1970,1,1)</f>
        <v>42529.039629629624</v>
      </c>
      <c r="T3319" s="14">
        <f>MONTH(R3319)</f>
        <v>5</v>
      </c>
      <c r="U3319" s="14">
        <f>MONTH(S3319)</f>
        <v>6</v>
      </c>
      <c r="V3319">
        <f>YEAR(R3319)</f>
        <v>2016</v>
      </c>
      <c r="W3319">
        <f>YEAR(S3319)</f>
        <v>2016</v>
      </c>
      <c r="X3319" s="14">
        <f>_xlfn.DAYS(Table1[[#This Row],[Date Ended Conversion]],Table1[[#This Row],[Date Created Conversion]])</f>
        <v>30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8297</v>
      </c>
      <c r="O3320" t="s">
        <v>8298</v>
      </c>
      <c r="P3320" s="16">
        <f>ROUND(Table1[[#This Row],[pledged]]/Table1[[#This Row],[goal]]*100,0)</f>
        <v>126</v>
      </c>
      <c r="Q3320">
        <f>IFERROR(ROUND(E3320/L3320,2),0)</f>
        <v>78.5</v>
      </c>
      <c r="R3320" s="18">
        <f>(((J3320/60)/60)/24)+DATE(1970,1,1)</f>
        <v>42431.302002314813</v>
      </c>
      <c r="S3320" s="18">
        <f>(((I3320/60)/60)/24)+DATE(1970,1,1)</f>
        <v>42471.104166666672</v>
      </c>
      <c r="T3320" s="14">
        <f>MONTH(R3320)</f>
        <v>3</v>
      </c>
      <c r="U3320" s="14">
        <f>MONTH(S3320)</f>
        <v>4</v>
      </c>
      <c r="V3320">
        <f>YEAR(R3320)</f>
        <v>2016</v>
      </c>
      <c r="W3320">
        <f>YEAR(S3320)</f>
        <v>2016</v>
      </c>
      <c r="X3320" s="14">
        <f>_xlfn.DAYS(Table1[[#This Row],[Date Ended Conversion]],Table1[[#This Row],[Date Created Conversion]])</f>
        <v>40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8297</v>
      </c>
      <c r="O3321" t="s">
        <v>8298</v>
      </c>
      <c r="P3321" s="16">
        <f>ROUND(Table1[[#This Row],[pledged]]/Table1[[#This Row],[goal]]*100,0)</f>
        <v>108</v>
      </c>
      <c r="Q3321">
        <f>IFERROR(ROUND(E3321/L3321,2),0)</f>
        <v>33.75</v>
      </c>
      <c r="R3321" s="18">
        <f>(((J3321/60)/60)/24)+DATE(1970,1,1)</f>
        <v>41990.585486111115</v>
      </c>
      <c r="S3321" s="18">
        <f>(((I3321/60)/60)/24)+DATE(1970,1,1)</f>
        <v>42035.585486111115</v>
      </c>
      <c r="T3321" s="14">
        <f>MONTH(R3321)</f>
        <v>12</v>
      </c>
      <c r="U3321" s="14">
        <f>MONTH(S3321)</f>
        <v>1</v>
      </c>
      <c r="V3321">
        <f>YEAR(R3321)</f>
        <v>2014</v>
      </c>
      <c r="W3321">
        <f>YEAR(S3321)</f>
        <v>2015</v>
      </c>
      <c r="X3321" s="14">
        <f>_xlfn.DAYS(Table1[[#This Row],[Date Ended Conversion]],Table1[[#This Row],[Date Created Conversion]])</f>
        <v>45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8297</v>
      </c>
      <c r="O3322" t="s">
        <v>8298</v>
      </c>
      <c r="P3322" s="16">
        <f>ROUND(Table1[[#This Row],[pledged]]/Table1[[#This Row],[goal]]*100,0)</f>
        <v>101</v>
      </c>
      <c r="Q3322">
        <f>IFERROR(ROUND(E3322/L3322,2),0)</f>
        <v>66.45</v>
      </c>
      <c r="R3322" s="18">
        <f>(((J3322/60)/60)/24)+DATE(1970,1,1)</f>
        <v>42513.045798611114</v>
      </c>
      <c r="S3322" s="18">
        <f>(((I3322/60)/60)/24)+DATE(1970,1,1)</f>
        <v>42543.045798611114</v>
      </c>
      <c r="T3322" s="14">
        <f>MONTH(R3322)</f>
        <v>5</v>
      </c>
      <c r="U3322" s="14">
        <f>MONTH(S3322)</f>
        <v>6</v>
      </c>
      <c r="V3322">
        <f>YEAR(R3322)</f>
        <v>2016</v>
      </c>
      <c r="W3322">
        <f>YEAR(S3322)</f>
        <v>2016</v>
      </c>
      <c r="X3322" s="14">
        <f>_xlfn.DAYS(Table1[[#This Row],[Date Ended Conversion]],Table1[[#This Row],[Date Created Conversion]])</f>
        <v>30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8297</v>
      </c>
      <c r="O3323" t="s">
        <v>8298</v>
      </c>
      <c r="P3323" s="16">
        <f>ROUND(Table1[[#This Row],[pledged]]/Table1[[#This Row],[goal]]*100,0)</f>
        <v>107</v>
      </c>
      <c r="Q3323">
        <f>IFERROR(ROUND(E3323/L3323,2),0)</f>
        <v>35.799999999999997</v>
      </c>
      <c r="R3323" s="18">
        <f>(((J3323/60)/60)/24)+DATE(1970,1,1)</f>
        <v>41914.100289351853</v>
      </c>
      <c r="S3323" s="18">
        <f>(((I3323/60)/60)/24)+DATE(1970,1,1)</f>
        <v>41928.165972222225</v>
      </c>
      <c r="T3323" s="14">
        <f>MONTH(R3323)</f>
        <v>10</v>
      </c>
      <c r="U3323" s="14">
        <f>MONTH(S3323)</f>
        <v>10</v>
      </c>
      <c r="V3323">
        <f>YEAR(R3323)</f>
        <v>2014</v>
      </c>
      <c r="W3323">
        <f>YEAR(S3323)</f>
        <v>2014</v>
      </c>
      <c r="X3323" s="14">
        <f>_xlfn.DAYS(Table1[[#This Row],[Date Ended Conversion]],Table1[[#This Row],[Date Created Conversion]])</f>
        <v>14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8297</v>
      </c>
      <c r="O3324" t="s">
        <v>8298</v>
      </c>
      <c r="P3324" s="16">
        <f>ROUND(Table1[[#This Row],[pledged]]/Table1[[#This Row],[goal]]*100,0)</f>
        <v>102</v>
      </c>
      <c r="Q3324">
        <f>IFERROR(ROUND(E3324/L3324,2),0)</f>
        <v>145.65</v>
      </c>
      <c r="R3324" s="18">
        <f>(((J3324/60)/60)/24)+DATE(1970,1,1)</f>
        <v>42521.010370370372</v>
      </c>
      <c r="S3324" s="18">
        <f>(((I3324/60)/60)/24)+DATE(1970,1,1)</f>
        <v>42543.163194444445</v>
      </c>
      <c r="T3324" s="14">
        <f>MONTH(R3324)</f>
        <v>5</v>
      </c>
      <c r="U3324" s="14">
        <f>MONTH(S3324)</f>
        <v>6</v>
      </c>
      <c r="V3324">
        <f>YEAR(R3324)</f>
        <v>2016</v>
      </c>
      <c r="W3324">
        <f>YEAR(S3324)</f>
        <v>2016</v>
      </c>
      <c r="X3324" s="14">
        <f>_xlfn.DAYS(Table1[[#This Row],[Date Ended Conversion]],Table1[[#This Row],[Date Created Conversion]])</f>
        <v>22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8297</v>
      </c>
      <c r="O3325" t="s">
        <v>8298</v>
      </c>
      <c r="P3325" s="16">
        <f>ROUND(Table1[[#This Row],[pledged]]/Table1[[#This Row],[goal]]*100,0)</f>
        <v>126</v>
      </c>
      <c r="Q3325">
        <f>IFERROR(ROUND(E3325/L3325,2),0)</f>
        <v>25.69</v>
      </c>
      <c r="R3325" s="18">
        <f>(((J3325/60)/60)/24)+DATE(1970,1,1)</f>
        <v>42608.36583333333</v>
      </c>
      <c r="S3325" s="18">
        <f>(((I3325/60)/60)/24)+DATE(1970,1,1)</f>
        <v>42638.36583333333</v>
      </c>
      <c r="T3325" s="14">
        <f>MONTH(R3325)</f>
        <v>8</v>
      </c>
      <c r="U3325" s="14">
        <f>MONTH(S3325)</f>
        <v>9</v>
      </c>
      <c r="V3325">
        <f>YEAR(R3325)</f>
        <v>2016</v>
      </c>
      <c r="W3325">
        <f>YEAR(S3325)</f>
        <v>2016</v>
      </c>
      <c r="X3325" s="14">
        <f>_xlfn.DAYS(Table1[[#This Row],[Date Ended Conversion]],Table1[[#This Row],[Date Created Conversion]])</f>
        <v>30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8297</v>
      </c>
      <c r="O3326" t="s">
        <v>8298</v>
      </c>
      <c r="P3326" s="16">
        <f>ROUND(Table1[[#This Row],[pledged]]/Table1[[#This Row],[goal]]*100,0)</f>
        <v>102</v>
      </c>
      <c r="Q3326">
        <f>IFERROR(ROUND(E3326/L3326,2),0)</f>
        <v>152.5</v>
      </c>
      <c r="R3326" s="18">
        <f>(((J3326/60)/60)/24)+DATE(1970,1,1)</f>
        <v>42512.58321759259</v>
      </c>
      <c r="S3326" s="18">
        <f>(((I3326/60)/60)/24)+DATE(1970,1,1)</f>
        <v>42526.58321759259</v>
      </c>
      <c r="T3326" s="14">
        <f>MONTH(R3326)</f>
        <v>5</v>
      </c>
      <c r="U3326" s="14">
        <f>MONTH(S3326)</f>
        <v>6</v>
      </c>
      <c r="V3326">
        <f>YEAR(R3326)</f>
        <v>2016</v>
      </c>
      <c r="W3326">
        <f>YEAR(S3326)</f>
        <v>2016</v>
      </c>
      <c r="X3326" s="14">
        <f>_xlfn.DAYS(Table1[[#This Row],[Date Ended Conversion]],Table1[[#This Row],[Date Created Conversion]])</f>
        <v>14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8297</v>
      </c>
      <c r="O3327" t="s">
        <v>8298</v>
      </c>
      <c r="P3327" s="16">
        <f>ROUND(Table1[[#This Row],[pledged]]/Table1[[#This Row],[goal]]*100,0)</f>
        <v>113</v>
      </c>
      <c r="Q3327">
        <f>IFERROR(ROUND(E3327/L3327,2),0)</f>
        <v>30</v>
      </c>
      <c r="R3327" s="18">
        <f>(((J3327/60)/60)/24)+DATE(1970,1,1)</f>
        <v>42064.785613425927</v>
      </c>
      <c r="S3327" s="18">
        <f>(((I3327/60)/60)/24)+DATE(1970,1,1)</f>
        <v>42099.743946759263</v>
      </c>
      <c r="T3327" s="14">
        <f>MONTH(R3327)</f>
        <v>3</v>
      </c>
      <c r="U3327" s="14">
        <f>MONTH(S3327)</f>
        <v>4</v>
      </c>
      <c r="V3327">
        <f>YEAR(R3327)</f>
        <v>2015</v>
      </c>
      <c r="W3327">
        <f>YEAR(S3327)</f>
        <v>2015</v>
      </c>
      <c r="X3327" s="14">
        <f>_xlfn.DAYS(Table1[[#This Row],[Date Ended Conversion]],Table1[[#This Row],[Date Created Conversion]])</f>
        <v>35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8297</v>
      </c>
      <c r="O3328" t="s">
        <v>8298</v>
      </c>
      <c r="P3328" s="16">
        <f>ROUND(Table1[[#This Row],[pledged]]/Table1[[#This Row],[goal]]*100,0)</f>
        <v>101</v>
      </c>
      <c r="Q3328">
        <f>IFERROR(ROUND(E3328/L3328,2),0)</f>
        <v>142.28</v>
      </c>
      <c r="R3328" s="18">
        <f>(((J3328/60)/60)/24)+DATE(1970,1,1)</f>
        <v>42041.714178240742</v>
      </c>
      <c r="S3328" s="18">
        <f>(((I3328/60)/60)/24)+DATE(1970,1,1)</f>
        <v>42071.67251157407</v>
      </c>
      <c r="T3328" s="14">
        <f>MONTH(R3328)</f>
        <v>2</v>
      </c>
      <c r="U3328" s="14">
        <f>MONTH(S3328)</f>
        <v>3</v>
      </c>
      <c r="V3328">
        <f>YEAR(R3328)</f>
        <v>2015</v>
      </c>
      <c r="W3328">
        <f>YEAR(S3328)</f>
        <v>2015</v>
      </c>
      <c r="X3328" s="14">
        <f>_xlfn.DAYS(Table1[[#This Row],[Date Ended Conversion]],Table1[[#This Row],[Date Created Conversion]])</f>
        <v>30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8297</v>
      </c>
      <c r="O3329" t="s">
        <v>8298</v>
      </c>
      <c r="P3329" s="16">
        <f>ROUND(Table1[[#This Row],[pledged]]/Table1[[#This Row],[goal]]*100,0)</f>
        <v>101</v>
      </c>
      <c r="Q3329">
        <f>IFERROR(ROUND(E3329/L3329,2),0)</f>
        <v>24.55</v>
      </c>
      <c r="R3329" s="18">
        <f>(((J3329/60)/60)/24)+DATE(1970,1,1)</f>
        <v>42468.374606481477</v>
      </c>
      <c r="S3329" s="18">
        <f>(((I3329/60)/60)/24)+DATE(1970,1,1)</f>
        <v>42498.374606481477</v>
      </c>
      <c r="T3329" s="14">
        <f>MONTH(R3329)</f>
        <v>4</v>
      </c>
      <c r="U3329" s="14">
        <f>MONTH(S3329)</f>
        <v>5</v>
      </c>
      <c r="V3329">
        <f>YEAR(R3329)</f>
        <v>2016</v>
      </c>
      <c r="W3329">
        <f>YEAR(S3329)</f>
        <v>2016</v>
      </c>
      <c r="X3329" s="14">
        <f>_xlfn.DAYS(Table1[[#This Row],[Date Ended Conversion]],Table1[[#This Row],[Date Created Conversion]])</f>
        <v>30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8297</v>
      </c>
      <c r="O3330" t="s">
        <v>8298</v>
      </c>
      <c r="P3330" s="16">
        <f>ROUND(Table1[[#This Row],[pledged]]/Table1[[#This Row],[goal]]*100,0)</f>
        <v>146</v>
      </c>
      <c r="Q3330">
        <f>IFERROR(ROUND(E3330/L3330,2),0)</f>
        <v>292.77999999999997</v>
      </c>
      <c r="R3330" s="18">
        <f>(((J3330/60)/60)/24)+DATE(1970,1,1)</f>
        <v>41822.57503472222</v>
      </c>
      <c r="S3330" s="18">
        <f>(((I3330/60)/60)/24)+DATE(1970,1,1)</f>
        <v>41825.041666666664</v>
      </c>
      <c r="T3330" s="14">
        <f>MONTH(R3330)</f>
        <v>7</v>
      </c>
      <c r="U3330" s="14">
        <f>MONTH(S3330)</f>
        <v>7</v>
      </c>
      <c r="V3330">
        <f>YEAR(R3330)</f>
        <v>2014</v>
      </c>
      <c r="W3330">
        <f>YEAR(S3330)</f>
        <v>2014</v>
      </c>
      <c r="X3330" s="14">
        <f>_xlfn.DAYS(Table1[[#This Row],[Date Ended Conversion]],Table1[[#This Row],[Date Created Conversion]])</f>
        <v>3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8297</v>
      </c>
      <c r="O3331" t="s">
        <v>8298</v>
      </c>
      <c r="P3331" s="16">
        <f>ROUND(Table1[[#This Row],[pledged]]/Table1[[#This Row],[goal]]*100,0)</f>
        <v>117</v>
      </c>
      <c r="Q3331">
        <f>IFERROR(ROUND(E3331/L3331,2),0)</f>
        <v>44.92</v>
      </c>
      <c r="R3331" s="18">
        <f>(((J3331/60)/60)/24)+DATE(1970,1,1)</f>
        <v>41837.323009259257</v>
      </c>
      <c r="S3331" s="18">
        <f>(((I3331/60)/60)/24)+DATE(1970,1,1)</f>
        <v>41847.958333333336</v>
      </c>
      <c r="T3331" s="14">
        <f>MONTH(R3331)</f>
        <v>7</v>
      </c>
      <c r="U3331" s="14">
        <f>MONTH(S3331)</f>
        <v>7</v>
      </c>
      <c r="V3331">
        <f>YEAR(R3331)</f>
        <v>2014</v>
      </c>
      <c r="W3331">
        <f>YEAR(S3331)</f>
        <v>2014</v>
      </c>
      <c r="X3331" s="14">
        <f>_xlfn.DAYS(Table1[[#This Row],[Date Ended Conversion]],Table1[[#This Row],[Date Created Conversion]])</f>
        <v>10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8297</v>
      </c>
      <c r="O3332" t="s">
        <v>8298</v>
      </c>
      <c r="P3332" s="16">
        <f>ROUND(Table1[[#This Row],[pledged]]/Table1[[#This Row],[goal]]*100,0)</f>
        <v>106</v>
      </c>
      <c r="Q3332">
        <f>IFERROR(ROUND(E3332/L3332,2),0)</f>
        <v>23.1</v>
      </c>
      <c r="R3332" s="18">
        <f>(((J3332/60)/60)/24)+DATE(1970,1,1)</f>
        <v>42065.887361111112</v>
      </c>
      <c r="S3332" s="18">
        <f>(((I3332/60)/60)/24)+DATE(1970,1,1)</f>
        <v>42095.845694444448</v>
      </c>
      <c r="T3332" s="14">
        <f>MONTH(R3332)</f>
        <v>3</v>
      </c>
      <c r="U3332" s="14">
        <f>MONTH(S3332)</f>
        <v>4</v>
      </c>
      <c r="V3332">
        <f>YEAR(R3332)</f>
        <v>2015</v>
      </c>
      <c r="W3332">
        <f>YEAR(S3332)</f>
        <v>2015</v>
      </c>
      <c r="X3332" s="14">
        <f>_xlfn.DAYS(Table1[[#This Row],[Date Ended Conversion]],Table1[[#This Row],[Date Created Conversion]])</f>
        <v>30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8297</v>
      </c>
      <c r="O3333" t="s">
        <v>8298</v>
      </c>
      <c r="P3333" s="16">
        <f>ROUND(Table1[[#This Row],[pledged]]/Table1[[#This Row],[goal]]*100,0)</f>
        <v>105</v>
      </c>
      <c r="Q3333">
        <f>IFERROR(ROUND(E3333/L3333,2),0)</f>
        <v>80.400000000000006</v>
      </c>
      <c r="R3333" s="18">
        <f>(((J3333/60)/60)/24)+DATE(1970,1,1)</f>
        <v>42248.697754629626</v>
      </c>
      <c r="S3333" s="18">
        <f>(((I3333/60)/60)/24)+DATE(1970,1,1)</f>
        <v>42283.697754629626</v>
      </c>
      <c r="T3333" s="14">
        <f>MONTH(R3333)</f>
        <v>9</v>
      </c>
      <c r="U3333" s="14">
        <f>MONTH(S3333)</f>
        <v>10</v>
      </c>
      <c r="V3333">
        <f>YEAR(R3333)</f>
        <v>2015</v>
      </c>
      <c r="W3333">
        <f>YEAR(S3333)</f>
        <v>2015</v>
      </c>
      <c r="X3333" s="14">
        <f>_xlfn.DAYS(Table1[[#This Row],[Date Ended Conversion]],Table1[[#This Row],[Date Created Conversion]])</f>
        <v>35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8297</v>
      </c>
      <c r="O3334" t="s">
        <v>8298</v>
      </c>
      <c r="P3334" s="16">
        <f>ROUND(Table1[[#This Row],[pledged]]/Table1[[#This Row],[goal]]*100,0)</f>
        <v>100</v>
      </c>
      <c r="Q3334">
        <f>IFERROR(ROUND(E3334/L3334,2),0)</f>
        <v>72.290000000000006</v>
      </c>
      <c r="R3334" s="18">
        <f>(((J3334/60)/60)/24)+DATE(1970,1,1)</f>
        <v>41809.860300925924</v>
      </c>
      <c r="S3334" s="18">
        <f>(((I3334/60)/60)/24)+DATE(1970,1,1)</f>
        <v>41839.860300925924</v>
      </c>
      <c r="T3334" s="14">
        <f>MONTH(R3334)</f>
        <v>6</v>
      </c>
      <c r="U3334" s="14">
        <f>MONTH(S3334)</f>
        <v>7</v>
      </c>
      <c r="V3334">
        <f>YEAR(R3334)</f>
        <v>2014</v>
      </c>
      <c r="W3334">
        <f>YEAR(S3334)</f>
        <v>2014</v>
      </c>
      <c r="X3334" s="14">
        <f>_xlfn.DAYS(Table1[[#This Row],[Date Ended Conversion]],Table1[[#This Row],[Date Created Conversion]])</f>
        <v>30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8297</v>
      </c>
      <c r="O3335" t="s">
        <v>8298</v>
      </c>
      <c r="P3335" s="16">
        <f>ROUND(Table1[[#This Row],[pledged]]/Table1[[#This Row],[goal]]*100,0)</f>
        <v>105</v>
      </c>
      <c r="Q3335">
        <f>IFERROR(ROUND(E3335/L3335,2),0)</f>
        <v>32.97</v>
      </c>
      <c r="R3335" s="18">
        <f>(((J3335/60)/60)/24)+DATE(1970,1,1)</f>
        <v>42148.676851851851</v>
      </c>
      <c r="S3335" s="18">
        <f>(((I3335/60)/60)/24)+DATE(1970,1,1)</f>
        <v>42170.676851851851</v>
      </c>
      <c r="T3335" s="14">
        <f>MONTH(R3335)</f>
        <v>5</v>
      </c>
      <c r="U3335" s="14">
        <f>MONTH(S3335)</f>
        <v>6</v>
      </c>
      <c r="V3335">
        <f>YEAR(R3335)</f>
        <v>2015</v>
      </c>
      <c r="W3335">
        <f>YEAR(S3335)</f>
        <v>2015</v>
      </c>
      <c r="X3335" s="14">
        <f>_xlfn.DAYS(Table1[[#This Row],[Date Ended Conversion]],Table1[[#This Row],[Date Created Conversion]])</f>
        <v>22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8297</v>
      </c>
      <c r="O3336" t="s">
        <v>8298</v>
      </c>
      <c r="P3336" s="16">
        <f>ROUND(Table1[[#This Row],[pledged]]/Table1[[#This Row],[goal]]*100,0)</f>
        <v>139</v>
      </c>
      <c r="Q3336">
        <f>IFERROR(ROUND(E3336/L3336,2),0)</f>
        <v>116.65</v>
      </c>
      <c r="R3336" s="18">
        <f>(((J3336/60)/60)/24)+DATE(1970,1,1)</f>
        <v>42185.521087962959</v>
      </c>
      <c r="S3336" s="18">
        <f>(((I3336/60)/60)/24)+DATE(1970,1,1)</f>
        <v>42215.521087962959</v>
      </c>
      <c r="T3336" s="14">
        <f>MONTH(R3336)</f>
        <v>6</v>
      </c>
      <c r="U3336" s="14">
        <f>MONTH(S3336)</f>
        <v>7</v>
      </c>
      <c r="V3336">
        <f>YEAR(R3336)</f>
        <v>2015</v>
      </c>
      <c r="W3336">
        <f>YEAR(S3336)</f>
        <v>2015</v>
      </c>
      <c r="X3336" s="14">
        <f>_xlfn.DAYS(Table1[[#This Row],[Date Ended Conversion]],Table1[[#This Row],[Date Created Conversion]])</f>
        <v>30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8297</v>
      </c>
      <c r="O3337" t="s">
        <v>8298</v>
      </c>
      <c r="P3337" s="16">
        <f>ROUND(Table1[[#This Row],[pledged]]/Table1[[#This Row],[goal]]*100,0)</f>
        <v>100</v>
      </c>
      <c r="Q3337">
        <f>IFERROR(ROUND(E3337/L3337,2),0)</f>
        <v>79.62</v>
      </c>
      <c r="R3337" s="18">
        <f>(((J3337/60)/60)/24)+DATE(1970,1,1)</f>
        <v>41827.674143518518</v>
      </c>
      <c r="S3337" s="18">
        <f>(((I3337/60)/60)/24)+DATE(1970,1,1)</f>
        <v>41854.958333333336</v>
      </c>
      <c r="T3337" s="14">
        <f>MONTH(R3337)</f>
        <v>7</v>
      </c>
      <c r="U3337" s="14">
        <f>MONTH(S3337)</f>
        <v>8</v>
      </c>
      <c r="V3337">
        <f>YEAR(R3337)</f>
        <v>2014</v>
      </c>
      <c r="W3337">
        <f>YEAR(S3337)</f>
        <v>2014</v>
      </c>
      <c r="X3337" s="14">
        <f>_xlfn.DAYS(Table1[[#This Row],[Date Ended Conversion]],Table1[[#This Row],[Date Created Conversion]])</f>
        <v>27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8297</v>
      </c>
      <c r="O3338" t="s">
        <v>8298</v>
      </c>
      <c r="P3338" s="16">
        <f>ROUND(Table1[[#This Row],[pledged]]/Table1[[#This Row],[goal]]*100,0)</f>
        <v>100</v>
      </c>
      <c r="Q3338">
        <f>IFERROR(ROUND(E3338/L3338,2),0)</f>
        <v>27.78</v>
      </c>
      <c r="R3338" s="18">
        <f>(((J3338/60)/60)/24)+DATE(1970,1,1)</f>
        <v>42437.398680555561</v>
      </c>
      <c r="S3338" s="18">
        <f>(((I3338/60)/60)/24)+DATE(1970,1,1)</f>
        <v>42465.35701388889</v>
      </c>
      <c r="T3338" s="14">
        <f>MONTH(R3338)</f>
        <v>3</v>
      </c>
      <c r="U3338" s="14">
        <f>MONTH(S3338)</f>
        <v>4</v>
      </c>
      <c r="V3338">
        <f>YEAR(R3338)</f>
        <v>2016</v>
      </c>
      <c r="W3338">
        <f>YEAR(S3338)</f>
        <v>2016</v>
      </c>
      <c r="X3338" s="14">
        <f>_xlfn.DAYS(Table1[[#This Row],[Date Ended Conversion]],Table1[[#This Row],[Date Created Conversion]])</f>
        <v>28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8297</v>
      </c>
      <c r="O3339" t="s">
        <v>8298</v>
      </c>
      <c r="P3339" s="16">
        <f>ROUND(Table1[[#This Row],[pledged]]/Table1[[#This Row],[goal]]*100,0)</f>
        <v>110</v>
      </c>
      <c r="Q3339">
        <f>IFERROR(ROUND(E3339/L3339,2),0)</f>
        <v>81.03</v>
      </c>
      <c r="R3339" s="18">
        <f>(((J3339/60)/60)/24)+DATE(1970,1,1)</f>
        <v>41901.282025462962</v>
      </c>
      <c r="S3339" s="18">
        <f>(((I3339/60)/60)/24)+DATE(1970,1,1)</f>
        <v>41922.875</v>
      </c>
      <c r="T3339" s="14">
        <f>MONTH(R3339)</f>
        <v>9</v>
      </c>
      <c r="U3339" s="14">
        <f>MONTH(S3339)</f>
        <v>10</v>
      </c>
      <c r="V3339">
        <f>YEAR(R3339)</f>
        <v>2014</v>
      </c>
      <c r="W3339">
        <f>YEAR(S3339)</f>
        <v>2014</v>
      </c>
      <c r="X3339" s="14">
        <f>_xlfn.DAYS(Table1[[#This Row],[Date Ended Conversion]],Table1[[#This Row],[Date Created Conversion]])</f>
        <v>21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8297</v>
      </c>
      <c r="O3340" t="s">
        <v>8298</v>
      </c>
      <c r="P3340" s="16">
        <f>ROUND(Table1[[#This Row],[pledged]]/Table1[[#This Row],[goal]]*100,0)</f>
        <v>102</v>
      </c>
      <c r="Q3340">
        <f>IFERROR(ROUND(E3340/L3340,2),0)</f>
        <v>136.85</v>
      </c>
      <c r="R3340" s="18">
        <f>(((J3340/60)/60)/24)+DATE(1970,1,1)</f>
        <v>42769.574999999997</v>
      </c>
      <c r="S3340" s="18">
        <f>(((I3340/60)/60)/24)+DATE(1970,1,1)</f>
        <v>42790.574999999997</v>
      </c>
      <c r="T3340" s="14">
        <f>MONTH(R3340)</f>
        <v>2</v>
      </c>
      <c r="U3340" s="14">
        <f>MONTH(S3340)</f>
        <v>2</v>
      </c>
      <c r="V3340">
        <f>YEAR(R3340)</f>
        <v>2017</v>
      </c>
      <c r="W3340">
        <f>YEAR(S3340)</f>
        <v>2017</v>
      </c>
      <c r="X3340" s="14">
        <f>_xlfn.DAYS(Table1[[#This Row],[Date Ended Conversion]],Table1[[#This Row],[Date Created Conversion]])</f>
        <v>21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8297</v>
      </c>
      <c r="O3341" t="s">
        <v>8298</v>
      </c>
      <c r="P3341" s="16">
        <f>ROUND(Table1[[#This Row],[pledged]]/Table1[[#This Row],[goal]]*100,0)</f>
        <v>104</v>
      </c>
      <c r="Q3341">
        <f>IFERROR(ROUND(E3341/L3341,2),0)</f>
        <v>177.62</v>
      </c>
      <c r="R3341" s="18">
        <f>(((J3341/60)/60)/24)+DATE(1970,1,1)</f>
        <v>42549.665717592594</v>
      </c>
      <c r="S3341" s="18">
        <f>(((I3341/60)/60)/24)+DATE(1970,1,1)</f>
        <v>42579.665717592594</v>
      </c>
      <c r="T3341" s="14">
        <f>MONTH(R3341)</f>
        <v>6</v>
      </c>
      <c r="U3341" s="14">
        <f>MONTH(S3341)</f>
        <v>7</v>
      </c>
      <c r="V3341">
        <f>YEAR(R3341)</f>
        <v>2016</v>
      </c>
      <c r="W3341">
        <f>YEAR(S3341)</f>
        <v>2016</v>
      </c>
      <c r="X3341" s="14">
        <f>_xlfn.DAYS(Table1[[#This Row],[Date Ended Conversion]],Table1[[#This Row],[Date Created Conversion]])</f>
        <v>30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8297</v>
      </c>
      <c r="O3342" t="s">
        <v>8298</v>
      </c>
      <c r="P3342" s="16">
        <f>ROUND(Table1[[#This Row],[pledged]]/Table1[[#This Row],[goal]]*100,0)</f>
        <v>138</v>
      </c>
      <c r="Q3342">
        <f>IFERROR(ROUND(E3342/L3342,2),0)</f>
        <v>109.08</v>
      </c>
      <c r="R3342" s="18">
        <f>(((J3342/60)/60)/24)+DATE(1970,1,1)</f>
        <v>42685.974004629628</v>
      </c>
      <c r="S3342" s="18">
        <f>(((I3342/60)/60)/24)+DATE(1970,1,1)</f>
        <v>42710.974004629628</v>
      </c>
      <c r="T3342" s="14">
        <f>MONTH(R3342)</f>
        <v>11</v>
      </c>
      <c r="U3342" s="14">
        <f>MONTH(S3342)</f>
        <v>12</v>
      </c>
      <c r="V3342">
        <f>YEAR(R3342)</f>
        <v>2016</v>
      </c>
      <c r="W3342">
        <f>YEAR(S3342)</f>
        <v>2016</v>
      </c>
      <c r="X3342" s="14">
        <f>_xlfn.DAYS(Table1[[#This Row],[Date Ended Conversion]],Table1[[#This Row],[Date Created Conversion]])</f>
        <v>25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8297</v>
      </c>
      <c r="O3343" t="s">
        <v>8298</v>
      </c>
      <c r="P3343" s="16">
        <f>ROUND(Table1[[#This Row],[pledged]]/Table1[[#This Row],[goal]]*100,0)</f>
        <v>100</v>
      </c>
      <c r="Q3343">
        <f>IFERROR(ROUND(E3343/L3343,2),0)</f>
        <v>119.64</v>
      </c>
      <c r="R3343" s="18">
        <f>(((J3343/60)/60)/24)+DATE(1970,1,1)</f>
        <v>42510.798854166671</v>
      </c>
      <c r="S3343" s="18">
        <f>(((I3343/60)/60)/24)+DATE(1970,1,1)</f>
        <v>42533.708333333328</v>
      </c>
      <c r="T3343" s="14">
        <f>MONTH(R3343)</f>
        <v>5</v>
      </c>
      <c r="U3343" s="14">
        <f>MONTH(S3343)</f>
        <v>6</v>
      </c>
      <c r="V3343">
        <f>YEAR(R3343)</f>
        <v>2016</v>
      </c>
      <c r="W3343">
        <f>YEAR(S3343)</f>
        <v>2016</v>
      </c>
      <c r="X3343" s="14">
        <f>_xlfn.DAYS(Table1[[#This Row],[Date Ended Conversion]],Table1[[#This Row],[Date Created Conversion]])</f>
        <v>23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8297</v>
      </c>
      <c r="O3344" t="s">
        <v>8298</v>
      </c>
      <c r="P3344" s="16">
        <f>ROUND(Table1[[#This Row],[pledged]]/Table1[[#This Row],[goal]]*100,0)</f>
        <v>102</v>
      </c>
      <c r="Q3344">
        <f>IFERROR(ROUND(E3344/L3344,2),0)</f>
        <v>78.209999999999994</v>
      </c>
      <c r="R3344" s="18">
        <f>(((J3344/60)/60)/24)+DATE(1970,1,1)</f>
        <v>42062.296412037031</v>
      </c>
      <c r="S3344" s="18">
        <f>(((I3344/60)/60)/24)+DATE(1970,1,1)</f>
        <v>42095.207638888889</v>
      </c>
      <c r="T3344" s="14">
        <f>MONTH(R3344)</f>
        <v>2</v>
      </c>
      <c r="U3344" s="14">
        <f>MONTH(S3344)</f>
        <v>4</v>
      </c>
      <c r="V3344">
        <f>YEAR(R3344)</f>
        <v>2015</v>
      </c>
      <c r="W3344">
        <f>YEAR(S3344)</f>
        <v>2015</v>
      </c>
      <c r="X3344" s="14">
        <f>_xlfn.DAYS(Table1[[#This Row],[Date Ended Conversion]],Table1[[#This Row],[Date Created Conversion]])</f>
        <v>33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8297</v>
      </c>
      <c r="O3345" t="s">
        <v>8298</v>
      </c>
      <c r="P3345" s="16">
        <f>ROUND(Table1[[#This Row],[pledged]]/Table1[[#This Row],[goal]]*100,0)</f>
        <v>171</v>
      </c>
      <c r="Q3345">
        <f>IFERROR(ROUND(E3345/L3345,2),0)</f>
        <v>52.17</v>
      </c>
      <c r="R3345" s="18">
        <f>(((J3345/60)/60)/24)+DATE(1970,1,1)</f>
        <v>42452.916481481487</v>
      </c>
      <c r="S3345" s="18">
        <f>(((I3345/60)/60)/24)+DATE(1970,1,1)</f>
        <v>42473.554166666669</v>
      </c>
      <c r="T3345" s="14">
        <f>MONTH(R3345)</f>
        <v>3</v>
      </c>
      <c r="U3345" s="14">
        <f>MONTH(S3345)</f>
        <v>4</v>
      </c>
      <c r="V3345">
        <f>YEAR(R3345)</f>
        <v>2016</v>
      </c>
      <c r="W3345">
        <f>YEAR(S3345)</f>
        <v>2016</v>
      </c>
      <c r="X3345" s="14">
        <f>_xlfn.DAYS(Table1[[#This Row],[Date Ended Conversion]],Table1[[#This Row],[Date Created Conversion]])</f>
        <v>21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8297</v>
      </c>
      <c r="O3346" t="s">
        <v>8298</v>
      </c>
      <c r="P3346" s="16">
        <f>ROUND(Table1[[#This Row],[pledged]]/Table1[[#This Row],[goal]]*100,0)</f>
        <v>101</v>
      </c>
      <c r="Q3346">
        <f>IFERROR(ROUND(E3346/L3346,2),0)</f>
        <v>114.13</v>
      </c>
      <c r="R3346" s="18">
        <f>(((J3346/60)/60)/24)+DATE(1970,1,1)</f>
        <v>41851.200150462959</v>
      </c>
      <c r="S3346" s="18">
        <f>(((I3346/60)/60)/24)+DATE(1970,1,1)</f>
        <v>41881.200150462959</v>
      </c>
      <c r="T3346" s="14">
        <f>MONTH(R3346)</f>
        <v>7</v>
      </c>
      <c r="U3346" s="14">
        <f>MONTH(S3346)</f>
        <v>8</v>
      </c>
      <c r="V3346">
        <f>YEAR(R3346)</f>
        <v>2014</v>
      </c>
      <c r="W3346">
        <f>YEAR(S3346)</f>
        <v>2014</v>
      </c>
      <c r="X3346" s="14">
        <f>_xlfn.DAYS(Table1[[#This Row],[Date Ended Conversion]],Table1[[#This Row],[Date Created Conversion]])</f>
        <v>30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8297</v>
      </c>
      <c r="O3347" t="s">
        <v>8298</v>
      </c>
      <c r="P3347" s="16">
        <f>ROUND(Table1[[#This Row],[pledged]]/Table1[[#This Row],[goal]]*100,0)</f>
        <v>130</v>
      </c>
      <c r="Q3347">
        <f>IFERROR(ROUND(E3347/L3347,2),0)</f>
        <v>50</v>
      </c>
      <c r="R3347" s="18">
        <f>(((J3347/60)/60)/24)+DATE(1970,1,1)</f>
        <v>42053.106111111112</v>
      </c>
      <c r="S3347" s="18">
        <f>(((I3347/60)/60)/24)+DATE(1970,1,1)</f>
        <v>42112.025694444441</v>
      </c>
      <c r="T3347" s="14">
        <f>MONTH(R3347)</f>
        <v>2</v>
      </c>
      <c r="U3347" s="14">
        <f>MONTH(S3347)</f>
        <v>4</v>
      </c>
      <c r="V3347">
        <f>YEAR(R3347)</f>
        <v>2015</v>
      </c>
      <c r="W3347">
        <f>YEAR(S3347)</f>
        <v>2015</v>
      </c>
      <c r="X3347" s="14">
        <f>_xlfn.DAYS(Table1[[#This Row],[Date Ended Conversion]],Table1[[#This Row],[Date Created Conversion]])</f>
        <v>59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8297</v>
      </c>
      <c r="O3348" t="s">
        <v>8298</v>
      </c>
      <c r="P3348" s="16">
        <f>ROUND(Table1[[#This Row],[pledged]]/Table1[[#This Row],[goal]]*100,0)</f>
        <v>110</v>
      </c>
      <c r="Q3348">
        <f>IFERROR(ROUND(E3348/L3348,2),0)</f>
        <v>91.67</v>
      </c>
      <c r="R3348" s="18">
        <f>(((J3348/60)/60)/24)+DATE(1970,1,1)</f>
        <v>42054.024421296301</v>
      </c>
      <c r="S3348" s="18">
        <f>(((I3348/60)/60)/24)+DATE(1970,1,1)</f>
        <v>42061.024421296301</v>
      </c>
      <c r="T3348" s="14">
        <f>MONTH(R3348)</f>
        <v>2</v>
      </c>
      <c r="U3348" s="14">
        <f>MONTH(S3348)</f>
        <v>2</v>
      </c>
      <c r="V3348">
        <f>YEAR(R3348)</f>
        <v>2015</v>
      </c>
      <c r="W3348">
        <f>YEAR(S3348)</f>
        <v>2015</v>
      </c>
      <c r="X3348" s="14">
        <f>_xlfn.DAYS(Table1[[#This Row],[Date Ended Conversion]],Table1[[#This Row],[Date Created Conversion]])</f>
        <v>7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8297</v>
      </c>
      <c r="O3349" t="s">
        <v>8298</v>
      </c>
      <c r="P3349" s="16">
        <f>ROUND(Table1[[#This Row],[pledged]]/Table1[[#This Row],[goal]]*100,0)</f>
        <v>119</v>
      </c>
      <c r="Q3349">
        <f>IFERROR(ROUND(E3349/L3349,2),0)</f>
        <v>108.59</v>
      </c>
      <c r="R3349" s="18">
        <f>(((J3349/60)/60)/24)+DATE(1970,1,1)</f>
        <v>42484.551550925928</v>
      </c>
      <c r="S3349" s="18">
        <f>(((I3349/60)/60)/24)+DATE(1970,1,1)</f>
        <v>42498.875</v>
      </c>
      <c r="T3349" s="14">
        <f>MONTH(R3349)</f>
        <v>4</v>
      </c>
      <c r="U3349" s="14">
        <f>MONTH(S3349)</f>
        <v>5</v>
      </c>
      <c r="V3349">
        <f>YEAR(R3349)</f>
        <v>2016</v>
      </c>
      <c r="W3349">
        <f>YEAR(S3349)</f>
        <v>2016</v>
      </c>
      <c r="X3349" s="14">
        <f>_xlfn.DAYS(Table1[[#This Row],[Date Ended Conversion]],Table1[[#This Row],[Date Created Conversion]])</f>
        <v>14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8297</v>
      </c>
      <c r="O3350" t="s">
        <v>8298</v>
      </c>
      <c r="P3350" s="16">
        <f>ROUND(Table1[[#This Row],[pledged]]/Table1[[#This Row],[goal]]*100,0)</f>
        <v>100</v>
      </c>
      <c r="Q3350">
        <f>IFERROR(ROUND(E3350/L3350,2),0)</f>
        <v>69.819999999999993</v>
      </c>
      <c r="R3350" s="18">
        <f>(((J3350/60)/60)/24)+DATE(1970,1,1)</f>
        <v>42466.558796296296</v>
      </c>
      <c r="S3350" s="18">
        <f>(((I3350/60)/60)/24)+DATE(1970,1,1)</f>
        <v>42490.165972222225</v>
      </c>
      <c r="T3350" s="14">
        <f>MONTH(R3350)</f>
        <v>4</v>
      </c>
      <c r="U3350" s="14">
        <f>MONTH(S3350)</f>
        <v>4</v>
      </c>
      <c r="V3350">
        <f>YEAR(R3350)</f>
        <v>2016</v>
      </c>
      <c r="W3350">
        <f>YEAR(S3350)</f>
        <v>2016</v>
      </c>
      <c r="X3350" s="14">
        <f>_xlfn.DAYS(Table1[[#This Row],[Date Ended Conversion]],Table1[[#This Row],[Date Created Conversion]])</f>
        <v>24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8297</v>
      </c>
      <c r="O3351" t="s">
        <v>8298</v>
      </c>
      <c r="P3351" s="16">
        <f>ROUND(Table1[[#This Row],[pledged]]/Table1[[#This Row],[goal]]*100,0)</f>
        <v>153</v>
      </c>
      <c r="Q3351">
        <f>IFERROR(ROUND(E3351/L3351,2),0)</f>
        <v>109.57</v>
      </c>
      <c r="R3351" s="18">
        <f>(((J3351/60)/60)/24)+DATE(1970,1,1)</f>
        <v>42513.110787037032</v>
      </c>
      <c r="S3351" s="18">
        <f>(((I3351/60)/60)/24)+DATE(1970,1,1)</f>
        <v>42534.708333333328</v>
      </c>
      <c r="T3351" s="14">
        <f>MONTH(R3351)</f>
        <v>5</v>
      </c>
      <c r="U3351" s="14">
        <f>MONTH(S3351)</f>
        <v>6</v>
      </c>
      <c r="V3351">
        <f>YEAR(R3351)</f>
        <v>2016</v>
      </c>
      <c r="W3351">
        <f>YEAR(S3351)</f>
        <v>2016</v>
      </c>
      <c r="X3351" s="14">
        <f>_xlfn.DAYS(Table1[[#This Row],[Date Ended Conversion]],Table1[[#This Row],[Date Created Conversion]])</f>
        <v>21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8297</v>
      </c>
      <c r="O3352" t="s">
        <v>8298</v>
      </c>
      <c r="P3352" s="16">
        <f>ROUND(Table1[[#This Row],[pledged]]/Table1[[#This Row],[goal]]*100,0)</f>
        <v>104</v>
      </c>
      <c r="Q3352">
        <f>IFERROR(ROUND(E3352/L3352,2),0)</f>
        <v>71.67</v>
      </c>
      <c r="R3352" s="18">
        <f>(((J3352/60)/60)/24)+DATE(1970,1,1)</f>
        <v>42302.701516203699</v>
      </c>
      <c r="S3352" s="18">
        <f>(((I3352/60)/60)/24)+DATE(1970,1,1)</f>
        <v>42337.958333333328</v>
      </c>
      <c r="T3352" s="14">
        <f>MONTH(R3352)</f>
        <v>10</v>
      </c>
      <c r="U3352" s="14">
        <f>MONTH(S3352)</f>
        <v>11</v>
      </c>
      <c r="V3352">
        <f>YEAR(R3352)</f>
        <v>2015</v>
      </c>
      <c r="W3352">
        <f>YEAR(S3352)</f>
        <v>2015</v>
      </c>
      <c r="X3352" s="14">
        <f>_xlfn.DAYS(Table1[[#This Row],[Date Ended Conversion]],Table1[[#This Row],[Date Created Conversion]])</f>
        <v>35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8297</v>
      </c>
      <c r="O3353" t="s">
        <v>8298</v>
      </c>
      <c r="P3353" s="16">
        <f>ROUND(Table1[[#This Row],[pledged]]/Table1[[#This Row],[goal]]*100,0)</f>
        <v>101</v>
      </c>
      <c r="Q3353">
        <f>IFERROR(ROUND(E3353/L3353,2),0)</f>
        <v>93.61</v>
      </c>
      <c r="R3353" s="18">
        <f>(((J3353/60)/60)/24)+DATE(1970,1,1)</f>
        <v>41806.395428240743</v>
      </c>
      <c r="S3353" s="18">
        <f>(((I3353/60)/60)/24)+DATE(1970,1,1)</f>
        <v>41843.458333333336</v>
      </c>
      <c r="T3353" s="14">
        <f>MONTH(R3353)</f>
        <v>6</v>
      </c>
      <c r="U3353" s="14">
        <f>MONTH(S3353)</f>
        <v>7</v>
      </c>
      <c r="V3353">
        <f>YEAR(R3353)</f>
        <v>2014</v>
      </c>
      <c r="W3353">
        <f>YEAR(S3353)</f>
        <v>2014</v>
      </c>
      <c r="X3353" s="14">
        <f>_xlfn.DAYS(Table1[[#This Row],[Date Ended Conversion]],Table1[[#This Row],[Date Created Conversion]])</f>
        <v>37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8297</v>
      </c>
      <c r="O3354" t="s">
        <v>8298</v>
      </c>
      <c r="P3354" s="16">
        <f>ROUND(Table1[[#This Row],[pledged]]/Table1[[#This Row],[goal]]*100,0)</f>
        <v>108</v>
      </c>
      <c r="Q3354">
        <f>IFERROR(ROUND(E3354/L3354,2),0)</f>
        <v>76.8</v>
      </c>
      <c r="R3354" s="18">
        <f>(((J3354/60)/60)/24)+DATE(1970,1,1)</f>
        <v>42495.992800925931</v>
      </c>
      <c r="S3354" s="18">
        <f>(((I3354/60)/60)/24)+DATE(1970,1,1)</f>
        <v>42552.958333333328</v>
      </c>
      <c r="T3354" s="14">
        <f>MONTH(R3354)</f>
        <v>5</v>
      </c>
      <c r="U3354" s="14">
        <f>MONTH(S3354)</f>
        <v>7</v>
      </c>
      <c r="V3354">
        <f>YEAR(R3354)</f>
        <v>2016</v>
      </c>
      <c r="W3354">
        <f>YEAR(S3354)</f>
        <v>2016</v>
      </c>
      <c r="X3354" s="14">
        <f>_xlfn.DAYS(Table1[[#This Row],[Date Ended Conversion]],Table1[[#This Row],[Date Created Conversion]])</f>
        <v>57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8297</v>
      </c>
      <c r="O3355" t="s">
        <v>8298</v>
      </c>
      <c r="P3355" s="16">
        <f>ROUND(Table1[[#This Row],[pledged]]/Table1[[#This Row],[goal]]*100,0)</f>
        <v>315</v>
      </c>
      <c r="Q3355">
        <f>IFERROR(ROUND(E3355/L3355,2),0)</f>
        <v>35.799999999999997</v>
      </c>
      <c r="R3355" s="18">
        <f>(((J3355/60)/60)/24)+DATE(1970,1,1)</f>
        <v>42479.432291666672</v>
      </c>
      <c r="S3355" s="18">
        <f>(((I3355/60)/60)/24)+DATE(1970,1,1)</f>
        <v>42492.958333333328</v>
      </c>
      <c r="T3355" s="14">
        <f>MONTH(R3355)</f>
        <v>4</v>
      </c>
      <c r="U3355" s="14">
        <f>MONTH(S3355)</f>
        <v>5</v>
      </c>
      <c r="V3355">
        <f>YEAR(R3355)</f>
        <v>2016</v>
      </c>
      <c r="W3355">
        <f>YEAR(S3355)</f>
        <v>2016</v>
      </c>
      <c r="X3355" s="14">
        <f>_xlfn.DAYS(Table1[[#This Row],[Date Ended Conversion]],Table1[[#This Row],[Date Created Conversion]])</f>
        <v>13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8297</v>
      </c>
      <c r="O3356" t="s">
        <v>8298</v>
      </c>
      <c r="P3356" s="16">
        <f>ROUND(Table1[[#This Row],[pledged]]/Table1[[#This Row],[goal]]*100,0)</f>
        <v>102</v>
      </c>
      <c r="Q3356">
        <f>IFERROR(ROUND(E3356/L3356,2),0)</f>
        <v>55.6</v>
      </c>
      <c r="R3356" s="18">
        <f>(((J3356/60)/60)/24)+DATE(1970,1,1)</f>
        <v>42270.7269212963</v>
      </c>
      <c r="S3356" s="18">
        <f>(((I3356/60)/60)/24)+DATE(1970,1,1)</f>
        <v>42306.167361111111</v>
      </c>
      <c r="T3356" s="14">
        <f>MONTH(R3356)</f>
        <v>9</v>
      </c>
      <c r="U3356" s="14">
        <f>MONTH(S3356)</f>
        <v>10</v>
      </c>
      <c r="V3356">
        <f>YEAR(R3356)</f>
        <v>2015</v>
      </c>
      <c r="W3356">
        <f>YEAR(S3356)</f>
        <v>2015</v>
      </c>
      <c r="X3356" s="14">
        <f>_xlfn.DAYS(Table1[[#This Row],[Date Ended Conversion]],Table1[[#This Row],[Date Created Conversion]])</f>
        <v>36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8297</v>
      </c>
      <c r="O3357" t="s">
        <v>8298</v>
      </c>
      <c r="P3357" s="16">
        <f>ROUND(Table1[[#This Row],[pledged]]/Table1[[#This Row],[goal]]*100,0)</f>
        <v>126</v>
      </c>
      <c r="Q3357">
        <f>IFERROR(ROUND(E3357/L3357,2),0)</f>
        <v>147.33000000000001</v>
      </c>
      <c r="R3357" s="18">
        <f>(((J3357/60)/60)/24)+DATE(1970,1,1)</f>
        <v>42489.619525462964</v>
      </c>
      <c r="S3357" s="18">
        <f>(((I3357/60)/60)/24)+DATE(1970,1,1)</f>
        <v>42500.470138888893</v>
      </c>
      <c r="T3357" s="14">
        <f>MONTH(R3357)</f>
        <v>4</v>
      </c>
      <c r="U3357" s="14">
        <f>MONTH(S3357)</f>
        <v>5</v>
      </c>
      <c r="V3357">
        <f>YEAR(R3357)</f>
        <v>2016</v>
      </c>
      <c r="W3357">
        <f>YEAR(S3357)</f>
        <v>2016</v>
      </c>
      <c r="X3357" s="14">
        <f>_xlfn.DAYS(Table1[[#This Row],[Date Ended Conversion]],Table1[[#This Row],[Date Created Conversion]])</f>
        <v>11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8297</v>
      </c>
      <c r="O3358" t="s">
        <v>8298</v>
      </c>
      <c r="P3358" s="16">
        <f>ROUND(Table1[[#This Row],[pledged]]/Table1[[#This Row],[goal]]*100,0)</f>
        <v>101</v>
      </c>
      <c r="Q3358">
        <f>IFERROR(ROUND(E3358/L3358,2),0)</f>
        <v>56.33</v>
      </c>
      <c r="R3358" s="18">
        <f>(((J3358/60)/60)/24)+DATE(1970,1,1)</f>
        <v>42536.815648148149</v>
      </c>
      <c r="S3358" s="18">
        <f>(((I3358/60)/60)/24)+DATE(1970,1,1)</f>
        <v>42566.815648148149</v>
      </c>
      <c r="T3358" s="14">
        <f>MONTH(R3358)</f>
        <v>6</v>
      </c>
      <c r="U3358" s="14">
        <f>MONTH(S3358)</f>
        <v>7</v>
      </c>
      <c r="V3358">
        <f>YEAR(R3358)</f>
        <v>2016</v>
      </c>
      <c r="W3358">
        <f>YEAR(S3358)</f>
        <v>2016</v>
      </c>
      <c r="X3358" s="14">
        <f>_xlfn.DAYS(Table1[[#This Row],[Date Ended Conversion]],Table1[[#This Row],[Date Created Conversion]])</f>
        <v>30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8297</v>
      </c>
      <c r="O3359" t="s">
        <v>8298</v>
      </c>
      <c r="P3359" s="16">
        <f>ROUND(Table1[[#This Row],[pledged]]/Table1[[#This Row],[goal]]*100,0)</f>
        <v>101</v>
      </c>
      <c r="Q3359">
        <f>IFERROR(ROUND(E3359/L3359,2),0)</f>
        <v>96.19</v>
      </c>
      <c r="R3359" s="18">
        <f>(((J3359/60)/60)/24)+DATE(1970,1,1)</f>
        <v>41822.417939814812</v>
      </c>
      <c r="S3359" s="18">
        <f>(((I3359/60)/60)/24)+DATE(1970,1,1)</f>
        <v>41852.417939814812</v>
      </c>
      <c r="T3359" s="14">
        <f>MONTH(R3359)</f>
        <v>7</v>
      </c>
      <c r="U3359" s="14">
        <f>MONTH(S3359)</f>
        <v>8</v>
      </c>
      <c r="V3359">
        <f>YEAR(R3359)</f>
        <v>2014</v>
      </c>
      <c r="W3359">
        <f>YEAR(S3359)</f>
        <v>2014</v>
      </c>
      <c r="X3359" s="14">
        <f>_xlfn.DAYS(Table1[[#This Row],[Date Ended Conversion]],Table1[[#This Row],[Date Created Conversion]])</f>
        <v>30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8297</v>
      </c>
      <c r="O3360" t="s">
        <v>8298</v>
      </c>
      <c r="P3360" s="16">
        <f>ROUND(Table1[[#This Row],[pledged]]/Table1[[#This Row],[goal]]*100,0)</f>
        <v>103</v>
      </c>
      <c r="Q3360">
        <f>IFERROR(ROUND(E3360/L3360,2),0)</f>
        <v>63.57</v>
      </c>
      <c r="R3360" s="18">
        <f>(((J3360/60)/60)/24)+DATE(1970,1,1)</f>
        <v>41932.311099537037</v>
      </c>
      <c r="S3360" s="18">
        <f>(((I3360/60)/60)/24)+DATE(1970,1,1)</f>
        <v>41962.352766203709</v>
      </c>
      <c r="T3360" s="14">
        <f>MONTH(R3360)</f>
        <v>10</v>
      </c>
      <c r="U3360" s="14">
        <f>MONTH(S3360)</f>
        <v>11</v>
      </c>
      <c r="V3360">
        <f>YEAR(R3360)</f>
        <v>2014</v>
      </c>
      <c r="W3360">
        <f>YEAR(S3360)</f>
        <v>2014</v>
      </c>
      <c r="X3360" s="14">
        <f>_xlfn.DAYS(Table1[[#This Row],[Date Ended Conversion]],Table1[[#This Row],[Date Created Conversion]])</f>
        <v>30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8297</v>
      </c>
      <c r="O3361" t="s">
        <v>8298</v>
      </c>
      <c r="P3361" s="16">
        <f>ROUND(Table1[[#This Row],[pledged]]/Table1[[#This Row],[goal]]*100,0)</f>
        <v>106</v>
      </c>
      <c r="Q3361">
        <f>IFERROR(ROUND(E3361/L3361,2),0)</f>
        <v>184.78</v>
      </c>
      <c r="R3361" s="18">
        <f>(((J3361/60)/60)/24)+DATE(1970,1,1)</f>
        <v>42746.057106481487</v>
      </c>
      <c r="S3361" s="18">
        <f>(((I3361/60)/60)/24)+DATE(1970,1,1)</f>
        <v>42791.057106481487</v>
      </c>
      <c r="T3361" s="14">
        <f>MONTH(R3361)</f>
        <v>1</v>
      </c>
      <c r="U3361" s="14">
        <f>MONTH(S3361)</f>
        <v>2</v>
      </c>
      <c r="V3361">
        <f>YEAR(R3361)</f>
        <v>2017</v>
      </c>
      <c r="W3361">
        <f>YEAR(S3361)</f>
        <v>2017</v>
      </c>
      <c r="X3361" s="14">
        <f>_xlfn.DAYS(Table1[[#This Row],[Date Ended Conversion]],Table1[[#This Row],[Date Created Conversion]])</f>
        <v>45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8297</v>
      </c>
      <c r="O3362" t="s">
        <v>8298</v>
      </c>
      <c r="P3362" s="16">
        <f>ROUND(Table1[[#This Row],[pledged]]/Table1[[#This Row],[goal]]*100,0)</f>
        <v>101</v>
      </c>
      <c r="Q3362">
        <f>IFERROR(ROUND(E3362/L3362,2),0)</f>
        <v>126.72</v>
      </c>
      <c r="R3362" s="18">
        <f>(((J3362/60)/60)/24)+DATE(1970,1,1)</f>
        <v>42697.082673611112</v>
      </c>
      <c r="S3362" s="18">
        <f>(((I3362/60)/60)/24)+DATE(1970,1,1)</f>
        <v>42718.665972222225</v>
      </c>
      <c r="T3362" s="14">
        <f>MONTH(R3362)</f>
        <v>11</v>
      </c>
      <c r="U3362" s="14">
        <f>MONTH(S3362)</f>
        <v>12</v>
      </c>
      <c r="V3362">
        <f>YEAR(R3362)</f>
        <v>2016</v>
      </c>
      <c r="W3362">
        <f>YEAR(S3362)</f>
        <v>2016</v>
      </c>
      <c r="X3362" s="14">
        <f>_xlfn.DAYS(Table1[[#This Row],[Date Ended Conversion]],Table1[[#This Row],[Date Created Conversion]])</f>
        <v>21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8297</v>
      </c>
      <c r="O3363" t="s">
        <v>8298</v>
      </c>
      <c r="P3363" s="16">
        <f>ROUND(Table1[[#This Row],[pledged]]/Table1[[#This Row],[goal]]*100,0)</f>
        <v>113</v>
      </c>
      <c r="Q3363">
        <f>IFERROR(ROUND(E3363/L3363,2),0)</f>
        <v>83.43</v>
      </c>
      <c r="R3363" s="18">
        <f>(((J3363/60)/60)/24)+DATE(1970,1,1)</f>
        <v>41866.025347222225</v>
      </c>
      <c r="S3363" s="18">
        <f>(((I3363/60)/60)/24)+DATE(1970,1,1)</f>
        <v>41883.665972222225</v>
      </c>
      <c r="T3363" s="14">
        <f>MONTH(R3363)</f>
        <v>8</v>
      </c>
      <c r="U3363" s="14">
        <f>MONTH(S3363)</f>
        <v>9</v>
      </c>
      <c r="V3363">
        <f>YEAR(R3363)</f>
        <v>2014</v>
      </c>
      <c r="W3363">
        <f>YEAR(S3363)</f>
        <v>2014</v>
      </c>
      <c r="X3363" s="14">
        <f>_xlfn.DAYS(Table1[[#This Row],[Date Ended Conversion]],Table1[[#This Row],[Date Created Conversion]])</f>
        <v>17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8297</v>
      </c>
      <c r="O3364" t="s">
        <v>8298</v>
      </c>
      <c r="P3364" s="16">
        <f>ROUND(Table1[[#This Row],[pledged]]/Table1[[#This Row],[goal]]*100,0)</f>
        <v>218</v>
      </c>
      <c r="Q3364">
        <f>IFERROR(ROUND(E3364/L3364,2),0)</f>
        <v>54.5</v>
      </c>
      <c r="R3364" s="18">
        <f>(((J3364/60)/60)/24)+DATE(1970,1,1)</f>
        <v>42056.091631944444</v>
      </c>
      <c r="S3364" s="18">
        <f>(((I3364/60)/60)/24)+DATE(1970,1,1)</f>
        <v>42070.204861111109</v>
      </c>
      <c r="T3364" s="14">
        <f>MONTH(R3364)</f>
        <v>2</v>
      </c>
      <c r="U3364" s="14">
        <f>MONTH(S3364)</f>
        <v>3</v>
      </c>
      <c r="V3364">
        <f>YEAR(R3364)</f>
        <v>2015</v>
      </c>
      <c r="W3364">
        <f>YEAR(S3364)</f>
        <v>2015</v>
      </c>
      <c r="X3364" s="14">
        <f>_xlfn.DAYS(Table1[[#This Row],[Date Ended Conversion]],Table1[[#This Row],[Date Created Conversion]])</f>
        <v>14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8297</v>
      </c>
      <c r="O3365" t="s">
        <v>8298</v>
      </c>
      <c r="P3365" s="16">
        <f>ROUND(Table1[[#This Row],[pledged]]/Table1[[#This Row],[goal]]*100,0)</f>
        <v>101</v>
      </c>
      <c r="Q3365">
        <f>IFERROR(ROUND(E3365/L3365,2),0)</f>
        <v>302.31</v>
      </c>
      <c r="R3365" s="18">
        <f>(((J3365/60)/60)/24)+DATE(1970,1,1)</f>
        <v>41851.771354166667</v>
      </c>
      <c r="S3365" s="18">
        <f>(((I3365/60)/60)/24)+DATE(1970,1,1)</f>
        <v>41870.666666666664</v>
      </c>
      <c r="T3365" s="14">
        <f>MONTH(R3365)</f>
        <v>7</v>
      </c>
      <c r="U3365" s="14">
        <f>MONTH(S3365)</f>
        <v>8</v>
      </c>
      <c r="V3365">
        <f>YEAR(R3365)</f>
        <v>2014</v>
      </c>
      <c r="W3365">
        <f>YEAR(S3365)</f>
        <v>2014</v>
      </c>
      <c r="X3365" s="14">
        <f>_xlfn.DAYS(Table1[[#This Row],[Date Ended Conversion]],Table1[[#This Row],[Date Created Conversion]])</f>
        <v>19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8297</v>
      </c>
      <c r="O3366" t="s">
        <v>8298</v>
      </c>
      <c r="P3366" s="16">
        <f>ROUND(Table1[[#This Row],[pledged]]/Table1[[#This Row],[goal]]*100,0)</f>
        <v>106</v>
      </c>
      <c r="Q3366">
        <f>IFERROR(ROUND(E3366/L3366,2),0)</f>
        <v>44.14</v>
      </c>
      <c r="R3366" s="18">
        <f>(((J3366/60)/60)/24)+DATE(1970,1,1)</f>
        <v>42422.977418981478</v>
      </c>
      <c r="S3366" s="18">
        <f>(((I3366/60)/60)/24)+DATE(1970,1,1)</f>
        <v>42444.875</v>
      </c>
      <c r="T3366" s="14">
        <f>MONTH(R3366)</f>
        <v>2</v>
      </c>
      <c r="U3366" s="14">
        <f>MONTH(S3366)</f>
        <v>3</v>
      </c>
      <c r="V3366">
        <f>YEAR(R3366)</f>
        <v>2016</v>
      </c>
      <c r="W3366">
        <f>YEAR(S3366)</f>
        <v>2016</v>
      </c>
      <c r="X3366" s="14">
        <f>_xlfn.DAYS(Table1[[#This Row],[Date Ended Conversion]],Table1[[#This Row],[Date Created Conversion]])</f>
        <v>22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8297</v>
      </c>
      <c r="O3367" t="s">
        <v>8298</v>
      </c>
      <c r="P3367" s="16">
        <f>ROUND(Table1[[#This Row],[pledged]]/Table1[[#This Row],[goal]]*100,0)</f>
        <v>104</v>
      </c>
      <c r="Q3367">
        <f>IFERROR(ROUND(E3367/L3367,2),0)</f>
        <v>866.67</v>
      </c>
      <c r="R3367" s="18">
        <f>(((J3367/60)/60)/24)+DATE(1970,1,1)</f>
        <v>42321.101759259262</v>
      </c>
      <c r="S3367" s="18">
        <f>(((I3367/60)/60)/24)+DATE(1970,1,1)</f>
        <v>42351.101759259262</v>
      </c>
      <c r="T3367" s="14">
        <f>MONTH(R3367)</f>
        <v>11</v>
      </c>
      <c r="U3367" s="14">
        <f>MONTH(S3367)</f>
        <v>12</v>
      </c>
      <c r="V3367">
        <f>YEAR(R3367)</f>
        <v>2015</v>
      </c>
      <c r="W3367">
        <f>YEAR(S3367)</f>
        <v>2015</v>
      </c>
      <c r="X3367" s="14">
        <f>_xlfn.DAYS(Table1[[#This Row],[Date Ended Conversion]],Table1[[#This Row],[Date Created Conversion]])</f>
        <v>30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8297</v>
      </c>
      <c r="O3368" t="s">
        <v>8298</v>
      </c>
      <c r="P3368" s="16">
        <f>ROUND(Table1[[#This Row],[pledged]]/Table1[[#This Row],[goal]]*100,0)</f>
        <v>221</v>
      </c>
      <c r="Q3368">
        <f>IFERROR(ROUND(E3368/L3368,2),0)</f>
        <v>61.39</v>
      </c>
      <c r="R3368" s="18">
        <f>(((J3368/60)/60)/24)+DATE(1970,1,1)</f>
        <v>42107.067557870367</v>
      </c>
      <c r="S3368" s="18">
        <f>(((I3368/60)/60)/24)+DATE(1970,1,1)</f>
        <v>42137.067557870367</v>
      </c>
      <c r="T3368" s="14">
        <f>MONTH(R3368)</f>
        <v>4</v>
      </c>
      <c r="U3368" s="14">
        <f>MONTH(S3368)</f>
        <v>5</v>
      </c>
      <c r="V3368">
        <f>YEAR(R3368)</f>
        <v>2015</v>
      </c>
      <c r="W3368">
        <f>YEAR(S3368)</f>
        <v>2015</v>
      </c>
      <c r="X3368" s="14">
        <f>_xlfn.DAYS(Table1[[#This Row],[Date Ended Conversion]],Table1[[#This Row],[Date Created Conversion]])</f>
        <v>30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8297</v>
      </c>
      <c r="O3369" t="s">
        <v>8298</v>
      </c>
      <c r="P3369" s="16">
        <f>ROUND(Table1[[#This Row],[pledged]]/Table1[[#This Row],[goal]]*100,0)</f>
        <v>119</v>
      </c>
      <c r="Q3369">
        <f>IFERROR(ROUND(E3369/L3369,2),0)</f>
        <v>29.67</v>
      </c>
      <c r="R3369" s="18">
        <f>(((J3369/60)/60)/24)+DATE(1970,1,1)</f>
        <v>42192.933958333335</v>
      </c>
      <c r="S3369" s="18">
        <f>(((I3369/60)/60)/24)+DATE(1970,1,1)</f>
        <v>42217.933958333335</v>
      </c>
      <c r="T3369" s="14">
        <f>MONTH(R3369)</f>
        <v>7</v>
      </c>
      <c r="U3369" s="14">
        <f>MONTH(S3369)</f>
        <v>8</v>
      </c>
      <c r="V3369">
        <f>YEAR(R3369)</f>
        <v>2015</v>
      </c>
      <c r="W3369">
        <f>YEAR(S3369)</f>
        <v>2015</v>
      </c>
      <c r="X3369" s="14">
        <f>_xlfn.DAYS(Table1[[#This Row],[Date Ended Conversion]],Table1[[#This Row],[Date Created Conversion]])</f>
        <v>25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8297</v>
      </c>
      <c r="O3370" t="s">
        <v>8298</v>
      </c>
      <c r="P3370" s="16">
        <f>ROUND(Table1[[#This Row],[pledged]]/Table1[[#This Row],[goal]]*100,0)</f>
        <v>105</v>
      </c>
      <c r="Q3370">
        <f>IFERROR(ROUND(E3370/L3370,2),0)</f>
        <v>45.48</v>
      </c>
      <c r="R3370" s="18">
        <f>(((J3370/60)/60)/24)+DATE(1970,1,1)</f>
        <v>41969.199756944443</v>
      </c>
      <c r="S3370" s="18">
        <f>(((I3370/60)/60)/24)+DATE(1970,1,1)</f>
        <v>42005.208333333328</v>
      </c>
      <c r="T3370" s="14">
        <f>MONTH(R3370)</f>
        <v>11</v>
      </c>
      <c r="U3370" s="14">
        <f>MONTH(S3370)</f>
        <v>1</v>
      </c>
      <c r="V3370">
        <f>YEAR(R3370)</f>
        <v>2014</v>
      </c>
      <c r="W3370">
        <f>YEAR(S3370)</f>
        <v>2015</v>
      </c>
      <c r="X3370" s="14">
        <f>_xlfn.DAYS(Table1[[#This Row],[Date Ended Conversion]],Table1[[#This Row],[Date Created Conversion]])</f>
        <v>36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8297</v>
      </c>
      <c r="O3371" t="s">
        <v>8298</v>
      </c>
      <c r="P3371" s="16">
        <f>ROUND(Table1[[#This Row],[pledged]]/Table1[[#This Row],[goal]]*100,0)</f>
        <v>104</v>
      </c>
      <c r="Q3371">
        <f>IFERROR(ROUND(E3371/L3371,2),0)</f>
        <v>96.2</v>
      </c>
      <c r="R3371" s="18">
        <f>(((J3371/60)/60)/24)+DATE(1970,1,1)</f>
        <v>42690.041435185187</v>
      </c>
      <c r="S3371" s="18">
        <f>(((I3371/60)/60)/24)+DATE(1970,1,1)</f>
        <v>42750.041435185187</v>
      </c>
      <c r="T3371" s="14">
        <f>MONTH(R3371)</f>
        <v>11</v>
      </c>
      <c r="U3371" s="14">
        <f>MONTH(S3371)</f>
        <v>1</v>
      </c>
      <c r="V3371">
        <f>YEAR(R3371)</f>
        <v>2016</v>
      </c>
      <c r="W3371">
        <f>YEAR(S3371)</f>
        <v>2017</v>
      </c>
      <c r="X3371" s="14">
        <f>_xlfn.DAYS(Table1[[#This Row],[Date Ended Conversion]],Table1[[#This Row],[Date Created Conversion]])</f>
        <v>60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8297</v>
      </c>
      <c r="O3372" t="s">
        <v>8298</v>
      </c>
      <c r="P3372" s="16">
        <f>ROUND(Table1[[#This Row],[pledged]]/Table1[[#This Row],[goal]]*100,0)</f>
        <v>118</v>
      </c>
      <c r="Q3372">
        <f>IFERROR(ROUND(E3372/L3372,2),0)</f>
        <v>67.92</v>
      </c>
      <c r="R3372" s="18">
        <f>(((J3372/60)/60)/24)+DATE(1970,1,1)</f>
        <v>42690.334317129629</v>
      </c>
      <c r="S3372" s="18">
        <f>(((I3372/60)/60)/24)+DATE(1970,1,1)</f>
        <v>42721.333333333328</v>
      </c>
      <c r="T3372" s="14">
        <f>MONTH(R3372)</f>
        <v>11</v>
      </c>
      <c r="U3372" s="14">
        <f>MONTH(S3372)</f>
        <v>12</v>
      </c>
      <c r="V3372">
        <f>YEAR(R3372)</f>
        <v>2016</v>
      </c>
      <c r="W3372">
        <f>YEAR(S3372)</f>
        <v>2016</v>
      </c>
      <c r="X3372" s="14">
        <f>_xlfn.DAYS(Table1[[#This Row],[Date Ended Conversion]],Table1[[#This Row],[Date Created Conversion]])</f>
        <v>31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8297</v>
      </c>
      <c r="O3373" t="s">
        <v>8298</v>
      </c>
      <c r="P3373" s="16">
        <f>ROUND(Table1[[#This Row],[pledged]]/Table1[[#This Row],[goal]]*100,0)</f>
        <v>139</v>
      </c>
      <c r="Q3373">
        <f>IFERROR(ROUND(E3373/L3373,2),0)</f>
        <v>30.78</v>
      </c>
      <c r="R3373" s="18">
        <f>(((J3373/60)/60)/24)+DATE(1970,1,1)</f>
        <v>42312.874594907407</v>
      </c>
      <c r="S3373" s="18">
        <f>(((I3373/60)/60)/24)+DATE(1970,1,1)</f>
        <v>42340.874594907407</v>
      </c>
      <c r="T3373" s="14">
        <f>MONTH(R3373)</f>
        <v>11</v>
      </c>
      <c r="U3373" s="14">
        <f>MONTH(S3373)</f>
        <v>12</v>
      </c>
      <c r="V3373">
        <f>YEAR(R3373)</f>
        <v>2015</v>
      </c>
      <c r="W3373">
        <f>YEAR(S3373)</f>
        <v>2015</v>
      </c>
      <c r="X3373" s="14">
        <f>_xlfn.DAYS(Table1[[#This Row],[Date Ended Conversion]],Table1[[#This Row],[Date Created Conversion]])</f>
        <v>28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8297</v>
      </c>
      <c r="O3374" t="s">
        <v>8298</v>
      </c>
      <c r="P3374" s="16">
        <f>ROUND(Table1[[#This Row],[pledged]]/Table1[[#This Row],[goal]]*100,0)</f>
        <v>104</v>
      </c>
      <c r="Q3374">
        <f>IFERROR(ROUND(E3374/L3374,2),0)</f>
        <v>38.33</v>
      </c>
      <c r="R3374" s="18">
        <f>(((J3374/60)/60)/24)+DATE(1970,1,1)</f>
        <v>41855.548101851848</v>
      </c>
      <c r="S3374" s="18">
        <f>(((I3374/60)/60)/24)+DATE(1970,1,1)</f>
        <v>41876.207638888889</v>
      </c>
      <c r="T3374" s="14">
        <f>MONTH(R3374)</f>
        <v>8</v>
      </c>
      <c r="U3374" s="14">
        <f>MONTH(S3374)</f>
        <v>8</v>
      </c>
      <c r="V3374">
        <f>YEAR(R3374)</f>
        <v>2014</v>
      </c>
      <c r="W3374">
        <f>YEAR(S3374)</f>
        <v>2014</v>
      </c>
      <c r="X3374" s="14">
        <f>_xlfn.DAYS(Table1[[#This Row],[Date Ended Conversion]],Table1[[#This Row],[Date Created Conversion]])</f>
        <v>21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8297</v>
      </c>
      <c r="O3375" t="s">
        <v>8298</v>
      </c>
      <c r="P3375" s="16">
        <f>ROUND(Table1[[#This Row],[pledged]]/Table1[[#This Row],[goal]]*100,0)</f>
        <v>100</v>
      </c>
      <c r="Q3375">
        <f>IFERROR(ROUND(E3375/L3375,2),0)</f>
        <v>66.83</v>
      </c>
      <c r="R3375" s="18">
        <f>(((J3375/60)/60)/24)+DATE(1970,1,1)</f>
        <v>42179.854629629626</v>
      </c>
      <c r="S3375" s="18">
        <f>(((I3375/60)/60)/24)+DATE(1970,1,1)</f>
        <v>42203.666666666672</v>
      </c>
      <c r="T3375" s="14">
        <f>MONTH(R3375)</f>
        <v>6</v>
      </c>
      <c r="U3375" s="14">
        <f>MONTH(S3375)</f>
        <v>7</v>
      </c>
      <c r="V3375">
        <f>YEAR(R3375)</f>
        <v>2015</v>
      </c>
      <c r="W3375">
        <f>YEAR(S3375)</f>
        <v>2015</v>
      </c>
      <c r="X3375" s="14">
        <f>_xlfn.DAYS(Table1[[#This Row],[Date Ended Conversion]],Table1[[#This Row],[Date Created Conversion]])</f>
        <v>24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8297</v>
      </c>
      <c r="O3376" t="s">
        <v>8298</v>
      </c>
      <c r="P3376" s="16">
        <f>ROUND(Table1[[#This Row],[pledged]]/Table1[[#This Row],[goal]]*100,0)</f>
        <v>107</v>
      </c>
      <c r="Q3376">
        <f>IFERROR(ROUND(E3376/L3376,2),0)</f>
        <v>71.73</v>
      </c>
      <c r="R3376" s="18">
        <f>(((J3376/60)/60)/24)+DATE(1970,1,1)</f>
        <v>42275.731666666667</v>
      </c>
      <c r="S3376" s="18">
        <f>(((I3376/60)/60)/24)+DATE(1970,1,1)</f>
        <v>42305.731666666667</v>
      </c>
      <c r="T3376" s="14">
        <f>MONTH(R3376)</f>
        <v>9</v>
      </c>
      <c r="U3376" s="14">
        <f>MONTH(S3376)</f>
        <v>10</v>
      </c>
      <c r="V3376">
        <f>YEAR(R3376)</f>
        <v>2015</v>
      </c>
      <c r="W3376">
        <f>YEAR(S3376)</f>
        <v>2015</v>
      </c>
      <c r="X3376" s="14">
        <f>_xlfn.DAYS(Table1[[#This Row],[Date Ended Conversion]],Table1[[#This Row],[Date Created Conversion]])</f>
        <v>30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8297</v>
      </c>
      <c r="O3377" t="s">
        <v>8298</v>
      </c>
      <c r="P3377" s="16">
        <f>ROUND(Table1[[#This Row],[pledged]]/Table1[[#This Row],[goal]]*100,0)</f>
        <v>100</v>
      </c>
      <c r="Q3377">
        <f>IFERROR(ROUND(E3377/L3377,2),0)</f>
        <v>176.47</v>
      </c>
      <c r="R3377" s="18">
        <f>(((J3377/60)/60)/24)+DATE(1970,1,1)</f>
        <v>41765.610798611109</v>
      </c>
      <c r="S3377" s="18">
        <f>(((I3377/60)/60)/24)+DATE(1970,1,1)</f>
        <v>41777.610798611109</v>
      </c>
      <c r="T3377" s="14">
        <f>MONTH(R3377)</f>
        <v>5</v>
      </c>
      <c r="U3377" s="14">
        <f>MONTH(S3377)</f>
        <v>5</v>
      </c>
      <c r="V3377">
        <f>YEAR(R3377)</f>
        <v>2014</v>
      </c>
      <c r="W3377">
        <f>YEAR(S3377)</f>
        <v>2014</v>
      </c>
      <c r="X3377" s="14">
        <f>_xlfn.DAYS(Table1[[#This Row],[Date Ended Conversion]],Table1[[#This Row],[Date Created Conversion]])</f>
        <v>12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8297</v>
      </c>
      <c r="O3378" t="s">
        <v>8298</v>
      </c>
      <c r="P3378" s="16">
        <f>ROUND(Table1[[#This Row],[pledged]]/Table1[[#This Row],[goal]]*100,0)</f>
        <v>100</v>
      </c>
      <c r="Q3378">
        <f>IFERROR(ROUND(E3378/L3378,2),0)</f>
        <v>421.11</v>
      </c>
      <c r="R3378" s="18">
        <f>(((J3378/60)/60)/24)+DATE(1970,1,1)</f>
        <v>42059.701319444444</v>
      </c>
      <c r="S3378" s="18">
        <f>(((I3378/60)/60)/24)+DATE(1970,1,1)</f>
        <v>42119.659652777773</v>
      </c>
      <c r="T3378" s="14">
        <f>MONTH(R3378)</f>
        <v>2</v>
      </c>
      <c r="U3378" s="14">
        <f>MONTH(S3378)</f>
        <v>4</v>
      </c>
      <c r="V3378">
        <f>YEAR(R3378)</f>
        <v>2015</v>
      </c>
      <c r="W3378">
        <f>YEAR(S3378)</f>
        <v>2015</v>
      </c>
      <c r="X3378" s="14">
        <f>_xlfn.DAYS(Table1[[#This Row],[Date Ended Conversion]],Table1[[#This Row],[Date Created Conversion]])</f>
        <v>60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8297</v>
      </c>
      <c r="O3379" t="s">
        <v>8298</v>
      </c>
      <c r="P3379" s="16">
        <f>ROUND(Table1[[#This Row],[pledged]]/Table1[[#This Row],[goal]]*100,0)</f>
        <v>101</v>
      </c>
      <c r="Q3379">
        <f>IFERROR(ROUND(E3379/L3379,2),0)</f>
        <v>104.99</v>
      </c>
      <c r="R3379" s="18">
        <f>(((J3379/60)/60)/24)+DATE(1970,1,1)</f>
        <v>42053.732627314821</v>
      </c>
      <c r="S3379" s="18">
        <f>(((I3379/60)/60)/24)+DATE(1970,1,1)</f>
        <v>42083.705555555556</v>
      </c>
      <c r="T3379" s="14">
        <f>MONTH(R3379)</f>
        <v>2</v>
      </c>
      <c r="U3379" s="14">
        <f>MONTH(S3379)</f>
        <v>3</v>
      </c>
      <c r="V3379">
        <f>YEAR(R3379)</f>
        <v>2015</v>
      </c>
      <c r="W3379">
        <f>YEAR(S3379)</f>
        <v>2015</v>
      </c>
      <c r="X3379" s="14">
        <f>_xlfn.DAYS(Table1[[#This Row],[Date Ended Conversion]],Table1[[#This Row],[Date Created Conversion]])</f>
        <v>30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8297</v>
      </c>
      <c r="O3380" t="s">
        <v>8298</v>
      </c>
      <c r="P3380" s="16">
        <f>ROUND(Table1[[#This Row],[pledged]]/Table1[[#This Row],[goal]]*100,0)</f>
        <v>108</v>
      </c>
      <c r="Q3380">
        <f>IFERROR(ROUND(E3380/L3380,2),0)</f>
        <v>28.19</v>
      </c>
      <c r="R3380" s="18">
        <f>(((J3380/60)/60)/24)+DATE(1970,1,1)</f>
        <v>41858.355393518519</v>
      </c>
      <c r="S3380" s="18">
        <f>(((I3380/60)/60)/24)+DATE(1970,1,1)</f>
        <v>41882.547222222223</v>
      </c>
      <c r="T3380" s="14">
        <f>MONTH(R3380)</f>
        <v>8</v>
      </c>
      <c r="U3380" s="14">
        <f>MONTH(S3380)</f>
        <v>8</v>
      </c>
      <c r="V3380">
        <f>YEAR(R3380)</f>
        <v>2014</v>
      </c>
      <c r="W3380">
        <f>YEAR(S3380)</f>
        <v>2014</v>
      </c>
      <c r="X3380" s="14">
        <f>_xlfn.DAYS(Table1[[#This Row],[Date Ended Conversion]],Table1[[#This Row],[Date Created Conversion]])</f>
        <v>24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8297</v>
      </c>
      <c r="O3381" t="s">
        <v>8298</v>
      </c>
      <c r="P3381" s="16">
        <f>ROUND(Table1[[#This Row],[pledged]]/Table1[[#This Row],[goal]]*100,0)</f>
        <v>104</v>
      </c>
      <c r="Q3381">
        <f>IFERROR(ROUND(E3381/L3381,2),0)</f>
        <v>54.55</v>
      </c>
      <c r="R3381" s="18">
        <f>(((J3381/60)/60)/24)+DATE(1970,1,1)</f>
        <v>42225.513888888891</v>
      </c>
      <c r="S3381" s="18">
        <f>(((I3381/60)/60)/24)+DATE(1970,1,1)</f>
        <v>42242.958333333328</v>
      </c>
      <c r="T3381" s="14">
        <f>MONTH(R3381)</f>
        <v>8</v>
      </c>
      <c r="U3381" s="14">
        <f>MONTH(S3381)</f>
        <v>8</v>
      </c>
      <c r="V3381">
        <f>YEAR(R3381)</f>
        <v>2015</v>
      </c>
      <c r="W3381">
        <f>YEAR(S3381)</f>
        <v>2015</v>
      </c>
      <c r="X3381" s="14">
        <f>_xlfn.DAYS(Table1[[#This Row],[Date Ended Conversion]],Table1[[#This Row],[Date Created Conversion]])</f>
        <v>17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8297</v>
      </c>
      <c r="O3382" t="s">
        <v>8298</v>
      </c>
      <c r="P3382" s="16">
        <f>ROUND(Table1[[#This Row],[pledged]]/Table1[[#This Row],[goal]]*100,0)</f>
        <v>104</v>
      </c>
      <c r="Q3382">
        <f>IFERROR(ROUND(E3382/L3382,2),0)</f>
        <v>111.89</v>
      </c>
      <c r="R3382" s="18">
        <f>(((J3382/60)/60)/24)+DATE(1970,1,1)</f>
        <v>41937.95344907407</v>
      </c>
      <c r="S3382" s="18">
        <f>(((I3382/60)/60)/24)+DATE(1970,1,1)</f>
        <v>41972.995115740734</v>
      </c>
      <c r="T3382" s="14">
        <f>MONTH(R3382)</f>
        <v>10</v>
      </c>
      <c r="U3382" s="14">
        <f>MONTH(S3382)</f>
        <v>11</v>
      </c>
      <c r="V3382">
        <f>YEAR(R3382)</f>
        <v>2014</v>
      </c>
      <c r="W3382">
        <f>YEAR(S3382)</f>
        <v>2014</v>
      </c>
      <c r="X3382" s="14">
        <f>_xlfn.DAYS(Table1[[#This Row],[Date Ended Conversion]],Table1[[#This Row],[Date Created Conversion]])</f>
        <v>35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8297</v>
      </c>
      <c r="O3383" t="s">
        <v>8298</v>
      </c>
      <c r="P3383" s="16">
        <f>ROUND(Table1[[#This Row],[pledged]]/Table1[[#This Row],[goal]]*100,0)</f>
        <v>102</v>
      </c>
      <c r="Q3383">
        <f>IFERROR(ROUND(E3383/L3383,2),0)</f>
        <v>85.21</v>
      </c>
      <c r="R3383" s="18">
        <f>(((J3383/60)/60)/24)+DATE(1970,1,1)</f>
        <v>42044.184988425928</v>
      </c>
      <c r="S3383" s="18">
        <f>(((I3383/60)/60)/24)+DATE(1970,1,1)</f>
        <v>42074.143321759257</v>
      </c>
      <c r="T3383" s="14">
        <f>MONTH(R3383)</f>
        <v>2</v>
      </c>
      <c r="U3383" s="14">
        <f>MONTH(S3383)</f>
        <v>3</v>
      </c>
      <c r="V3383">
        <f>YEAR(R3383)</f>
        <v>2015</v>
      </c>
      <c r="W3383">
        <f>YEAR(S3383)</f>
        <v>2015</v>
      </c>
      <c r="X3383" s="14">
        <f>_xlfn.DAYS(Table1[[#This Row],[Date Ended Conversion]],Table1[[#This Row],[Date Created Conversion]])</f>
        <v>30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8297</v>
      </c>
      <c r="O3384" t="s">
        <v>8298</v>
      </c>
      <c r="P3384" s="16">
        <f>ROUND(Table1[[#This Row],[pledged]]/Table1[[#This Row],[goal]]*100,0)</f>
        <v>101</v>
      </c>
      <c r="Q3384">
        <f>IFERROR(ROUND(E3384/L3384,2),0)</f>
        <v>76.650000000000006</v>
      </c>
      <c r="R3384" s="18">
        <f>(((J3384/60)/60)/24)+DATE(1970,1,1)</f>
        <v>42559.431203703702</v>
      </c>
      <c r="S3384" s="18">
        <f>(((I3384/60)/60)/24)+DATE(1970,1,1)</f>
        <v>42583.957638888889</v>
      </c>
      <c r="T3384" s="14">
        <f>MONTH(R3384)</f>
        <v>7</v>
      </c>
      <c r="U3384" s="14">
        <f>MONTH(S3384)</f>
        <v>8</v>
      </c>
      <c r="V3384">
        <f>YEAR(R3384)</f>
        <v>2016</v>
      </c>
      <c r="W3384">
        <f>YEAR(S3384)</f>
        <v>2016</v>
      </c>
      <c r="X3384" s="14">
        <f>_xlfn.DAYS(Table1[[#This Row],[Date Ended Conversion]],Table1[[#This Row],[Date Created Conversion]])</f>
        <v>24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8297</v>
      </c>
      <c r="O3385" t="s">
        <v>8298</v>
      </c>
      <c r="P3385" s="16">
        <f>ROUND(Table1[[#This Row],[pledged]]/Table1[[#This Row],[goal]]*100,0)</f>
        <v>112</v>
      </c>
      <c r="Q3385">
        <f>IFERROR(ROUND(E3385/L3385,2),0)</f>
        <v>65.17</v>
      </c>
      <c r="R3385" s="18">
        <f>(((J3385/60)/60)/24)+DATE(1970,1,1)</f>
        <v>42524.782638888893</v>
      </c>
      <c r="S3385" s="18">
        <f>(((I3385/60)/60)/24)+DATE(1970,1,1)</f>
        <v>42544.782638888893</v>
      </c>
      <c r="T3385" s="14">
        <f>MONTH(R3385)</f>
        <v>6</v>
      </c>
      <c r="U3385" s="14">
        <f>MONTH(S3385)</f>
        <v>6</v>
      </c>
      <c r="V3385">
        <f>YEAR(R3385)</f>
        <v>2016</v>
      </c>
      <c r="W3385">
        <f>YEAR(S3385)</f>
        <v>2016</v>
      </c>
      <c r="X3385" s="14">
        <f>_xlfn.DAYS(Table1[[#This Row],[Date Ended Conversion]],Table1[[#This Row],[Date Created Conversion]])</f>
        <v>20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8297</v>
      </c>
      <c r="O3386" t="s">
        <v>8298</v>
      </c>
      <c r="P3386" s="16">
        <f>ROUND(Table1[[#This Row],[pledged]]/Table1[[#This Row],[goal]]*100,0)</f>
        <v>100</v>
      </c>
      <c r="Q3386">
        <f>IFERROR(ROUND(E3386/L3386,2),0)</f>
        <v>93.76</v>
      </c>
      <c r="R3386" s="18">
        <f>(((J3386/60)/60)/24)+DATE(1970,1,1)</f>
        <v>42292.087592592594</v>
      </c>
      <c r="S3386" s="18">
        <f>(((I3386/60)/60)/24)+DATE(1970,1,1)</f>
        <v>42329.125</v>
      </c>
      <c r="T3386" s="14">
        <f>MONTH(R3386)</f>
        <v>10</v>
      </c>
      <c r="U3386" s="14">
        <f>MONTH(S3386)</f>
        <v>11</v>
      </c>
      <c r="V3386">
        <f>YEAR(R3386)</f>
        <v>2015</v>
      </c>
      <c r="W3386">
        <f>YEAR(S3386)</f>
        <v>2015</v>
      </c>
      <c r="X3386" s="14">
        <f>_xlfn.DAYS(Table1[[#This Row],[Date Ended Conversion]],Table1[[#This Row],[Date Created Conversion]])</f>
        <v>37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8297</v>
      </c>
      <c r="O3387" t="s">
        <v>8298</v>
      </c>
      <c r="P3387" s="16">
        <f>ROUND(Table1[[#This Row],[pledged]]/Table1[[#This Row],[goal]]*100,0)</f>
        <v>100</v>
      </c>
      <c r="Q3387">
        <f>IFERROR(ROUND(E3387/L3387,2),0)</f>
        <v>133.33000000000001</v>
      </c>
      <c r="R3387" s="18">
        <f>(((J3387/60)/60)/24)+DATE(1970,1,1)</f>
        <v>41953.8675</v>
      </c>
      <c r="S3387" s="18">
        <f>(((I3387/60)/60)/24)+DATE(1970,1,1)</f>
        <v>41983.8675</v>
      </c>
      <c r="T3387" s="14">
        <f>MONTH(R3387)</f>
        <v>11</v>
      </c>
      <c r="U3387" s="14">
        <f>MONTH(S3387)</f>
        <v>12</v>
      </c>
      <c r="V3387">
        <f>YEAR(R3387)</f>
        <v>2014</v>
      </c>
      <c r="W3387">
        <f>YEAR(S3387)</f>
        <v>2014</v>
      </c>
      <c r="X3387" s="14">
        <f>_xlfn.DAYS(Table1[[#This Row],[Date Ended Conversion]],Table1[[#This Row],[Date Created Conversion]])</f>
        <v>30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8297</v>
      </c>
      <c r="O3388" t="s">
        <v>8298</v>
      </c>
      <c r="P3388" s="16">
        <f>ROUND(Table1[[#This Row],[pledged]]/Table1[[#This Row],[goal]]*100,0)</f>
        <v>105</v>
      </c>
      <c r="Q3388">
        <f>IFERROR(ROUND(E3388/L3388,2),0)</f>
        <v>51.22</v>
      </c>
      <c r="R3388" s="18">
        <f>(((J3388/60)/60)/24)+DATE(1970,1,1)</f>
        <v>41946.644745370373</v>
      </c>
      <c r="S3388" s="18">
        <f>(((I3388/60)/60)/24)+DATE(1970,1,1)</f>
        <v>41976.644745370373</v>
      </c>
      <c r="T3388" s="14">
        <f>MONTH(R3388)</f>
        <v>11</v>
      </c>
      <c r="U3388" s="14">
        <f>MONTH(S3388)</f>
        <v>12</v>
      </c>
      <c r="V3388">
        <f>YEAR(R3388)</f>
        <v>2014</v>
      </c>
      <c r="W3388">
        <f>YEAR(S3388)</f>
        <v>2014</v>
      </c>
      <c r="X3388" s="14">
        <f>_xlfn.DAYS(Table1[[#This Row],[Date Ended Conversion]],Table1[[#This Row],[Date Created Conversion]])</f>
        <v>30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8297</v>
      </c>
      <c r="O3389" t="s">
        <v>8298</v>
      </c>
      <c r="P3389" s="16">
        <f>ROUND(Table1[[#This Row],[pledged]]/Table1[[#This Row],[goal]]*100,0)</f>
        <v>117</v>
      </c>
      <c r="Q3389">
        <f>IFERROR(ROUND(E3389/L3389,2),0)</f>
        <v>100.17</v>
      </c>
      <c r="R3389" s="18">
        <f>(((J3389/60)/60)/24)+DATE(1970,1,1)</f>
        <v>41947.762592592589</v>
      </c>
      <c r="S3389" s="18">
        <f>(((I3389/60)/60)/24)+DATE(1970,1,1)</f>
        <v>41987.762592592597</v>
      </c>
      <c r="T3389" s="14">
        <f>MONTH(R3389)</f>
        <v>11</v>
      </c>
      <c r="U3389" s="14">
        <f>MONTH(S3389)</f>
        <v>12</v>
      </c>
      <c r="V3389">
        <f>YEAR(R3389)</f>
        <v>2014</v>
      </c>
      <c r="W3389">
        <f>YEAR(S3389)</f>
        <v>2014</v>
      </c>
      <c r="X3389" s="14">
        <f>_xlfn.DAYS(Table1[[#This Row],[Date Ended Conversion]],Table1[[#This Row],[Date Created Conversion]])</f>
        <v>40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8297</v>
      </c>
      <c r="O3390" t="s">
        <v>8298</v>
      </c>
      <c r="P3390" s="16">
        <f>ROUND(Table1[[#This Row],[pledged]]/Table1[[#This Row],[goal]]*100,0)</f>
        <v>104</v>
      </c>
      <c r="Q3390">
        <f>IFERROR(ROUND(E3390/L3390,2),0)</f>
        <v>34.6</v>
      </c>
      <c r="R3390" s="18">
        <f>(((J3390/60)/60)/24)+DATE(1970,1,1)</f>
        <v>42143.461122685185</v>
      </c>
      <c r="S3390" s="18">
        <f>(((I3390/60)/60)/24)+DATE(1970,1,1)</f>
        <v>42173.461122685185</v>
      </c>
      <c r="T3390" s="14">
        <f>MONTH(R3390)</f>
        <v>5</v>
      </c>
      <c r="U3390" s="14">
        <f>MONTH(S3390)</f>
        <v>6</v>
      </c>
      <c r="V3390">
        <f>YEAR(R3390)</f>
        <v>2015</v>
      </c>
      <c r="W3390">
        <f>YEAR(S3390)</f>
        <v>2015</v>
      </c>
      <c r="X3390" s="14">
        <f>_xlfn.DAYS(Table1[[#This Row],[Date Ended Conversion]],Table1[[#This Row],[Date Created Conversion]])</f>
        <v>30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8297</v>
      </c>
      <c r="O3391" t="s">
        <v>8298</v>
      </c>
      <c r="P3391" s="16">
        <f>ROUND(Table1[[#This Row],[pledged]]/Table1[[#This Row],[goal]]*100,0)</f>
        <v>115</v>
      </c>
      <c r="Q3391">
        <f>IFERROR(ROUND(E3391/L3391,2),0)</f>
        <v>184.68</v>
      </c>
      <c r="R3391" s="18">
        <f>(((J3391/60)/60)/24)+DATE(1970,1,1)</f>
        <v>42494.563449074078</v>
      </c>
      <c r="S3391" s="18">
        <f>(((I3391/60)/60)/24)+DATE(1970,1,1)</f>
        <v>42524.563449074078</v>
      </c>
      <c r="T3391" s="14">
        <f>MONTH(R3391)</f>
        <v>5</v>
      </c>
      <c r="U3391" s="14">
        <f>MONTH(S3391)</f>
        <v>6</v>
      </c>
      <c r="V3391">
        <f>YEAR(R3391)</f>
        <v>2016</v>
      </c>
      <c r="W3391">
        <f>YEAR(S3391)</f>
        <v>2016</v>
      </c>
      <c r="X3391" s="14">
        <f>_xlfn.DAYS(Table1[[#This Row],[Date Ended Conversion]],Table1[[#This Row],[Date Created Conversion]])</f>
        <v>30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8297</v>
      </c>
      <c r="O3392" t="s">
        <v>8298</v>
      </c>
      <c r="P3392" s="16">
        <f>ROUND(Table1[[#This Row],[pledged]]/Table1[[#This Row],[goal]]*100,0)</f>
        <v>102</v>
      </c>
      <c r="Q3392">
        <f>IFERROR(ROUND(E3392/L3392,2),0)</f>
        <v>69.819999999999993</v>
      </c>
      <c r="R3392" s="18">
        <f>(((J3392/60)/60)/24)+DATE(1970,1,1)</f>
        <v>41815.774826388886</v>
      </c>
      <c r="S3392" s="18">
        <f>(((I3392/60)/60)/24)+DATE(1970,1,1)</f>
        <v>41830.774826388886</v>
      </c>
      <c r="T3392" s="14">
        <f>MONTH(R3392)</f>
        <v>6</v>
      </c>
      <c r="U3392" s="14">
        <f>MONTH(S3392)</f>
        <v>7</v>
      </c>
      <c r="V3392">
        <f>YEAR(R3392)</f>
        <v>2014</v>
      </c>
      <c r="W3392">
        <f>YEAR(S3392)</f>
        <v>2014</v>
      </c>
      <c r="X3392" s="14">
        <f>_xlfn.DAYS(Table1[[#This Row],[Date Ended Conversion]],Table1[[#This Row],[Date Created Conversion]])</f>
        <v>15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8297</v>
      </c>
      <c r="O3393" t="s">
        <v>8298</v>
      </c>
      <c r="P3393" s="16">
        <f>ROUND(Table1[[#This Row],[pledged]]/Table1[[#This Row],[goal]]*100,0)</f>
        <v>223</v>
      </c>
      <c r="Q3393">
        <f>IFERROR(ROUND(E3393/L3393,2),0)</f>
        <v>61.94</v>
      </c>
      <c r="R3393" s="18">
        <f>(((J3393/60)/60)/24)+DATE(1970,1,1)</f>
        <v>41830.545694444445</v>
      </c>
      <c r="S3393" s="18">
        <f>(((I3393/60)/60)/24)+DATE(1970,1,1)</f>
        <v>41859.936111111114</v>
      </c>
      <c r="T3393" s="14">
        <f>MONTH(R3393)</f>
        <v>7</v>
      </c>
      <c r="U3393" s="14">
        <f>MONTH(S3393)</f>
        <v>8</v>
      </c>
      <c r="V3393">
        <f>YEAR(R3393)</f>
        <v>2014</v>
      </c>
      <c r="W3393">
        <f>YEAR(S3393)</f>
        <v>2014</v>
      </c>
      <c r="X3393" s="14">
        <f>_xlfn.DAYS(Table1[[#This Row],[Date Ended Conversion]],Table1[[#This Row],[Date Created Conversion]])</f>
        <v>29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8297</v>
      </c>
      <c r="O3394" t="s">
        <v>8298</v>
      </c>
      <c r="P3394" s="16">
        <f>ROUND(Table1[[#This Row],[pledged]]/Table1[[#This Row],[goal]]*100,0)</f>
        <v>100</v>
      </c>
      <c r="Q3394">
        <f>IFERROR(ROUND(E3394/L3394,2),0)</f>
        <v>41.67</v>
      </c>
      <c r="R3394" s="18">
        <f>(((J3394/60)/60)/24)+DATE(1970,1,1)</f>
        <v>42446.845543981486</v>
      </c>
      <c r="S3394" s="18">
        <f>(((I3394/60)/60)/24)+DATE(1970,1,1)</f>
        <v>42496.845543981486</v>
      </c>
      <c r="T3394" s="14">
        <f>MONTH(R3394)</f>
        <v>3</v>
      </c>
      <c r="U3394" s="14">
        <f>MONTH(S3394)</f>
        <v>5</v>
      </c>
      <c r="V3394">
        <f>YEAR(R3394)</f>
        <v>2016</v>
      </c>
      <c r="W3394">
        <f>YEAR(S3394)</f>
        <v>2016</v>
      </c>
      <c r="X3394" s="14">
        <f>_xlfn.DAYS(Table1[[#This Row],[Date Ended Conversion]],Table1[[#This Row],[Date Created Conversion]])</f>
        <v>50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8297</v>
      </c>
      <c r="O3395" t="s">
        <v>8298</v>
      </c>
      <c r="P3395" s="16">
        <f>ROUND(Table1[[#This Row],[pledged]]/Table1[[#This Row],[goal]]*100,0)</f>
        <v>106</v>
      </c>
      <c r="Q3395">
        <f>IFERROR(ROUND(E3395/L3395,2),0)</f>
        <v>36.07</v>
      </c>
      <c r="R3395" s="18">
        <f>(((J3395/60)/60)/24)+DATE(1970,1,1)</f>
        <v>41923.921643518523</v>
      </c>
      <c r="S3395" s="18">
        <f>(((I3395/60)/60)/24)+DATE(1970,1,1)</f>
        <v>41949.031944444447</v>
      </c>
      <c r="T3395" s="14">
        <f>MONTH(R3395)</f>
        <v>10</v>
      </c>
      <c r="U3395" s="14">
        <f>MONTH(S3395)</f>
        <v>11</v>
      </c>
      <c r="V3395">
        <f>YEAR(R3395)</f>
        <v>2014</v>
      </c>
      <c r="W3395">
        <f>YEAR(S3395)</f>
        <v>2014</v>
      </c>
      <c r="X3395" s="14">
        <f>_xlfn.DAYS(Table1[[#This Row],[Date Ended Conversion]],Table1[[#This Row],[Date Created Conversion]])</f>
        <v>26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8297</v>
      </c>
      <c r="O3396" t="s">
        <v>8298</v>
      </c>
      <c r="P3396" s="16">
        <f>ROUND(Table1[[#This Row],[pledged]]/Table1[[#This Row],[goal]]*100,0)</f>
        <v>142</v>
      </c>
      <c r="Q3396">
        <f>IFERROR(ROUND(E3396/L3396,2),0)</f>
        <v>29</v>
      </c>
      <c r="R3396" s="18">
        <f>(((J3396/60)/60)/24)+DATE(1970,1,1)</f>
        <v>41817.59542824074</v>
      </c>
      <c r="S3396" s="18">
        <f>(((I3396/60)/60)/24)+DATE(1970,1,1)</f>
        <v>41847.59542824074</v>
      </c>
      <c r="T3396" s="14">
        <f>MONTH(R3396)</f>
        <v>6</v>
      </c>
      <c r="U3396" s="14">
        <f>MONTH(S3396)</f>
        <v>7</v>
      </c>
      <c r="V3396">
        <f>YEAR(R3396)</f>
        <v>2014</v>
      </c>
      <c r="W3396">
        <f>YEAR(S3396)</f>
        <v>2014</v>
      </c>
      <c r="X3396" s="14">
        <f>_xlfn.DAYS(Table1[[#This Row],[Date Ended Conversion]],Table1[[#This Row],[Date Created Conversion]])</f>
        <v>30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8297</v>
      </c>
      <c r="O3397" t="s">
        <v>8298</v>
      </c>
      <c r="P3397" s="16">
        <f>ROUND(Table1[[#This Row],[pledged]]/Table1[[#This Row],[goal]]*100,0)</f>
        <v>184</v>
      </c>
      <c r="Q3397">
        <f>IFERROR(ROUND(E3397/L3397,2),0)</f>
        <v>24.21</v>
      </c>
      <c r="R3397" s="18">
        <f>(((J3397/60)/60)/24)+DATE(1970,1,1)</f>
        <v>42140.712314814817</v>
      </c>
      <c r="S3397" s="18">
        <f>(((I3397/60)/60)/24)+DATE(1970,1,1)</f>
        <v>42154.756944444445</v>
      </c>
      <c r="T3397" s="14">
        <f>MONTH(R3397)</f>
        <v>5</v>
      </c>
      <c r="U3397" s="14">
        <f>MONTH(S3397)</f>
        <v>5</v>
      </c>
      <c r="V3397">
        <f>YEAR(R3397)</f>
        <v>2015</v>
      </c>
      <c r="W3397">
        <f>YEAR(S3397)</f>
        <v>2015</v>
      </c>
      <c r="X3397" s="14">
        <f>_xlfn.DAYS(Table1[[#This Row],[Date Ended Conversion]],Table1[[#This Row],[Date Created Conversion]])</f>
        <v>14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8297</v>
      </c>
      <c r="O3398" t="s">
        <v>8298</v>
      </c>
      <c r="P3398" s="16">
        <f>ROUND(Table1[[#This Row],[pledged]]/Table1[[#This Row],[goal]]*100,0)</f>
        <v>104</v>
      </c>
      <c r="Q3398">
        <f>IFERROR(ROUND(E3398/L3398,2),0)</f>
        <v>55.89</v>
      </c>
      <c r="R3398" s="18">
        <f>(((J3398/60)/60)/24)+DATE(1970,1,1)</f>
        <v>41764.44663194444</v>
      </c>
      <c r="S3398" s="18">
        <f>(((I3398/60)/60)/24)+DATE(1970,1,1)</f>
        <v>41791.165972222225</v>
      </c>
      <c r="T3398" s="14">
        <f>MONTH(R3398)</f>
        <v>5</v>
      </c>
      <c r="U3398" s="14">
        <f>MONTH(S3398)</f>
        <v>6</v>
      </c>
      <c r="V3398">
        <f>YEAR(R3398)</f>
        <v>2014</v>
      </c>
      <c r="W3398">
        <f>YEAR(S3398)</f>
        <v>2014</v>
      </c>
      <c r="X3398" s="14">
        <f>_xlfn.DAYS(Table1[[#This Row],[Date Ended Conversion]],Table1[[#This Row],[Date Created Conversion]])</f>
        <v>27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8297</v>
      </c>
      <c r="O3399" t="s">
        <v>8298</v>
      </c>
      <c r="P3399" s="16">
        <f>ROUND(Table1[[#This Row],[pledged]]/Table1[[#This Row],[goal]]*100,0)</f>
        <v>112</v>
      </c>
      <c r="Q3399">
        <f>IFERROR(ROUND(E3399/L3399,2),0)</f>
        <v>11.67</v>
      </c>
      <c r="R3399" s="18">
        <f>(((J3399/60)/60)/24)+DATE(1970,1,1)</f>
        <v>42378.478344907402</v>
      </c>
      <c r="S3399" s="18">
        <f>(((I3399/60)/60)/24)+DATE(1970,1,1)</f>
        <v>42418.916666666672</v>
      </c>
      <c r="T3399" s="14">
        <f>MONTH(R3399)</f>
        <v>1</v>
      </c>
      <c r="U3399" s="14">
        <f>MONTH(S3399)</f>
        <v>2</v>
      </c>
      <c r="V3399">
        <f>YEAR(R3399)</f>
        <v>2016</v>
      </c>
      <c r="W3399">
        <f>YEAR(S3399)</f>
        <v>2016</v>
      </c>
      <c r="X3399" s="14">
        <f>_xlfn.DAYS(Table1[[#This Row],[Date Ended Conversion]],Table1[[#This Row],[Date Created Conversion]])</f>
        <v>40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8297</v>
      </c>
      <c r="O3400" t="s">
        <v>8298</v>
      </c>
      <c r="P3400" s="16">
        <f>ROUND(Table1[[#This Row],[pledged]]/Table1[[#This Row],[goal]]*100,0)</f>
        <v>111</v>
      </c>
      <c r="Q3400">
        <f>IFERROR(ROUND(E3400/L3400,2),0)</f>
        <v>68.349999999999994</v>
      </c>
      <c r="R3400" s="18">
        <f>(((J3400/60)/60)/24)+DATE(1970,1,1)</f>
        <v>41941.75203703704</v>
      </c>
      <c r="S3400" s="18">
        <f>(((I3400/60)/60)/24)+DATE(1970,1,1)</f>
        <v>41964.708333333328</v>
      </c>
      <c r="T3400" s="14">
        <f>MONTH(R3400)</f>
        <v>10</v>
      </c>
      <c r="U3400" s="14">
        <f>MONTH(S3400)</f>
        <v>11</v>
      </c>
      <c r="V3400">
        <f>YEAR(R3400)</f>
        <v>2014</v>
      </c>
      <c r="W3400">
        <f>YEAR(S3400)</f>
        <v>2014</v>
      </c>
      <c r="X3400" s="14">
        <f>_xlfn.DAYS(Table1[[#This Row],[Date Ended Conversion]],Table1[[#This Row],[Date Created Conversion]])</f>
        <v>23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8297</v>
      </c>
      <c r="O3401" t="s">
        <v>8298</v>
      </c>
      <c r="P3401" s="16">
        <f>ROUND(Table1[[#This Row],[pledged]]/Table1[[#This Row],[goal]]*100,0)</f>
        <v>104</v>
      </c>
      <c r="Q3401">
        <f>IFERROR(ROUND(E3401/L3401,2),0)</f>
        <v>27.07</v>
      </c>
      <c r="R3401" s="18">
        <f>(((J3401/60)/60)/24)+DATE(1970,1,1)</f>
        <v>42026.920428240745</v>
      </c>
      <c r="S3401" s="18">
        <f>(((I3401/60)/60)/24)+DATE(1970,1,1)</f>
        <v>42056.920428240745</v>
      </c>
      <c r="T3401" s="14">
        <f>MONTH(R3401)</f>
        <v>1</v>
      </c>
      <c r="U3401" s="14">
        <f>MONTH(S3401)</f>
        <v>2</v>
      </c>
      <c r="V3401">
        <f>YEAR(R3401)</f>
        <v>2015</v>
      </c>
      <c r="W3401">
        <f>YEAR(S3401)</f>
        <v>2015</v>
      </c>
      <c r="X3401" s="14">
        <f>_xlfn.DAYS(Table1[[#This Row],[Date Ended Conversion]],Table1[[#This Row],[Date Created Conversion]])</f>
        <v>30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8297</v>
      </c>
      <c r="O3402" t="s">
        <v>8298</v>
      </c>
      <c r="P3402" s="16">
        <f>ROUND(Table1[[#This Row],[pledged]]/Table1[[#This Row],[goal]]*100,0)</f>
        <v>100</v>
      </c>
      <c r="Q3402">
        <f>IFERROR(ROUND(E3402/L3402,2),0)</f>
        <v>118.13</v>
      </c>
      <c r="R3402" s="18">
        <f>(((J3402/60)/60)/24)+DATE(1970,1,1)</f>
        <v>41834.953865740739</v>
      </c>
      <c r="S3402" s="18">
        <f>(((I3402/60)/60)/24)+DATE(1970,1,1)</f>
        <v>41879.953865740739</v>
      </c>
      <c r="T3402" s="14">
        <f>MONTH(R3402)</f>
        <v>7</v>
      </c>
      <c r="U3402" s="14">
        <f>MONTH(S3402)</f>
        <v>8</v>
      </c>
      <c r="V3402">
        <f>YEAR(R3402)</f>
        <v>2014</v>
      </c>
      <c r="W3402">
        <f>YEAR(S3402)</f>
        <v>2014</v>
      </c>
      <c r="X3402" s="14">
        <f>_xlfn.DAYS(Table1[[#This Row],[Date Ended Conversion]],Table1[[#This Row],[Date Created Conversion]])</f>
        <v>45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8297</v>
      </c>
      <c r="O3403" t="s">
        <v>8298</v>
      </c>
      <c r="P3403" s="16">
        <f>ROUND(Table1[[#This Row],[pledged]]/Table1[[#This Row],[goal]]*100,0)</f>
        <v>102</v>
      </c>
      <c r="Q3403">
        <f>IFERROR(ROUND(E3403/L3403,2),0)</f>
        <v>44.76</v>
      </c>
      <c r="R3403" s="18">
        <f>(((J3403/60)/60)/24)+DATE(1970,1,1)</f>
        <v>42193.723912037036</v>
      </c>
      <c r="S3403" s="18">
        <f>(((I3403/60)/60)/24)+DATE(1970,1,1)</f>
        <v>42223.723912037036</v>
      </c>
      <c r="T3403" s="14">
        <f>MONTH(R3403)</f>
        <v>7</v>
      </c>
      <c r="U3403" s="14">
        <f>MONTH(S3403)</f>
        <v>8</v>
      </c>
      <c r="V3403">
        <f>YEAR(R3403)</f>
        <v>2015</v>
      </c>
      <c r="W3403">
        <f>YEAR(S3403)</f>
        <v>2015</v>
      </c>
      <c r="X3403" s="14">
        <f>_xlfn.DAYS(Table1[[#This Row],[Date Ended Conversion]],Table1[[#This Row],[Date Created Conversion]])</f>
        <v>30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8297</v>
      </c>
      <c r="O3404" t="s">
        <v>8298</v>
      </c>
      <c r="P3404" s="16">
        <f>ROUND(Table1[[#This Row],[pledged]]/Table1[[#This Row],[goal]]*100,0)</f>
        <v>110</v>
      </c>
      <c r="Q3404">
        <f>IFERROR(ROUND(E3404/L3404,2),0)</f>
        <v>99.79</v>
      </c>
      <c r="R3404" s="18">
        <f>(((J3404/60)/60)/24)+DATE(1970,1,1)</f>
        <v>42290.61855324074</v>
      </c>
      <c r="S3404" s="18">
        <f>(((I3404/60)/60)/24)+DATE(1970,1,1)</f>
        <v>42320.104861111111</v>
      </c>
      <c r="T3404" s="14">
        <f>MONTH(R3404)</f>
        <v>10</v>
      </c>
      <c r="U3404" s="14">
        <f>MONTH(S3404)</f>
        <v>11</v>
      </c>
      <c r="V3404">
        <f>YEAR(R3404)</f>
        <v>2015</v>
      </c>
      <c r="W3404">
        <f>YEAR(S3404)</f>
        <v>2015</v>
      </c>
      <c r="X3404" s="14">
        <f>_xlfn.DAYS(Table1[[#This Row],[Date Ended Conversion]],Table1[[#This Row],[Date Created Conversion]])</f>
        <v>30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8297</v>
      </c>
      <c r="O3405" t="s">
        <v>8298</v>
      </c>
      <c r="P3405" s="16">
        <f>ROUND(Table1[[#This Row],[pledged]]/Table1[[#This Row],[goal]]*100,0)</f>
        <v>100</v>
      </c>
      <c r="Q3405">
        <f>IFERROR(ROUND(E3405/L3405,2),0)</f>
        <v>117.65</v>
      </c>
      <c r="R3405" s="18">
        <f>(((J3405/60)/60)/24)+DATE(1970,1,1)</f>
        <v>42150.462083333332</v>
      </c>
      <c r="S3405" s="18">
        <f>(((I3405/60)/60)/24)+DATE(1970,1,1)</f>
        <v>42180.462083333332</v>
      </c>
      <c r="T3405" s="14">
        <f>MONTH(R3405)</f>
        <v>5</v>
      </c>
      <c r="U3405" s="14">
        <f>MONTH(S3405)</f>
        <v>6</v>
      </c>
      <c r="V3405">
        <f>YEAR(R3405)</f>
        <v>2015</v>
      </c>
      <c r="W3405">
        <f>YEAR(S3405)</f>
        <v>2015</v>
      </c>
      <c r="X3405" s="14">
        <f>_xlfn.DAYS(Table1[[#This Row],[Date Ended Conversion]],Table1[[#This Row],[Date Created Conversion]])</f>
        <v>30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8297</v>
      </c>
      <c r="O3406" t="s">
        <v>8298</v>
      </c>
      <c r="P3406" s="16">
        <f>ROUND(Table1[[#This Row],[pledged]]/Table1[[#This Row],[goal]]*100,0)</f>
        <v>122</v>
      </c>
      <c r="Q3406">
        <f>IFERROR(ROUND(E3406/L3406,2),0)</f>
        <v>203.33</v>
      </c>
      <c r="R3406" s="18">
        <f>(((J3406/60)/60)/24)+DATE(1970,1,1)</f>
        <v>42152.503495370373</v>
      </c>
      <c r="S3406" s="18">
        <f>(((I3406/60)/60)/24)+DATE(1970,1,1)</f>
        <v>42172.503495370373</v>
      </c>
      <c r="T3406" s="14">
        <f>MONTH(R3406)</f>
        <v>5</v>
      </c>
      <c r="U3406" s="14">
        <f>MONTH(S3406)</f>
        <v>6</v>
      </c>
      <c r="V3406">
        <f>YEAR(R3406)</f>
        <v>2015</v>
      </c>
      <c r="W3406">
        <f>YEAR(S3406)</f>
        <v>2015</v>
      </c>
      <c r="X3406" s="14">
        <f>_xlfn.DAYS(Table1[[#This Row],[Date Ended Conversion]],Table1[[#This Row],[Date Created Conversion]])</f>
        <v>20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8297</v>
      </c>
      <c r="O3407" t="s">
        <v>8298</v>
      </c>
      <c r="P3407" s="16">
        <f>ROUND(Table1[[#This Row],[pledged]]/Table1[[#This Row],[goal]]*100,0)</f>
        <v>138</v>
      </c>
      <c r="Q3407">
        <f>IFERROR(ROUND(E3407/L3407,2),0)</f>
        <v>28.32</v>
      </c>
      <c r="R3407" s="18">
        <f>(((J3407/60)/60)/24)+DATE(1970,1,1)</f>
        <v>42410.017199074078</v>
      </c>
      <c r="S3407" s="18">
        <f>(((I3407/60)/60)/24)+DATE(1970,1,1)</f>
        <v>42430.999305555553</v>
      </c>
      <c r="T3407" s="14">
        <f>MONTH(R3407)</f>
        <v>2</v>
      </c>
      <c r="U3407" s="14">
        <f>MONTH(S3407)</f>
        <v>3</v>
      </c>
      <c r="V3407">
        <f>YEAR(R3407)</f>
        <v>2016</v>
      </c>
      <c r="W3407">
        <f>YEAR(S3407)</f>
        <v>2016</v>
      </c>
      <c r="X3407" s="14">
        <f>_xlfn.DAYS(Table1[[#This Row],[Date Ended Conversion]],Table1[[#This Row],[Date Created Conversion]])</f>
        <v>20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8297</v>
      </c>
      <c r="O3408" t="s">
        <v>8298</v>
      </c>
      <c r="P3408" s="16">
        <f>ROUND(Table1[[#This Row],[pledged]]/Table1[[#This Row],[goal]]*100,0)</f>
        <v>100</v>
      </c>
      <c r="Q3408">
        <f>IFERROR(ROUND(E3408/L3408,2),0)</f>
        <v>110.23</v>
      </c>
      <c r="R3408" s="18">
        <f>(((J3408/60)/60)/24)+DATE(1970,1,1)</f>
        <v>41791.492777777778</v>
      </c>
      <c r="S3408" s="18">
        <f>(((I3408/60)/60)/24)+DATE(1970,1,1)</f>
        <v>41836.492777777778</v>
      </c>
      <c r="T3408" s="14">
        <f>MONTH(R3408)</f>
        <v>6</v>
      </c>
      <c r="U3408" s="14">
        <f>MONTH(S3408)</f>
        <v>7</v>
      </c>
      <c r="V3408">
        <f>YEAR(R3408)</f>
        <v>2014</v>
      </c>
      <c r="W3408">
        <f>YEAR(S3408)</f>
        <v>2014</v>
      </c>
      <c r="X3408" s="14">
        <f>_xlfn.DAYS(Table1[[#This Row],[Date Ended Conversion]],Table1[[#This Row],[Date Created Conversion]])</f>
        <v>45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8297</v>
      </c>
      <c r="O3409" t="s">
        <v>8298</v>
      </c>
      <c r="P3409" s="16">
        <f>ROUND(Table1[[#This Row],[pledged]]/Table1[[#This Row],[goal]]*100,0)</f>
        <v>107</v>
      </c>
      <c r="Q3409">
        <f>IFERROR(ROUND(E3409/L3409,2),0)</f>
        <v>31.97</v>
      </c>
      <c r="R3409" s="18">
        <f>(((J3409/60)/60)/24)+DATE(1970,1,1)</f>
        <v>41796.422326388885</v>
      </c>
      <c r="S3409" s="18">
        <f>(((I3409/60)/60)/24)+DATE(1970,1,1)</f>
        <v>41826.422326388885</v>
      </c>
      <c r="T3409" s="14">
        <f>MONTH(R3409)</f>
        <v>6</v>
      </c>
      <c r="U3409" s="14">
        <f>MONTH(S3409)</f>
        <v>7</v>
      </c>
      <c r="V3409">
        <f>YEAR(R3409)</f>
        <v>2014</v>
      </c>
      <c r="W3409">
        <f>YEAR(S3409)</f>
        <v>2014</v>
      </c>
      <c r="X3409" s="14">
        <f>_xlfn.DAYS(Table1[[#This Row],[Date Ended Conversion]],Table1[[#This Row],[Date Created Conversion]])</f>
        <v>30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8297</v>
      </c>
      <c r="O3410" t="s">
        <v>8298</v>
      </c>
      <c r="P3410" s="16">
        <f>ROUND(Table1[[#This Row],[pledged]]/Table1[[#This Row],[goal]]*100,0)</f>
        <v>211</v>
      </c>
      <c r="Q3410">
        <f>IFERROR(ROUND(E3410/L3410,2),0)</f>
        <v>58.61</v>
      </c>
      <c r="R3410" s="18">
        <f>(((J3410/60)/60)/24)+DATE(1970,1,1)</f>
        <v>41808.991944444446</v>
      </c>
      <c r="S3410" s="18">
        <f>(((I3410/60)/60)/24)+DATE(1970,1,1)</f>
        <v>41838.991944444446</v>
      </c>
      <c r="T3410" s="14">
        <f>MONTH(R3410)</f>
        <v>6</v>
      </c>
      <c r="U3410" s="14">
        <f>MONTH(S3410)</f>
        <v>7</v>
      </c>
      <c r="V3410">
        <f>YEAR(R3410)</f>
        <v>2014</v>
      </c>
      <c r="W3410">
        <f>YEAR(S3410)</f>
        <v>2014</v>
      </c>
      <c r="X3410" s="14">
        <f>_xlfn.DAYS(Table1[[#This Row],[Date Ended Conversion]],Table1[[#This Row],[Date Created Conversion]])</f>
        <v>30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8297</v>
      </c>
      <c r="O3411" t="s">
        <v>8298</v>
      </c>
      <c r="P3411" s="16">
        <f>ROUND(Table1[[#This Row],[pledged]]/Table1[[#This Row],[goal]]*100,0)</f>
        <v>124</v>
      </c>
      <c r="Q3411">
        <f>IFERROR(ROUND(E3411/L3411,2),0)</f>
        <v>29.43</v>
      </c>
      <c r="R3411" s="18">
        <f>(((J3411/60)/60)/24)+DATE(1970,1,1)</f>
        <v>42544.814328703709</v>
      </c>
      <c r="S3411" s="18">
        <f>(((I3411/60)/60)/24)+DATE(1970,1,1)</f>
        <v>42582.873611111107</v>
      </c>
      <c r="T3411" s="14">
        <f>MONTH(R3411)</f>
        <v>6</v>
      </c>
      <c r="U3411" s="14">
        <f>MONTH(S3411)</f>
        <v>7</v>
      </c>
      <c r="V3411">
        <f>YEAR(R3411)</f>
        <v>2016</v>
      </c>
      <c r="W3411">
        <f>YEAR(S3411)</f>
        <v>2016</v>
      </c>
      <c r="X3411" s="14">
        <f>_xlfn.DAYS(Table1[[#This Row],[Date Ended Conversion]],Table1[[#This Row],[Date Created Conversion]])</f>
        <v>38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8297</v>
      </c>
      <c r="O3412" t="s">
        <v>8298</v>
      </c>
      <c r="P3412" s="16">
        <f>ROUND(Table1[[#This Row],[pledged]]/Table1[[#This Row],[goal]]*100,0)</f>
        <v>109</v>
      </c>
      <c r="Q3412">
        <f>IFERROR(ROUND(E3412/L3412,2),0)</f>
        <v>81.38</v>
      </c>
      <c r="R3412" s="18">
        <f>(((J3412/60)/60)/24)+DATE(1970,1,1)</f>
        <v>42500.041550925926</v>
      </c>
      <c r="S3412" s="18">
        <f>(((I3412/60)/60)/24)+DATE(1970,1,1)</f>
        <v>42527.291666666672</v>
      </c>
      <c r="T3412" s="14">
        <f>MONTH(R3412)</f>
        <v>5</v>
      </c>
      <c r="U3412" s="14">
        <f>MONTH(S3412)</f>
        <v>6</v>
      </c>
      <c r="V3412">
        <f>YEAR(R3412)</f>
        <v>2016</v>
      </c>
      <c r="W3412">
        <f>YEAR(S3412)</f>
        <v>2016</v>
      </c>
      <c r="X3412" s="14">
        <f>_xlfn.DAYS(Table1[[#This Row],[Date Ended Conversion]],Table1[[#This Row],[Date Created Conversion]])</f>
        <v>27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8297</v>
      </c>
      <c r="O3413" t="s">
        <v>8298</v>
      </c>
      <c r="P3413" s="16">
        <f>ROUND(Table1[[#This Row],[pledged]]/Table1[[#This Row],[goal]]*100,0)</f>
        <v>104</v>
      </c>
      <c r="Q3413">
        <f>IFERROR(ROUND(E3413/L3413,2),0)</f>
        <v>199.17</v>
      </c>
      <c r="R3413" s="18">
        <f>(((J3413/60)/60)/24)+DATE(1970,1,1)</f>
        <v>42265.022824074069</v>
      </c>
      <c r="S3413" s="18">
        <f>(((I3413/60)/60)/24)+DATE(1970,1,1)</f>
        <v>42285.022824074069</v>
      </c>
      <c r="T3413" s="14">
        <f>MONTH(R3413)</f>
        <v>9</v>
      </c>
      <c r="U3413" s="14">
        <f>MONTH(S3413)</f>
        <v>10</v>
      </c>
      <c r="V3413">
        <f>YEAR(R3413)</f>
        <v>2015</v>
      </c>
      <c r="W3413">
        <f>YEAR(S3413)</f>
        <v>2015</v>
      </c>
      <c r="X3413" s="14">
        <f>_xlfn.DAYS(Table1[[#This Row],[Date Ended Conversion]],Table1[[#This Row],[Date Created Conversion]])</f>
        <v>20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8297</v>
      </c>
      <c r="O3414" t="s">
        <v>8298</v>
      </c>
      <c r="P3414" s="16">
        <f>ROUND(Table1[[#This Row],[pledged]]/Table1[[#This Row],[goal]]*100,0)</f>
        <v>100</v>
      </c>
      <c r="Q3414">
        <f>IFERROR(ROUND(E3414/L3414,2),0)</f>
        <v>115.38</v>
      </c>
      <c r="R3414" s="18">
        <f>(((J3414/60)/60)/24)+DATE(1970,1,1)</f>
        <v>41879.959050925929</v>
      </c>
      <c r="S3414" s="18">
        <f>(((I3414/60)/60)/24)+DATE(1970,1,1)</f>
        <v>41909.959050925929</v>
      </c>
      <c r="T3414" s="14">
        <f>MONTH(R3414)</f>
        <v>8</v>
      </c>
      <c r="U3414" s="14">
        <f>MONTH(S3414)</f>
        <v>9</v>
      </c>
      <c r="V3414">
        <f>YEAR(R3414)</f>
        <v>2014</v>
      </c>
      <c r="W3414">
        <f>YEAR(S3414)</f>
        <v>2014</v>
      </c>
      <c r="X3414" s="14">
        <f>_xlfn.DAYS(Table1[[#This Row],[Date Ended Conversion]],Table1[[#This Row],[Date Created Conversion]])</f>
        <v>30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8297</v>
      </c>
      <c r="O3415" t="s">
        <v>8298</v>
      </c>
      <c r="P3415" s="16">
        <f>ROUND(Table1[[#This Row],[pledged]]/Table1[[#This Row],[goal]]*100,0)</f>
        <v>130</v>
      </c>
      <c r="Q3415">
        <f>IFERROR(ROUND(E3415/L3415,2),0)</f>
        <v>46.43</v>
      </c>
      <c r="R3415" s="18">
        <f>(((J3415/60)/60)/24)+DATE(1970,1,1)</f>
        <v>42053.733078703706</v>
      </c>
      <c r="S3415" s="18">
        <f>(((I3415/60)/60)/24)+DATE(1970,1,1)</f>
        <v>42063.207638888889</v>
      </c>
      <c r="T3415" s="14">
        <f>MONTH(R3415)</f>
        <v>2</v>
      </c>
      <c r="U3415" s="14">
        <f>MONTH(S3415)</f>
        <v>2</v>
      </c>
      <c r="V3415">
        <f>YEAR(R3415)</f>
        <v>2015</v>
      </c>
      <c r="W3415">
        <f>YEAR(S3415)</f>
        <v>2015</v>
      </c>
      <c r="X3415" s="14">
        <f>_xlfn.DAYS(Table1[[#This Row],[Date Ended Conversion]],Table1[[#This Row],[Date Created Conversion]])</f>
        <v>10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8297</v>
      </c>
      <c r="O3416" t="s">
        <v>8298</v>
      </c>
      <c r="P3416" s="16">
        <f>ROUND(Table1[[#This Row],[pledged]]/Table1[[#This Row],[goal]]*100,0)</f>
        <v>104</v>
      </c>
      <c r="Q3416">
        <f>IFERROR(ROUND(E3416/L3416,2),0)</f>
        <v>70.569999999999993</v>
      </c>
      <c r="R3416" s="18">
        <f>(((J3416/60)/60)/24)+DATE(1970,1,1)</f>
        <v>42675.832465277781</v>
      </c>
      <c r="S3416" s="18">
        <f>(((I3416/60)/60)/24)+DATE(1970,1,1)</f>
        <v>42705.332638888889</v>
      </c>
      <c r="T3416" s="14">
        <f>MONTH(R3416)</f>
        <v>11</v>
      </c>
      <c r="U3416" s="14">
        <f>MONTH(S3416)</f>
        <v>12</v>
      </c>
      <c r="V3416">
        <f>YEAR(R3416)</f>
        <v>2016</v>
      </c>
      <c r="W3416">
        <f>YEAR(S3416)</f>
        <v>2016</v>
      </c>
      <c r="X3416" s="14">
        <f>_xlfn.DAYS(Table1[[#This Row],[Date Ended Conversion]],Table1[[#This Row],[Date Created Conversion]])</f>
        <v>30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8297</v>
      </c>
      <c r="O3417" t="s">
        <v>8298</v>
      </c>
      <c r="P3417" s="16">
        <f>ROUND(Table1[[#This Row],[pledged]]/Table1[[#This Row],[goal]]*100,0)</f>
        <v>100</v>
      </c>
      <c r="Q3417">
        <f>IFERROR(ROUND(E3417/L3417,2),0)</f>
        <v>22.22</v>
      </c>
      <c r="R3417" s="18">
        <f>(((J3417/60)/60)/24)+DATE(1970,1,1)</f>
        <v>42467.144166666665</v>
      </c>
      <c r="S3417" s="18">
        <f>(((I3417/60)/60)/24)+DATE(1970,1,1)</f>
        <v>42477.979166666672</v>
      </c>
      <c r="T3417" s="14">
        <f>MONTH(R3417)</f>
        <v>4</v>
      </c>
      <c r="U3417" s="14">
        <f>MONTH(S3417)</f>
        <v>4</v>
      </c>
      <c r="V3417">
        <f>YEAR(R3417)</f>
        <v>2016</v>
      </c>
      <c r="W3417">
        <f>YEAR(S3417)</f>
        <v>2016</v>
      </c>
      <c r="X3417" s="14">
        <f>_xlfn.DAYS(Table1[[#This Row],[Date Ended Conversion]],Table1[[#This Row],[Date Created Conversion]])</f>
        <v>10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8297</v>
      </c>
      <c r="O3418" t="s">
        <v>8298</v>
      </c>
      <c r="P3418" s="16">
        <f>ROUND(Table1[[#This Row],[pledged]]/Table1[[#This Row],[goal]]*100,0)</f>
        <v>120</v>
      </c>
      <c r="Q3418">
        <f>IFERROR(ROUND(E3418/L3418,2),0)</f>
        <v>159.47</v>
      </c>
      <c r="R3418" s="18">
        <f>(((J3418/60)/60)/24)+DATE(1970,1,1)</f>
        <v>42089.412557870368</v>
      </c>
      <c r="S3418" s="18">
        <f>(((I3418/60)/60)/24)+DATE(1970,1,1)</f>
        <v>42117.770833333328</v>
      </c>
      <c r="T3418" s="14">
        <f>MONTH(R3418)</f>
        <v>3</v>
      </c>
      <c r="U3418" s="14">
        <f>MONTH(S3418)</f>
        <v>4</v>
      </c>
      <c r="V3418">
        <f>YEAR(R3418)</f>
        <v>2015</v>
      </c>
      <c r="W3418">
        <f>YEAR(S3418)</f>
        <v>2015</v>
      </c>
      <c r="X3418" s="14">
        <f>_xlfn.DAYS(Table1[[#This Row],[Date Ended Conversion]],Table1[[#This Row],[Date Created Conversion]])</f>
        <v>28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8297</v>
      </c>
      <c r="O3419" t="s">
        <v>8298</v>
      </c>
      <c r="P3419" s="16">
        <f>ROUND(Table1[[#This Row],[pledged]]/Table1[[#This Row],[goal]]*100,0)</f>
        <v>100</v>
      </c>
      <c r="Q3419">
        <f>IFERROR(ROUND(E3419/L3419,2),0)</f>
        <v>37.78</v>
      </c>
      <c r="R3419" s="18">
        <f>(((J3419/60)/60)/24)+DATE(1970,1,1)</f>
        <v>41894.91375</v>
      </c>
      <c r="S3419" s="18">
        <f>(((I3419/60)/60)/24)+DATE(1970,1,1)</f>
        <v>41938.029861111114</v>
      </c>
      <c r="T3419" s="14">
        <f>MONTH(R3419)</f>
        <v>9</v>
      </c>
      <c r="U3419" s="14">
        <f>MONTH(S3419)</f>
        <v>10</v>
      </c>
      <c r="V3419">
        <f>YEAR(R3419)</f>
        <v>2014</v>
      </c>
      <c r="W3419">
        <f>YEAR(S3419)</f>
        <v>2014</v>
      </c>
      <c r="X3419" s="14">
        <f>_xlfn.DAYS(Table1[[#This Row],[Date Ended Conversion]],Table1[[#This Row],[Date Created Conversion]])</f>
        <v>44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8297</v>
      </c>
      <c r="O3420" t="s">
        <v>8298</v>
      </c>
      <c r="P3420" s="16">
        <f>ROUND(Table1[[#This Row],[pledged]]/Table1[[#This Row],[goal]]*100,0)</f>
        <v>101</v>
      </c>
      <c r="Q3420">
        <f>IFERROR(ROUND(E3420/L3420,2),0)</f>
        <v>72.05</v>
      </c>
      <c r="R3420" s="18">
        <f>(((J3420/60)/60)/24)+DATE(1970,1,1)</f>
        <v>41752.83457175926</v>
      </c>
      <c r="S3420" s="18">
        <f>(((I3420/60)/60)/24)+DATE(1970,1,1)</f>
        <v>41782.83457175926</v>
      </c>
      <c r="T3420" s="14">
        <f>MONTH(R3420)</f>
        <v>4</v>
      </c>
      <c r="U3420" s="14">
        <f>MONTH(S3420)</f>
        <v>5</v>
      </c>
      <c r="V3420">
        <f>YEAR(R3420)</f>
        <v>2014</v>
      </c>
      <c r="W3420">
        <f>YEAR(S3420)</f>
        <v>2014</v>
      </c>
      <c r="X3420" s="14">
        <f>_xlfn.DAYS(Table1[[#This Row],[Date Ended Conversion]],Table1[[#This Row],[Date Created Conversion]])</f>
        <v>30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8297</v>
      </c>
      <c r="O3421" t="s">
        <v>8298</v>
      </c>
      <c r="P3421" s="16">
        <f>ROUND(Table1[[#This Row],[pledged]]/Table1[[#This Row],[goal]]*100,0)</f>
        <v>107</v>
      </c>
      <c r="Q3421">
        <f>IFERROR(ROUND(E3421/L3421,2),0)</f>
        <v>63.7</v>
      </c>
      <c r="R3421" s="18">
        <f>(((J3421/60)/60)/24)+DATE(1970,1,1)</f>
        <v>42448.821585648147</v>
      </c>
      <c r="S3421" s="18">
        <f>(((I3421/60)/60)/24)+DATE(1970,1,1)</f>
        <v>42466.895833333328</v>
      </c>
      <c r="T3421" s="14">
        <f>MONTH(R3421)</f>
        <v>3</v>
      </c>
      <c r="U3421" s="14">
        <f>MONTH(S3421)</f>
        <v>4</v>
      </c>
      <c r="V3421">
        <f>YEAR(R3421)</f>
        <v>2016</v>
      </c>
      <c r="W3421">
        <f>YEAR(S3421)</f>
        <v>2016</v>
      </c>
      <c r="X3421" s="14">
        <f>_xlfn.DAYS(Table1[[#This Row],[Date Ended Conversion]],Table1[[#This Row],[Date Created Conversion]])</f>
        <v>18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8297</v>
      </c>
      <c r="O3422" t="s">
        <v>8298</v>
      </c>
      <c r="P3422" s="16">
        <f>ROUND(Table1[[#This Row],[pledged]]/Table1[[#This Row],[goal]]*100,0)</f>
        <v>138</v>
      </c>
      <c r="Q3422">
        <f>IFERROR(ROUND(E3422/L3422,2),0)</f>
        <v>28.41</v>
      </c>
      <c r="R3422" s="18">
        <f>(((J3422/60)/60)/24)+DATE(1970,1,1)</f>
        <v>42405.090300925927</v>
      </c>
      <c r="S3422" s="18">
        <f>(((I3422/60)/60)/24)+DATE(1970,1,1)</f>
        <v>42414</v>
      </c>
      <c r="T3422" s="14">
        <f>MONTH(R3422)</f>
        <v>2</v>
      </c>
      <c r="U3422" s="14">
        <f>MONTH(S3422)</f>
        <v>2</v>
      </c>
      <c r="V3422">
        <f>YEAR(R3422)</f>
        <v>2016</v>
      </c>
      <c r="W3422">
        <f>YEAR(S3422)</f>
        <v>2016</v>
      </c>
      <c r="X3422" s="14">
        <f>_xlfn.DAYS(Table1[[#This Row],[Date Ended Conversion]],Table1[[#This Row],[Date Created Conversion]])</f>
        <v>9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8297</v>
      </c>
      <c r="O3423" t="s">
        <v>8298</v>
      </c>
      <c r="P3423" s="16">
        <f>ROUND(Table1[[#This Row],[pledged]]/Table1[[#This Row],[goal]]*100,0)</f>
        <v>101</v>
      </c>
      <c r="Q3423">
        <f>IFERROR(ROUND(E3423/L3423,2),0)</f>
        <v>103.21</v>
      </c>
      <c r="R3423" s="18">
        <f>(((J3423/60)/60)/24)+DATE(1970,1,1)</f>
        <v>42037.791238425925</v>
      </c>
      <c r="S3423" s="18">
        <f>(((I3423/60)/60)/24)+DATE(1970,1,1)</f>
        <v>42067.791238425925</v>
      </c>
      <c r="T3423" s="14">
        <f>MONTH(R3423)</f>
        <v>2</v>
      </c>
      <c r="U3423" s="14">
        <f>MONTH(S3423)</f>
        <v>3</v>
      </c>
      <c r="V3423">
        <f>YEAR(R3423)</f>
        <v>2015</v>
      </c>
      <c r="W3423">
        <f>YEAR(S3423)</f>
        <v>2015</v>
      </c>
      <c r="X3423" s="14">
        <f>_xlfn.DAYS(Table1[[#This Row],[Date Ended Conversion]],Table1[[#This Row],[Date Created Conversion]])</f>
        <v>30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8297</v>
      </c>
      <c r="O3424" t="s">
        <v>8298</v>
      </c>
      <c r="P3424" s="16">
        <f>ROUND(Table1[[#This Row],[pledged]]/Table1[[#This Row],[goal]]*100,0)</f>
        <v>109</v>
      </c>
      <c r="Q3424">
        <f>IFERROR(ROUND(E3424/L3424,2),0)</f>
        <v>71.150000000000006</v>
      </c>
      <c r="R3424" s="18">
        <f>(((J3424/60)/60)/24)+DATE(1970,1,1)</f>
        <v>42323.562222222223</v>
      </c>
      <c r="S3424" s="18">
        <f>(((I3424/60)/60)/24)+DATE(1970,1,1)</f>
        <v>42352</v>
      </c>
      <c r="T3424" s="14">
        <f>MONTH(R3424)</f>
        <v>11</v>
      </c>
      <c r="U3424" s="14">
        <f>MONTH(S3424)</f>
        <v>12</v>
      </c>
      <c r="V3424">
        <f>YEAR(R3424)</f>
        <v>2015</v>
      </c>
      <c r="W3424">
        <f>YEAR(S3424)</f>
        <v>2015</v>
      </c>
      <c r="X3424" s="14">
        <f>_xlfn.DAYS(Table1[[#This Row],[Date Ended Conversion]],Table1[[#This Row],[Date Created Conversion]])</f>
        <v>29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8297</v>
      </c>
      <c r="O3425" t="s">
        <v>8298</v>
      </c>
      <c r="P3425" s="16">
        <f>ROUND(Table1[[#This Row],[pledged]]/Table1[[#This Row],[goal]]*100,0)</f>
        <v>140</v>
      </c>
      <c r="Q3425">
        <f>IFERROR(ROUND(E3425/L3425,2),0)</f>
        <v>35</v>
      </c>
      <c r="R3425" s="18">
        <f>(((J3425/60)/60)/24)+DATE(1970,1,1)</f>
        <v>42088.911354166667</v>
      </c>
      <c r="S3425" s="18">
        <f>(((I3425/60)/60)/24)+DATE(1970,1,1)</f>
        <v>42118.911354166667</v>
      </c>
      <c r="T3425" s="14">
        <f>MONTH(R3425)</f>
        <v>3</v>
      </c>
      <c r="U3425" s="14">
        <f>MONTH(S3425)</f>
        <v>4</v>
      </c>
      <c r="V3425">
        <f>YEAR(R3425)</f>
        <v>2015</v>
      </c>
      <c r="W3425">
        <f>YEAR(S3425)</f>
        <v>2015</v>
      </c>
      <c r="X3425" s="14">
        <f>_xlfn.DAYS(Table1[[#This Row],[Date Ended Conversion]],Table1[[#This Row],[Date Created Conversion]])</f>
        <v>30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8297</v>
      </c>
      <c r="O3426" t="s">
        <v>8298</v>
      </c>
      <c r="P3426" s="16">
        <f>ROUND(Table1[[#This Row],[pledged]]/Table1[[#This Row],[goal]]*100,0)</f>
        <v>104</v>
      </c>
      <c r="Q3426">
        <f>IFERROR(ROUND(E3426/L3426,2),0)</f>
        <v>81.78</v>
      </c>
      <c r="R3426" s="18">
        <f>(((J3426/60)/60)/24)+DATE(1970,1,1)</f>
        <v>42018.676898148144</v>
      </c>
      <c r="S3426" s="18">
        <f>(((I3426/60)/60)/24)+DATE(1970,1,1)</f>
        <v>42040.290972222225</v>
      </c>
      <c r="T3426" s="14">
        <f>MONTH(R3426)</f>
        <v>1</v>
      </c>
      <c r="U3426" s="14">
        <f>MONTH(S3426)</f>
        <v>2</v>
      </c>
      <c r="V3426">
        <f>YEAR(R3426)</f>
        <v>2015</v>
      </c>
      <c r="W3426">
        <f>YEAR(S3426)</f>
        <v>2015</v>
      </c>
      <c r="X3426" s="14">
        <f>_xlfn.DAYS(Table1[[#This Row],[Date Ended Conversion]],Table1[[#This Row],[Date Created Conversion]])</f>
        <v>22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8297</v>
      </c>
      <c r="O3427" t="s">
        <v>8298</v>
      </c>
      <c r="P3427" s="16">
        <f>ROUND(Table1[[#This Row],[pledged]]/Table1[[#This Row],[goal]]*100,0)</f>
        <v>103</v>
      </c>
      <c r="Q3427">
        <f>IFERROR(ROUND(E3427/L3427,2),0)</f>
        <v>297.02999999999997</v>
      </c>
      <c r="R3427" s="18">
        <f>(((J3427/60)/60)/24)+DATE(1970,1,1)</f>
        <v>41884.617314814815</v>
      </c>
      <c r="S3427" s="18">
        <f>(((I3427/60)/60)/24)+DATE(1970,1,1)</f>
        <v>41916.617314814815</v>
      </c>
      <c r="T3427" s="14">
        <f>MONTH(R3427)</f>
        <v>9</v>
      </c>
      <c r="U3427" s="14">
        <f>MONTH(S3427)</f>
        <v>10</v>
      </c>
      <c r="V3427">
        <f>YEAR(R3427)</f>
        <v>2014</v>
      </c>
      <c r="W3427">
        <f>YEAR(S3427)</f>
        <v>2014</v>
      </c>
      <c r="X3427" s="14">
        <f>_xlfn.DAYS(Table1[[#This Row],[Date Ended Conversion]],Table1[[#This Row],[Date Created Conversion]])</f>
        <v>32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8297</v>
      </c>
      <c r="O3428" t="s">
        <v>8298</v>
      </c>
      <c r="P3428" s="16">
        <f>ROUND(Table1[[#This Row],[pledged]]/Table1[[#This Row],[goal]]*100,0)</f>
        <v>108</v>
      </c>
      <c r="Q3428">
        <f>IFERROR(ROUND(E3428/L3428,2),0)</f>
        <v>46.61</v>
      </c>
      <c r="R3428" s="18">
        <f>(((J3428/60)/60)/24)+DATE(1970,1,1)</f>
        <v>41884.056747685187</v>
      </c>
      <c r="S3428" s="18">
        <f>(((I3428/60)/60)/24)+DATE(1970,1,1)</f>
        <v>41903.083333333336</v>
      </c>
      <c r="T3428" s="14">
        <f>MONTH(R3428)</f>
        <v>9</v>
      </c>
      <c r="U3428" s="14">
        <f>MONTH(S3428)</f>
        <v>9</v>
      </c>
      <c r="V3428">
        <f>YEAR(R3428)</f>
        <v>2014</v>
      </c>
      <c r="W3428">
        <f>YEAR(S3428)</f>
        <v>2014</v>
      </c>
      <c r="X3428" s="14">
        <f>_xlfn.DAYS(Table1[[#This Row],[Date Ended Conversion]],Table1[[#This Row],[Date Created Conversion]])</f>
        <v>19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8297</v>
      </c>
      <c r="O3429" t="s">
        <v>8298</v>
      </c>
      <c r="P3429" s="16">
        <f>ROUND(Table1[[#This Row],[pledged]]/Table1[[#This Row],[goal]]*100,0)</f>
        <v>100</v>
      </c>
      <c r="Q3429">
        <f>IFERROR(ROUND(E3429/L3429,2),0)</f>
        <v>51.72</v>
      </c>
      <c r="R3429" s="18">
        <f>(((J3429/60)/60)/24)+DATE(1970,1,1)</f>
        <v>41792.645277777774</v>
      </c>
      <c r="S3429" s="18">
        <f>(((I3429/60)/60)/24)+DATE(1970,1,1)</f>
        <v>41822.645277777774</v>
      </c>
      <c r="T3429" s="14">
        <f>MONTH(R3429)</f>
        <v>6</v>
      </c>
      <c r="U3429" s="14">
        <f>MONTH(S3429)</f>
        <v>7</v>
      </c>
      <c r="V3429">
        <f>YEAR(R3429)</f>
        <v>2014</v>
      </c>
      <c r="W3429">
        <f>YEAR(S3429)</f>
        <v>2014</v>
      </c>
      <c r="X3429" s="14">
        <f>_xlfn.DAYS(Table1[[#This Row],[Date Ended Conversion]],Table1[[#This Row],[Date Created Conversion]])</f>
        <v>30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8297</v>
      </c>
      <c r="O3430" t="s">
        <v>8298</v>
      </c>
      <c r="P3430" s="16">
        <f>ROUND(Table1[[#This Row],[pledged]]/Table1[[#This Row],[goal]]*100,0)</f>
        <v>103</v>
      </c>
      <c r="Q3430">
        <f>IFERROR(ROUND(E3430/L3430,2),0)</f>
        <v>40.29</v>
      </c>
      <c r="R3430" s="18">
        <f>(((J3430/60)/60)/24)+DATE(1970,1,1)</f>
        <v>42038.720451388886</v>
      </c>
      <c r="S3430" s="18">
        <f>(((I3430/60)/60)/24)+DATE(1970,1,1)</f>
        <v>42063.708333333328</v>
      </c>
      <c r="T3430" s="14">
        <f>MONTH(R3430)</f>
        <v>2</v>
      </c>
      <c r="U3430" s="14">
        <f>MONTH(S3430)</f>
        <v>2</v>
      </c>
      <c r="V3430">
        <f>YEAR(R3430)</f>
        <v>2015</v>
      </c>
      <c r="W3430">
        <f>YEAR(S3430)</f>
        <v>2015</v>
      </c>
      <c r="X3430" s="14">
        <f>_xlfn.DAYS(Table1[[#This Row],[Date Ended Conversion]],Table1[[#This Row],[Date Created Conversion]])</f>
        <v>25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8297</v>
      </c>
      <c r="O3431" t="s">
        <v>8298</v>
      </c>
      <c r="P3431" s="16">
        <f>ROUND(Table1[[#This Row],[pledged]]/Table1[[#This Row],[goal]]*100,0)</f>
        <v>130</v>
      </c>
      <c r="Q3431">
        <f>IFERROR(ROUND(E3431/L3431,2),0)</f>
        <v>16.25</v>
      </c>
      <c r="R3431" s="18">
        <f>(((J3431/60)/60)/24)+DATE(1970,1,1)</f>
        <v>42662.021539351852</v>
      </c>
      <c r="S3431" s="18">
        <f>(((I3431/60)/60)/24)+DATE(1970,1,1)</f>
        <v>42676.021539351852</v>
      </c>
      <c r="T3431" s="14">
        <f>MONTH(R3431)</f>
        <v>10</v>
      </c>
      <c r="U3431" s="14">
        <f>MONTH(S3431)</f>
        <v>11</v>
      </c>
      <c r="V3431">
        <f>YEAR(R3431)</f>
        <v>2016</v>
      </c>
      <c r="W3431">
        <f>YEAR(S3431)</f>
        <v>2016</v>
      </c>
      <c r="X3431" s="14">
        <f>_xlfn.DAYS(Table1[[#This Row],[Date Ended Conversion]],Table1[[#This Row],[Date Created Conversion]])</f>
        <v>14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8297</v>
      </c>
      <c r="O3432" t="s">
        <v>8298</v>
      </c>
      <c r="P3432" s="16">
        <f>ROUND(Table1[[#This Row],[pledged]]/Table1[[#This Row],[goal]]*100,0)</f>
        <v>109</v>
      </c>
      <c r="Q3432">
        <f>IFERROR(ROUND(E3432/L3432,2),0)</f>
        <v>30.15</v>
      </c>
      <c r="R3432" s="18">
        <f>(((J3432/60)/60)/24)+DATE(1970,1,1)</f>
        <v>41820.945613425924</v>
      </c>
      <c r="S3432" s="18">
        <f>(((I3432/60)/60)/24)+DATE(1970,1,1)</f>
        <v>41850.945613425924</v>
      </c>
      <c r="T3432" s="14">
        <f>MONTH(R3432)</f>
        <v>6</v>
      </c>
      <c r="U3432" s="14">
        <f>MONTH(S3432)</f>
        <v>7</v>
      </c>
      <c r="V3432">
        <f>YEAR(R3432)</f>
        <v>2014</v>
      </c>
      <c r="W3432">
        <f>YEAR(S3432)</f>
        <v>2014</v>
      </c>
      <c r="X3432" s="14">
        <f>_xlfn.DAYS(Table1[[#This Row],[Date Ended Conversion]],Table1[[#This Row],[Date Created Conversion]])</f>
        <v>30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8297</v>
      </c>
      <c r="O3433" t="s">
        <v>8298</v>
      </c>
      <c r="P3433" s="16">
        <f>ROUND(Table1[[#This Row],[pledged]]/Table1[[#This Row],[goal]]*100,0)</f>
        <v>100</v>
      </c>
      <c r="Q3433">
        <f>IFERROR(ROUND(E3433/L3433,2),0)</f>
        <v>95.24</v>
      </c>
      <c r="R3433" s="18">
        <f>(((J3433/60)/60)/24)+DATE(1970,1,1)</f>
        <v>41839.730937500004</v>
      </c>
      <c r="S3433" s="18">
        <f>(((I3433/60)/60)/24)+DATE(1970,1,1)</f>
        <v>41869.730937500004</v>
      </c>
      <c r="T3433" s="14">
        <f>MONTH(R3433)</f>
        <v>7</v>
      </c>
      <c r="U3433" s="14">
        <f>MONTH(S3433)</f>
        <v>8</v>
      </c>
      <c r="V3433">
        <f>YEAR(R3433)</f>
        <v>2014</v>
      </c>
      <c r="W3433">
        <f>YEAR(S3433)</f>
        <v>2014</v>
      </c>
      <c r="X3433" s="14">
        <f>_xlfn.DAYS(Table1[[#This Row],[Date Ended Conversion]],Table1[[#This Row],[Date Created Conversion]])</f>
        <v>30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8297</v>
      </c>
      <c r="O3434" t="s">
        <v>8298</v>
      </c>
      <c r="P3434" s="16">
        <f>ROUND(Table1[[#This Row],[pledged]]/Table1[[#This Row],[goal]]*100,0)</f>
        <v>110</v>
      </c>
      <c r="Q3434">
        <f>IFERROR(ROUND(E3434/L3434,2),0)</f>
        <v>52.21</v>
      </c>
      <c r="R3434" s="18">
        <f>(((J3434/60)/60)/24)+DATE(1970,1,1)</f>
        <v>42380.581180555557</v>
      </c>
      <c r="S3434" s="18">
        <f>(((I3434/60)/60)/24)+DATE(1970,1,1)</f>
        <v>42405.916666666672</v>
      </c>
      <c r="T3434" s="14">
        <f>MONTH(R3434)</f>
        <v>1</v>
      </c>
      <c r="U3434" s="14">
        <f>MONTH(S3434)</f>
        <v>2</v>
      </c>
      <c r="V3434">
        <f>YEAR(R3434)</f>
        <v>2016</v>
      </c>
      <c r="W3434">
        <f>YEAR(S3434)</f>
        <v>2016</v>
      </c>
      <c r="X3434" s="14">
        <f>_xlfn.DAYS(Table1[[#This Row],[Date Ended Conversion]],Table1[[#This Row],[Date Created Conversion]])</f>
        <v>25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8297</v>
      </c>
      <c r="O3435" t="s">
        <v>8298</v>
      </c>
      <c r="P3435" s="16">
        <f>ROUND(Table1[[#This Row],[pledged]]/Table1[[#This Row],[goal]]*100,0)</f>
        <v>100</v>
      </c>
      <c r="Q3435">
        <f>IFERROR(ROUND(E3435/L3435,2),0)</f>
        <v>134.15</v>
      </c>
      <c r="R3435" s="18">
        <f>(((J3435/60)/60)/24)+DATE(1970,1,1)</f>
        <v>41776.063136574077</v>
      </c>
      <c r="S3435" s="18">
        <f>(((I3435/60)/60)/24)+DATE(1970,1,1)</f>
        <v>41807.125</v>
      </c>
      <c r="T3435" s="14">
        <f>MONTH(R3435)</f>
        <v>5</v>
      </c>
      <c r="U3435" s="14">
        <f>MONTH(S3435)</f>
        <v>6</v>
      </c>
      <c r="V3435">
        <f>YEAR(R3435)</f>
        <v>2014</v>
      </c>
      <c r="W3435">
        <f>YEAR(S3435)</f>
        <v>2014</v>
      </c>
      <c r="X3435" s="14">
        <f>_xlfn.DAYS(Table1[[#This Row],[Date Ended Conversion]],Table1[[#This Row],[Date Created Conversion]])</f>
        <v>31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8297</v>
      </c>
      <c r="O3436" t="s">
        <v>8298</v>
      </c>
      <c r="P3436" s="16">
        <f>ROUND(Table1[[#This Row],[pledged]]/Table1[[#This Row],[goal]]*100,0)</f>
        <v>106</v>
      </c>
      <c r="Q3436">
        <f>IFERROR(ROUND(E3436/L3436,2),0)</f>
        <v>62.83</v>
      </c>
      <c r="R3436" s="18">
        <f>(((J3436/60)/60)/24)+DATE(1970,1,1)</f>
        <v>41800.380428240744</v>
      </c>
      <c r="S3436" s="18">
        <f>(((I3436/60)/60)/24)+DATE(1970,1,1)</f>
        <v>41830.380428240744</v>
      </c>
      <c r="T3436" s="14">
        <f>MONTH(R3436)</f>
        <v>6</v>
      </c>
      <c r="U3436" s="14">
        <f>MONTH(S3436)</f>
        <v>7</v>
      </c>
      <c r="V3436">
        <f>YEAR(R3436)</f>
        <v>2014</v>
      </c>
      <c r="W3436">
        <f>YEAR(S3436)</f>
        <v>2014</v>
      </c>
      <c r="X3436" s="14">
        <f>_xlfn.DAYS(Table1[[#This Row],[Date Ended Conversion]],Table1[[#This Row],[Date Created Conversion]])</f>
        <v>30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8297</v>
      </c>
      <c r="O3437" t="s">
        <v>8298</v>
      </c>
      <c r="P3437" s="16">
        <f>ROUND(Table1[[#This Row],[pledged]]/Table1[[#This Row],[goal]]*100,0)</f>
        <v>112</v>
      </c>
      <c r="Q3437">
        <f>IFERROR(ROUND(E3437/L3437,2),0)</f>
        <v>58.95</v>
      </c>
      <c r="R3437" s="18">
        <f>(((J3437/60)/60)/24)+DATE(1970,1,1)</f>
        <v>42572.61681712963</v>
      </c>
      <c r="S3437" s="18">
        <f>(((I3437/60)/60)/24)+DATE(1970,1,1)</f>
        <v>42589.125</v>
      </c>
      <c r="T3437" s="14">
        <f>MONTH(R3437)</f>
        <v>7</v>
      </c>
      <c r="U3437" s="14">
        <f>MONTH(S3437)</f>
        <v>8</v>
      </c>
      <c r="V3437">
        <f>YEAR(R3437)</f>
        <v>2016</v>
      </c>
      <c r="W3437">
        <f>YEAR(S3437)</f>
        <v>2016</v>
      </c>
      <c r="X3437" s="14">
        <f>_xlfn.DAYS(Table1[[#This Row],[Date Ended Conversion]],Table1[[#This Row],[Date Created Conversion]])</f>
        <v>17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8297</v>
      </c>
      <c r="O3438" t="s">
        <v>8298</v>
      </c>
      <c r="P3438" s="16">
        <f>ROUND(Table1[[#This Row],[pledged]]/Table1[[#This Row],[goal]]*100,0)</f>
        <v>106</v>
      </c>
      <c r="Q3438">
        <f>IFERROR(ROUND(E3438/L3438,2),0)</f>
        <v>143.11000000000001</v>
      </c>
      <c r="R3438" s="18">
        <f>(((J3438/60)/60)/24)+DATE(1970,1,1)</f>
        <v>41851.541585648149</v>
      </c>
      <c r="S3438" s="18">
        <f>(((I3438/60)/60)/24)+DATE(1970,1,1)</f>
        <v>41872.686111111114</v>
      </c>
      <c r="T3438" s="14">
        <f>MONTH(R3438)</f>
        <v>7</v>
      </c>
      <c r="U3438" s="14">
        <f>MONTH(S3438)</f>
        <v>8</v>
      </c>
      <c r="V3438">
        <f>YEAR(R3438)</f>
        <v>2014</v>
      </c>
      <c r="W3438">
        <f>YEAR(S3438)</f>
        <v>2014</v>
      </c>
      <c r="X3438" s="14">
        <f>_xlfn.DAYS(Table1[[#This Row],[Date Ended Conversion]],Table1[[#This Row],[Date Created Conversion]])</f>
        <v>21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8297</v>
      </c>
      <c r="O3439" t="s">
        <v>8298</v>
      </c>
      <c r="P3439" s="16">
        <f>ROUND(Table1[[#This Row],[pledged]]/Table1[[#This Row],[goal]]*100,0)</f>
        <v>101</v>
      </c>
      <c r="Q3439">
        <f>IFERROR(ROUND(E3439/L3439,2),0)</f>
        <v>84.17</v>
      </c>
      <c r="R3439" s="18">
        <f>(((J3439/60)/60)/24)+DATE(1970,1,1)</f>
        <v>42205.710879629631</v>
      </c>
      <c r="S3439" s="18">
        <f>(((I3439/60)/60)/24)+DATE(1970,1,1)</f>
        <v>42235.710879629631</v>
      </c>
      <c r="T3439" s="14">
        <f>MONTH(R3439)</f>
        <v>7</v>
      </c>
      <c r="U3439" s="14">
        <f>MONTH(S3439)</f>
        <v>8</v>
      </c>
      <c r="V3439">
        <f>YEAR(R3439)</f>
        <v>2015</v>
      </c>
      <c r="W3439">
        <f>YEAR(S3439)</f>
        <v>2015</v>
      </c>
      <c r="X3439" s="14">
        <f>_xlfn.DAYS(Table1[[#This Row],[Date Ended Conversion]],Table1[[#This Row],[Date Created Conversion]])</f>
        <v>30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8297</v>
      </c>
      <c r="O3440" t="s">
        <v>8298</v>
      </c>
      <c r="P3440" s="16">
        <f>ROUND(Table1[[#This Row],[pledged]]/Table1[[#This Row],[goal]]*100,0)</f>
        <v>104</v>
      </c>
      <c r="Q3440">
        <f>IFERROR(ROUND(E3440/L3440,2),0)</f>
        <v>186.07</v>
      </c>
      <c r="R3440" s="18">
        <f>(((J3440/60)/60)/24)+DATE(1970,1,1)</f>
        <v>42100.927858796291</v>
      </c>
      <c r="S3440" s="18">
        <f>(((I3440/60)/60)/24)+DATE(1970,1,1)</f>
        <v>42126.875</v>
      </c>
      <c r="T3440" s="14">
        <f>MONTH(R3440)</f>
        <v>4</v>
      </c>
      <c r="U3440" s="14">
        <f>MONTH(S3440)</f>
        <v>5</v>
      </c>
      <c r="V3440">
        <f>YEAR(R3440)</f>
        <v>2015</v>
      </c>
      <c r="W3440">
        <f>YEAR(S3440)</f>
        <v>2015</v>
      </c>
      <c r="X3440" s="14">
        <f>_xlfn.DAYS(Table1[[#This Row],[Date Ended Conversion]],Table1[[#This Row],[Date Created Conversion]])</f>
        <v>26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8297</v>
      </c>
      <c r="O3441" t="s">
        <v>8298</v>
      </c>
      <c r="P3441" s="16">
        <f>ROUND(Table1[[#This Row],[pledged]]/Table1[[#This Row],[goal]]*100,0)</f>
        <v>135</v>
      </c>
      <c r="Q3441">
        <f>IFERROR(ROUND(E3441/L3441,2),0)</f>
        <v>89.79</v>
      </c>
      <c r="R3441" s="18">
        <f>(((J3441/60)/60)/24)+DATE(1970,1,1)</f>
        <v>42374.911226851851</v>
      </c>
      <c r="S3441" s="18">
        <f>(((I3441/60)/60)/24)+DATE(1970,1,1)</f>
        <v>42388.207638888889</v>
      </c>
      <c r="T3441" s="14">
        <f>MONTH(R3441)</f>
        <v>1</v>
      </c>
      <c r="U3441" s="14">
        <f>MONTH(S3441)</f>
        <v>1</v>
      </c>
      <c r="V3441">
        <f>YEAR(R3441)</f>
        <v>2016</v>
      </c>
      <c r="W3441">
        <f>YEAR(S3441)</f>
        <v>2016</v>
      </c>
      <c r="X3441" s="14">
        <f>_xlfn.DAYS(Table1[[#This Row],[Date Ended Conversion]],Table1[[#This Row],[Date Created Conversion]])</f>
        <v>14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8297</v>
      </c>
      <c r="O3442" t="s">
        <v>8298</v>
      </c>
      <c r="P3442" s="16">
        <f>ROUND(Table1[[#This Row],[pledged]]/Table1[[#This Row],[goal]]*100,0)</f>
        <v>105</v>
      </c>
      <c r="Q3442">
        <f>IFERROR(ROUND(E3442/L3442,2),0)</f>
        <v>64.16</v>
      </c>
      <c r="R3442" s="18">
        <f>(((J3442/60)/60)/24)+DATE(1970,1,1)</f>
        <v>41809.12300925926</v>
      </c>
      <c r="S3442" s="18">
        <f>(((I3442/60)/60)/24)+DATE(1970,1,1)</f>
        <v>41831.677083333336</v>
      </c>
      <c r="T3442" s="14">
        <f>MONTH(R3442)</f>
        <v>6</v>
      </c>
      <c r="U3442" s="14">
        <f>MONTH(S3442)</f>
        <v>7</v>
      </c>
      <c r="V3442">
        <f>YEAR(R3442)</f>
        <v>2014</v>
      </c>
      <c r="W3442">
        <f>YEAR(S3442)</f>
        <v>2014</v>
      </c>
      <c r="X3442" s="14">
        <f>_xlfn.DAYS(Table1[[#This Row],[Date Ended Conversion]],Table1[[#This Row],[Date Created Conversion]])</f>
        <v>22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8297</v>
      </c>
      <c r="O3443" t="s">
        <v>8298</v>
      </c>
      <c r="P3443" s="16">
        <f>ROUND(Table1[[#This Row],[pledged]]/Table1[[#This Row],[goal]]*100,0)</f>
        <v>103</v>
      </c>
      <c r="Q3443">
        <f>IFERROR(ROUND(E3443/L3443,2),0)</f>
        <v>59.65</v>
      </c>
      <c r="R3443" s="18">
        <f>(((J3443/60)/60)/24)+DATE(1970,1,1)</f>
        <v>42294.429641203707</v>
      </c>
      <c r="S3443" s="18">
        <f>(((I3443/60)/60)/24)+DATE(1970,1,1)</f>
        <v>42321.845138888893</v>
      </c>
      <c r="T3443" s="14">
        <f>MONTH(R3443)</f>
        <v>10</v>
      </c>
      <c r="U3443" s="14">
        <f>MONTH(S3443)</f>
        <v>11</v>
      </c>
      <c r="V3443">
        <f>YEAR(R3443)</f>
        <v>2015</v>
      </c>
      <c r="W3443">
        <f>YEAR(S3443)</f>
        <v>2015</v>
      </c>
      <c r="X3443" s="14">
        <f>_xlfn.DAYS(Table1[[#This Row],[Date Ended Conversion]],Table1[[#This Row],[Date Created Conversion]])</f>
        <v>27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8297</v>
      </c>
      <c r="O3444" t="s">
        <v>8298</v>
      </c>
      <c r="P3444" s="16">
        <f>ROUND(Table1[[#This Row],[pledged]]/Table1[[#This Row],[goal]]*100,0)</f>
        <v>100</v>
      </c>
      <c r="Q3444">
        <f>IFERROR(ROUND(E3444/L3444,2),0)</f>
        <v>31.25</v>
      </c>
      <c r="R3444" s="18">
        <f>(((J3444/60)/60)/24)+DATE(1970,1,1)</f>
        <v>42124.841111111105</v>
      </c>
      <c r="S3444" s="18">
        <f>(((I3444/60)/60)/24)+DATE(1970,1,1)</f>
        <v>42154.841111111105</v>
      </c>
      <c r="T3444" s="14">
        <f>MONTH(R3444)</f>
        <v>4</v>
      </c>
      <c r="U3444" s="14">
        <f>MONTH(S3444)</f>
        <v>5</v>
      </c>
      <c r="V3444">
        <f>YEAR(R3444)</f>
        <v>2015</v>
      </c>
      <c r="W3444">
        <f>YEAR(S3444)</f>
        <v>2015</v>
      </c>
      <c r="X3444" s="14">
        <f>_xlfn.DAYS(Table1[[#This Row],[Date Ended Conversion]],Table1[[#This Row],[Date Created Conversion]])</f>
        <v>30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8297</v>
      </c>
      <c r="O3445" t="s">
        <v>8298</v>
      </c>
      <c r="P3445" s="16">
        <f>ROUND(Table1[[#This Row],[pledged]]/Table1[[#This Row],[goal]]*100,0)</f>
        <v>186</v>
      </c>
      <c r="Q3445">
        <f>IFERROR(ROUND(E3445/L3445,2),0)</f>
        <v>41.22</v>
      </c>
      <c r="R3445" s="18">
        <f>(((J3445/60)/60)/24)+DATE(1970,1,1)</f>
        <v>41861.524837962963</v>
      </c>
      <c r="S3445" s="18">
        <f>(((I3445/60)/60)/24)+DATE(1970,1,1)</f>
        <v>41891.524837962963</v>
      </c>
      <c r="T3445" s="14">
        <f>MONTH(R3445)</f>
        <v>8</v>
      </c>
      <c r="U3445" s="14">
        <f>MONTH(S3445)</f>
        <v>9</v>
      </c>
      <c r="V3445">
        <f>YEAR(R3445)</f>
        <v>2014</v>
      </c>
      <c r="W3445">
        <f>YEAR(S3445)</f>
        <v>2014</v>
      </c>
      <c r="X3445" s="14">
        <f>_xlfn.DAYS(Table1[[#This Row],[Date Ended Conversion]],Table1[[#This Row],[Date Created Conversion]])</f>
        <v>30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8297</v>
      </c>
      <c r="O3446" t="s">
        <v>8298</v>
      </c>
      <c r="P3446" s="16">
        <f>ROUND(Table1[[#This Row],[pledged]]/Table1[[#This Row],[goal]]*100,0)</f>
        <v>289</v>
      </c>
      <c r="Q3446">
        <f>IFERROR(ROUND(E3446/L3446,2),0)</f>
        <v>43.35</v>
      </c>
      <c r="R3446" s="18">
        <f>(((J3446/60)/60)/24)+DATE(1970,1,1)</f>
        <v>42521.291504629626</v>
      </c>
      <c r="S3446" s="18">
        <f>(((I3446/60)/60)/24)+DATE(1970,1,1)</f>
        <v>42529.582638888889</v>
      </c>
      <c r="T3446" s="14">
        <f>MONTH(R3446)</f>
        <v>5</v>
      </c>
      <c r="U3446" s="14">
        <f>MONTH(S3446)</f>
        <v>6</v>
      </c>
      <c r="V3446">
        <f>YEAR(R3446)</f>
        <v>2016</v>
      </c>
      <c r="W3446">
        <f>YEAR(S3446)</f>
        <v>2016</v>
      </c>
      <c r="X3446" s="14">
        <f>_xlfn.DAYS(Table1[[#This Row],[Date Ended Conversion]],Table1[[#This Row],[Date Created Conversion]])</f>
        <v>8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8297</v>
      </c>
      <c r="O3447" t="s">
        <v>8298</v>
      </c>
      <c r="P3447" s="16">
        <f>ROUND(Table1[[#This Row],[pledged]]/Table1[[#This Row],[goal]]*100,0)</f>
        <v>100</v>
      </c>
      <c r="Q3447">
        <f>IFERROR(ROUND(E3447/L3447,2),0)</f>
        <v>64.52</v>
      </c>
      <c r="R3447" s="18">
        <f>(((J3447/60)/60)/24)+DATE(1970,1,1)</f>
        <v>42272.530509259261</v>
      </c>
      <c r="S3447" s="18">
        <f>(((I3447/60)/60)/24)+DATE(1970,1,1)</f>
        <v>42300.530509259261</v>
      </c>
      <c r="T3447" s="14">
        <f>MONTH(R3447)</f>
        <v>9</v>
      </c>
      <c r="U3447" s="14">
        <f>MONTH(S3447)</f>
        <v>10</v>
      </c>
      <c r="V3447">
        <f>YEAR(R3447)</f>
        <v>2015</v>
      </c>
      <c r="W3447">
        <f>YEAR(S3447)</f>
        <v>2015</v>
      </c>
      <c r="X3447" s="14">
        <f>_xlfn.DAYS(Table1[[#This Row],[Date Ended Conversion]],Table1[[#This Row],[Date Created Conversion]])</f>
        <v>28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8297</v>
      </c>
      <c r="O3448" t="s">
        <v>8298</v>
      </c>
      <c r="P3448" s="16">
        <f>ROUND(Table1[[#This Row],[pledged]]/Table1[[#This Row],[goal]]*100,0)</f>
        <v>108</v>
      </c>
      <c r="Q3448">
        <f>IFERROR(ROUND(E3448/L3448,2),0)</f>
        <v>43.28</v>
      </c>
      <c r="R3448" s="18">
        <f>(((J3448/60)/60)/24)+DATE(1970,1,1)</f>
        <v>42016.832465277781</v>
      </c>
      <c r="S3448" s="18">
        <f>(((I3448/60)/60)/24)+DATE(1970,1,1)</f>
        <v>42040.513888888891</v>
      </c>
      <c r="T3448" s="14">
        <f>MONTH(R3448)</f>
        <v>1</v>
      </c>
      <c r="U3448" s="14">
        <f>MONTH(S3448)</f>
        <v>2</v>
      </c>
      <c r="V3448">
        <f>YEAR(R3448)</f>
        <v>2015</v>
      </c>
      <c r="W3448">
        <f>YEAR(S3448)</f>
        <v>2015</v>
      </c>
      <c r="X3448" s="14">
        <f>_xlfn.DAYS(Table1[[#This Row],[Date Ended Conversion]],Table1[[#This Row],[Date Created Conversion]])</f>
        <v>24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8297</v>
      </c>
      <c r="O3449" t="s">
        <v>8298</v>
      </c>
      <c r="P3449" s="16">
        <f>ROUND(Table1[[#This Row],[pledged]]/Table1[[#This Row],[goal]]*100,0)</f>
        <v>108</v>
      </c>
      <c r="Q3449">
        <f>IFERROR(ROUND(E3449/L3449,2),0)</f>
        <v>77</v>
      </c>
      <c r="R3449" s="18">
        <f>(((J3449/60)/60)/24)+DATE(1970,1,1)</f>
        <v>42402.889027777783</v>
      </c>
      <c r="S3449" s="18">
        <f>(((I3449/60)/60)/24)+DATE(1970,1,1)</f>
        <v>42447.847361111111</v>
      </c>
      <c r="T3449" s="14">
        <f>MONTH(R3449)</f>
        <v>2</v>
      </c>
      <c r="U3449" s="14">
        <f>MONTH(S3449)</f>
        <v>3</v>
      </c>
      <c r="V3449">
        <f>YEAR(R3449)</f>
        <v>2016</v>
      </c>
      <c r="W3449">
        <f>YEAR(S3449)</f>
        <v>2016</v>
      </c>
      <c r="X3449" s="14">
        <f>_xlfn.DAYS(Table1[[#This Row],[Date Ended Conversion]],Table1[[#This Row],[Date Created Conversion]])</f>
        <v>45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8297</v>
      </c>
      <c r="O3450" t="s">
        <v>8298</v>
      </c>
      <c r="P3450" s="16">
        <f>ROUND(Table1[[#This Row],[pledged]]/Table1[[#This Row],[goal]]*100,0)</f>
        <v>110</v>
      </c>
      <c r="Q3450">
        <f>IFERROR(ROUND(E3450/L3450,2),0)</f>
        <v>51.22</v>
      </c>
      <c r="R3450" s="18">
        <f>(((J3450/60)/60)/24)+DATE(1970,1,1)</f>
        <v>41960.119085648148</v>
      </c>
      <c r="S3450" s="18">
        <f>(((I3450/60)/60)/24)+DATE(1970,1,1)</f>
        <v>41990.119085648148</v>
      </c>
      <c r="T3450" s="14">
        <f>MONTH(R3450)</f>
        <v>11</v>
      </c>
      <c r="U3450" s="14">
        <f>MONTH(S3450)</f>
        <v>12</v>
      </c>
      <c r="V3450">
        <f>YEAR(R3450)</f>
        <v>2014</v>
      </c>
      <c r="W3450">
        <f>YEAR(S3450)</f>
        <v>2014</v>
      </c>
      <c r="X3450" s="14">
        <f>_xlfn.DAYS(Table1[[#This Row],[Date Ended Conversion]],Table1[[#This Row],[Date Created Conversion]])</f>
        <v>30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8297</v>
      </c>
      <c r="O3451" t="s">
        <v>8298</v>
      </c>
      <c r="P3451" s="16">
        <f>ROUND(Table1[[#This Row],[pledged]]/Table1[[#This Row],[goal]]*100,0)</f>
        <v>171</v>
      </c>
      <c r="Q3451">
        <f>IFERROR(ROUND(E3451/L3451,2),0)</f>
        <v>68.25</v>
      </c>
      <c r="R3451" s="18">
        <f>(((J3451/60)/60)/24)+DATE(1970,1,1)</f>
        <v>42532.052523148144</v>
      </c>
      <c r="S3451" s="18">
        <f>(((I3451/60)/60)/24)+DATE(1970,1,1)</f>
        <v>42560.166666666672</v>
      </c>
      <c r="T3451" s="14">
        <f>MONTH(R3451)</f>
        <v>6</v>
      </c>
      <c r="U3451" s="14">
        <f>MONTH(S3451)</f>
        <v>7</v>
      </c>
      <c r="V3451">
        <f>YEAR(R3451)</f>
        <v>2016</v>
      </c>
      <c r="W3451">
        <f>YEAR(S3451)</f>
        <v>2016</v>
      </c>
      <c r="X3451" s="14">
        <f>_xlfn.DAYS(Table1[[#This Row],[Date Ended Conversion]],Table1[[#This Row],[Date Created Conversion]])</f>
        <v>28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8297</v>
      </c>
      <c r="O3452" t="s">
        <v>8298</v>
      </c>
      <c r="P3452" s="16">
        <f>ROUND(Table1[[#This Row],[pledged]]/Table1[[#This Row],[goal]]*100,0)</f>
        <v>152</v>
      </c>
      <c r="Q3452">
        <f>IFERROR(ROUND(E3452/L3452,2),0)</f>
        <v>19.489999999999998</v>
      </c>
      <c r="R3452" s="18">
        <f>(((J3452/60)/60)/24)+DATE(1970,1,1)</f>
        <v>42036.704525462963</v>
      </c>
      <c r="S3452" s="18">
        <f>(((I3452/60)/60)/24)+DATE(1970,1,1)</f>
        <v>42096.662858796291</v>
      </c>
      <c r="T3452" s="14">
        <f>MONTH(R3452)</f>
        <v>2</v>
      </c>
      <c r="U3452" s="14">
        <f>MONTH(S3452)</f>
        <v>4</v>
      </c>
      <c r="V3452">
        <f>YEAR(R3452)</f>
        <v>2015</v>
      </c>
      <c r="W3452">
        <f>YEAR(S3452)</f>
        <v>2015</v>
      </c>
      <c r="X3452" s="14">
        <f>_xlfn.DAYS(Table1[[#This Row],[Date Ended Conversion]],Table1[[#This Row],[Date Created Conversion]])</f>
        <v>60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8297</v>
      </c>
      <c r="O3453" t="s">
        <v>8298</v>
      </c>
      <c r="P3453" s="16">
        <f>ROUND(Table1[[#This Row],[pledged]]/Table1[[#This Row],[goal]]*100,0)</f>
        <v>101</v>
      </c>
      <c r="Q3453">
        <f>IFERROR(ROUND(E3453/L3453,2),0)</f>
        <v>41.13</v>
      </c>
      <c r="R3453" s="18">
        <f>(((J3453/60)/60)/24)+DATE(1970,1,1)</f>
        <v>42088.723692129628</v>
      </c>
      <c r="S3453" s="18">
        <f>(((I3453/60)/60)/24)+DATE(1970,1,1)</f>
        <v>42115.723692129628</v>
      </c>
      <c r="T3453" s="14">
        <f>MONTH(R3453)</f>
        <v>3</v>
      </c>
      <c r="U3453" s="14">
        <f>MONTH(S3453)</f>
        <v>4</v>
      </c>
      <c r="V3453">
        <f>YEAR(R3453)</f>
        <v>2015</v>
      </c>
      <c r="W3453">
        <f>YEAR(S3453)</f>
        <v>2015</v>
      </c>
      <c r="X3453" s="14">
        <f>_xlfn.DAYS(Table1[[#This Row],[Date Ended Conversion]],Table1[[#This Row],[Date Created Conversion]])</f>
        <v>27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8297</v>
      </c>
      <c r="O3454" t="s">
        <v>8298</v>
      </c>
      <c r="P3454" s="16">
        <f>ROUND(Table1[[#This Row],[pledged]]/Table1[[#This Row],[goal]]*100,0)</f>
        <v>153</v>
      </c>
      <c r="Q3454">
        <f>IFERROR(ROUND(E3454/L3454,2),0)</f>
        <v>41.41</v>
      </c>
      <c r="R3454" s="18">
        <f>(((J3454/60)/60)/24)+DATE(1970,1,1)</f>
        <v>41820.639189814814</v>
      </c>
      <c r="S3454" s="18">
        <f>(((I3454/60)/60)/24)+DATE(1970,1,1)</f>
        <v>41843.165972222225</v>
      </c>
      <c r="T3454" s="14">
        <f>MONTH(R3454)</f>
        <v>6</v>
      </c>
      <c r="U3454" s="14">
        <f>MONTH(S3454)</f>
        <v>7</v>
      </c>
      <c r="V3454">
        <f>YEAR(R3454)</f>
        <v>2014</v>
      </c>
      <c r="W3454">
        <f>YEAR(S3454)</f>
        <v>2014</v>
      </c>
      <c r="X3454" s="14">
        <f>_xlfn.DAYS(Table1[[#This Row],[Date Ended Conversion]],Table1[[#This Row],[Date Created Conversion]])</f>
        <v>23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8297</v>
      </c>
      <c r="O3455" t="s">
        <v>8298</v>
      </c>
      <c r="P3455" s="16">
        <f>ROUND(Table1[[#This Row],[pledged]]/Table1[[#This Row],[goal]]*100,0)</f>
        <v>128</v>
      </c>
      <c r="Q3455">
        <f>IFERROR(ROUND(E3455/L3455,2),0)</f>
        <v>27.5</v>
      </c>
      <c r="R3455" s="18">
        <f>(((J3455/60)/60)/24)+DATE(1970,1,1)</f>
        <v>42535.97865740741</v>
      </c>
      <c r="S3455" s="18">
        <f>(((I3455/60)/60)/24)+DATE(1970,1,1)</f>
        <v>42595.97865740741</v>
      </c>
      <c r="T3455" s="14">
        <f>MONTH(R3455)</f>
        <v>6</v>
      </c>
      <c r="U3455" s="14">
        <f>MONTH(S3455)</f>
        <v>8</v>
      </c>
      <c r="V3455">
        <f>YEAR(R3455)</f>
        <v>2016</v>
      </c>
      <c r="W3455">
        <f>YEAR(S3455)</f>
        <v>2016</v>
      </c>
      <c r="X3455" s="14">
        <f>_xlfn.DAYS(Table1[[#This Row],[Date Ended Conversion]],Table1[[#This Row],[Date Created Conversion]])</f>
        <v>60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8297</v>
      </c>
      <c r="O3456" t="s">
        <v>8298</v>
      </c>
      <c r="P3456" s="16">
        <f>ROUND(Table1[[#This Row],[pledged]]/Table1[[#This Row],[goal]]*100,0)</f>
        <v>101</v>
      </c>
      <c r="Q3456">
        <f>IFERROR(ROUND(E3456/L3456,2),0)</f>
        <v>33.57</v>
      </c>
      <c r="R3456" s="18">
        <f>(((J3456/60)/60)/24)+DATE(1970,1,1)</f>
        <v>41821.698599537034</v>
      </c>
      <c r="S3456" s="18">
        <f>(((I3456/60)/60)/24)+DATE(1970,1,1)</f>
        <v>41851.698599537034</v>
      </c>
      <c r="T3456" s="14">
        <f>MONTH(R3456)</f>
        <v>7</v>
      </c>
      <c r="U3456" s="14">
        <f>MONTH(S3456)</f>
        <v>7</v>
      </c>
      <c r="V3456">
        <f>YEAR(R3456)</f>
        <v>2014</v>
      </c>
      <c r="W3456">
        <f>YEAR(S3456)</f>
        <v>2014</v>
      </c>
      <c r="X3456" s="14">
        <f>_xlfn.DAYS(Table1[[#This Row],[Date Ended Conversion]],Table1[[#This Row],[Date Created Conversion]])</f>
        <v>30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8297</v>
      </c>
      <c r="O3457" t="s">
        <v>8298</v>
      </c>
      <c r="P3457" s="16">
        <f>ROUND(Table1[[#This Row],[pledged]]/Table1[[#This Row],[goal]]*100,0)</f>
        <v>101</v>
      </c>
      <c r="Q3457">
        <f>IFERROR(ROUND(E3457/L3457,2),0)</f>
        <v>145.87</v>
      </c>
      <c r="R3457" s="18">
        <f>(((J3457/60)/60)/24)+DATE(1970,1,1)</f>
        <v>42626.7503125</v>
      </c>
      <c r="S3457" s="18">
        <f>(((I3457/60)/60)/24)+DATE(1970,1,1)</f>
        <v>42656.7503125</v>
      </c>
      <c r="T3457" s="14">
        <f>MONTH(R3457)</f>
        <v>9</v>
      </c>
      <c r="U3457" s="14">
        <f>MONTH(S3457)</f>
        <v>10</v>
      </c>
      <c r="V3457">
        <f>YEAR(R3457)</f>
        <v>2016</v>
      </c>
      <c r="W3457">
        <f>YEAR(S3457)</f>
        <v>2016</v>
      </c>
      <c r="X3457" s="14">
        <f>_xlfn.DAYS(Table1[[#This Row],[Date Ended Conversion]],Table1[[#This Row],[Date Created Conversion]])</f>
        <v>30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8297</v>
      </c>
      <c r="O3458" t="s">
        <v>8298</v>
      </c>
      <c r="P3458" s="16">
        <f>ROUND(Table1[[#This Row],[pledged]]/Table1[[#This Row],[goal]]*100,0)</f>
        <v>191</v>
      </c>
      <c r="Q3458">
        <f>IFERROR(ROUND(E3458/L3458,2),0)</f>
        <v>358.69</v>
      </c>
      <c r="R3458" s="18">
        <f>(((J3458/60)/60)/24)+DATE(1970,1,1)</f>
        <v>41821.205636574072</v>
      </c>
      <c r="S3458" s="18">
        <f>(((I3458/60)/60)/24)+DATE(1970,1,1)</f>
        <v>41852.290972222225</v>
      </c>
      <c r="T3458" s="14">
        <f>MONTH(R3458)</f>
        <v>7</v>
      </c>
      <c r="U3458" s="14">
        <f>MONTH(S3458)</f>
        <v>8</v>
      </c>
      <c r="V3458">
        <f>YEAR(R3458)</f>
        <v>2014</v>
      </c>
      <c r="W3458">
        <f>YEAR(S3458)</f>
        <v>2014</v>
      </c>
      <c r="X3458" s="14">
        <f>_xlfn.DAYS(Table1[[#This Row],[Date Ended Conversion]],Table1[[#This Row],[Date Created Conversion]])</f>
        <v>31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8297</v>
      </c>
      <c r="O3459" t="s">
        <v>8298</v>
      </c>
      <c r="P3459" s="16">
        <f>ROUND(Table1[[#This Row],[pledged]]/Table1[[#This Row],[goal]]*100,0)</f>
        <v>140</v>
      </c>
      <c r="Q3459">
        <f>IFERROR(ROUND(E3459/L3459,2),0)</f>
        <v>50.98</v>
      </c>
      <c r="R3459" s="18">
        <f>(((J3459/60)/60)/24)+DATE(1970,1,1)</f>
        <v>42016.706678240742</v>
      </c>
      <c r="S3459" s="18">
        <f>(((I3459/60)/60)/24)+DATE(1970,1,1)</f>
        <v>42047.249305555553</v>
      </c>
      <c r="T3459" s="14">
        <f>MONTH(R3459)</f>
        <v>1</v>
      </c>
      <c r="U3459" s="14">
        <f>MONTH(S3459)</f>
        <v>2</v>
      </c>
      <c r="V3459">
        <f>YEAR(R3459)</f>
        <v>2015</v>
      </c>
      <c r="W3459">
        <f>YEAR(S3459)</f>
        <v>2015</v>
      </c>
      <c r="X3459" s="14">
        <f>_xlfn.DAYS(Table1[[#This Row],[Date Ended Conversion]],Table1[[#This Row],[Date Created Conversion]])</f>
        <v>31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8297</v>
      </c>
      <c r="O3460" t="s">
        <v>8298</v>
      </c>
      <c r="P3460" s="16">
        <f>ROUND(Table1[[#This Row],[pledged]]/Table1[[#This Row],[goal]]*100,0)</f>
        <v>124</v>
      </c>
      <c r="Q3460">
        <f>IFERROR(ROUND(E3460/L3460,2),0)</f>
        <v>45.04</v>
      </c>
      <c r="R3460" s="18">
        <f>(((J3460/60)/60)/24)+DATE(1970,1,1)</f>
        <v>42011.202581018515</v>
      </c>
      <c r="S3460" s="18">
        <f>(((I3460/60)/60)/24)+DATE(1970,1,1)</f>
        <v>42038.185416666667</v>
      </c>
      <c r="T3460" s="14">
        <f>MONTH(R3460)</f>
        <v>1</v>
      </c>
      <c r="U3460" s="14">
        <f>MONTH(S3460)</f>
        <v>2</v>
      </c>
      <c r="V3460">
        <f>YEAR(R3460)</f>
        <v>2015</v>
      </c>
      <c r="W3460">
        <f>YEAR(S3460)</f>
        <v>2015</v>
      </c>
      <c r="X3460" s="14">
        <f>_xlfn.DAYS(Table1[[#This Row],[Date Ended Conversion]],Table1[[#This Row],[Date Created Conversion]])</f>
        <v>27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8297</v>
      </c>
      <c r="O3461" t="s">
        <v>8298</v>
      </c>
      <c r="P3461" s="16">
        <f>ROUND(Table1[[#This Row],[pledged]]/Table1[[#This Row],[goal]]*100,0)</f>
        <v>126</v>
      </c>
      <c r="Q3461">
        <f>IFERROR(ROUND(E3461/L3461,2),0)</f>
        <v>17.53</v>
      </c>
      <c r="R3461" s="18">
        <f>(((J3461/60)/60)/24)+DATE(1970,1,1)</f>
        <v>42480.479861111111</v>
      </c>
      <c r="S3461" s="18">
        <f>(((I3461/60)/60)/24)+DATE(1970,1,1)</f>
        <v>42510.479861111111</v>
      </c>
      <c r="T3461" s="14">
        <f>MONTH(R3461)</f>
        <v>4</v>
      </c>
      <c r="U3461" s="14">
        <f>MONTH(S3461)</f>
        <v>5</v>
      </c>
      <c r="V3461">
        <f>YEAR(R3461)</f>
        <v>2016</v>
      </c>
      <c r="W3461">
        <f>YEAR(S3461)</f>
        <v>2016</v>
      </c>
      <c r="X3461" s="14">
        <f>_xlfn.DAYS(Table1[[#This Row],[Date Ended Conversion]],Table1[[#This Row],[Date Created Conversion]])</f>
        <v>30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8297</v>
      </c>
      <c r="O3462" t="s">
        <v>8298</v>
      </c>
      <c r="P3462" s="16">
        <f>ROUND(Table1[[#This Row],[pledged]]/Table1[[#This Row],[goal]]*100,0)</f>
        <v>190</v>
      </c>
      <c r="Q3462">
        <f>IFERROR(ROUND(E3462/L3462,2),0)</f>
        <v>50</v>
      </c>
      <c r="R3462" s="18">
        <f>(((J3462/60)/60)/24)+DATE(1970,1,1)</f>
        <v>41852.527222222219</v>
      </c>
      <c r="S3462" s="18">
        <f>(((I3462/60)/60)/24)+DATE(1970,1,1)</f>
        <v>41866.527222222219</v>
      </c>
      <c r="T3462" s="14">
        <f>MONTH(R3462)</f>
        <v>8</v>
      </c>
      <c r="U3462" s="14">
        <f>MONTH(S3462)</f>
        <v>8</v>
      </c>
      <c r="V3462">
        <f>YEAR(R3462)</f>
        <v>2014</v>
      </c>
      <c r="W3462">
        <f>YEAR(S3462)</f>
        <v>2014</v>
      </c>
      <c r="X3462" s="14">
        <f>_xlfn.DAYS(Table1[[#This Row],[Date Ended Conversion]],Table1[[#This Row],[Date Created Conversion]])</f>
        <v>14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8297</v>
      </c>
      <c r="O3463" t="s">
        <v>8298</v>
      </c>
      <c r="P3463" s="16">
        <f>ROUND(Table1[[#This Row],[pledged]]/Table1[[#This Row],[goal]]*100,0)</f>
        <v>139</v>
      </c>
      <c r="Q3463">
        <f>IFERROR(ROUND(E3463/L3463,2),0)</f>
        <v>57.92</v>
      </c>
      <c r="R3463" s="18">
        <f>(((J3463/60)/60)/24)+DATE(1970,1,1)</f>
        <v>42643.632858796293</v>
      </c>
      <c r="S3463" s="18">
        <f>(((I3463/60)/60)/24)+DATE(1970,1,1)</f>
        <v>42672.125</v>
      </c>
      <c r="T3463" s="14">
        <f>MONTH(R3463)</f>
        <v>9</v>
      </c>
      <c r="U3463" s="14">
        <f>MONTH(S3463)</f>
        <v>10</v>
      </c>
      <c r="V3463">
        <f>YEAR(R3463)</f>
        <v>2016</v>
      </c>
      <c r="W3463">
        <f>YEAR(S3463)</f>
        <v>2016</v>
      </c>
      <c r="X3463" s="14">
        <f>_xlfn.DAYS(Table1[[#This Row],[Date Ended Conversion]],Table1[[#This Row],[Date Created Conversion]])</f>
        <v>29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8297</v>
      </c>
      <c r="O3464" t="s">
        <v>8298</v>
      </c>
      <c r="P3464" s="16">
        <f>ROUND(Table1[[#This Row],[pledged]]/Table1[[#This Row],[goal]]*100,0)</f>
        <v>202</v>
      </c>
      <c r="Q3464">
        <f>IFERROR(ROUND(E3464/L3464,2),0)</f>
        <v>29.71</v>
      </c>
      <c r="R3464" s="18">
        <f>(((J3464/60)/60)/24)+DATE(1970,1,1)</f>
        <v>42179.898472222223</v>
      </c>
      <c r="S3464" s="18">
        <f>(((I3464/60)/60)/24)+DATE(1970,1,1)</f>
        <v>42195.75</v>
      </c>
      <c r="T3464" s="14">
        <f>MONTH(R3464)</f>
        <v>6</v>
      </c>
      <c r="U3464" s="14">
        <f>MONTH(S3464)</f>
        <v>7</v>
      </c>
      <c r="V3464">
        <f>YEAR(R3464)</f>
        <v>2015</v>
      </c>
      <c r="W3464">
        <f>YEAR(S3464)</f>
        <v>2015</v>
      </c>
      <c r="X3464" s="14">
        <f>_xlfn.DAYS(Table1[[#This Row],[Date Ended Conversion]],Table1[[#This Row],[Date Created Conversion]])</f>
        <v>16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8297</v>
      </c>
      <c r="O3465" t="s">
        <v>8298</v>
      </c>
      <c r="P3465" s="16">
        <f>ROUND(Table1[[#This Row],[pledged]]/Table1[[#This Row],[goal]]*100,0)</f>
        <v>103</v>
      </c>
      <c r="Q3465">
        <f>IFERROR(ROUND(E3465/L3465,2),0)</f>
        <v>90.68</v>
      </c>
      <c r="R3465" s="18">
        <f>(((J3465/60)/60)/24)+DATE(1970,1,1)</f>
        <v>42612.918807870374</v>
      </c>
      <c r="S3465" s="18">
        <f>(((I3465/60)/60)/24)+DATE(1970,1,1)</f>
        <v>42654.165972222225</v>
      </c>
      <c r="T3465" s="14">
        <f>MONTH(R3465)</f>
        <v>8</v>
      </c>
      <c r="U3465" s="14">
        <f>MONTH(S3465)</f>
        <v>10</v>
      </c>
      <c r="V3465">
        <f>YEAR(R3465)</f>
        <v>2016</v>
      </c>
      <c r="W3465">
        <f>YEAR(S3465)</f>
        <v>2016</v>
      </c>
      <c r="X3465" s="14">
        <f>_xlfn.DAYS(Table1[[#This Row],[Date Ended Conversion]],Table1[[#This Row],[Date Created Conversion]])</f>
        <v>42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8297</v>
      </c>
      <c r="O3466" t="s">
        <v>8298</v>
      </c>
      <c r="P3466" s="16">
        <f>ROUND(Table1[[#This Row],[pledged]]/Table1[[#This Row],[goal]]*100,0)</f>
        <v>102</v>
      </c>
      <c r="Q3466">
        <f>IFERROR(ROUND(E3466/L3466,2),0)</f>
        <v>55.01</v>
      </c>
      <c r="R3466" s="18">
        <f>(((J3466/60)/60)/24)+DATE(1970,1,1)</f>
        <v>42575.130057870367</v>
      </c>
      <c r="S3466" s="18">
        <f>(((I3466/60)/60)/24)+DATE(1970,1,1)</f>
        <v>42605.130057870367</v>
      </c>
      <c r="T3466" s="14">
        <f>MONTH(R3466)</f>
        <v>7</v>
      </c>
      <c r="U3466" s="14">
        <f>MONTH(S3466)</f>
        <v>8</v>
      </c>
      <c r="V3466">
        <f>YEAR(R3466)</f>
        <v>2016</v>
      </c>
      <c r="W3466">
        <f>YEAR(S3466)</f>
        <v>2016</v>
      </c>
      <c r="X3466" s="14">
        <f>_xlfn.DAYS(Table1[[#This Row],[Date Ended Conversion]],Table1[[#This Row],[Date Created Conversion]])</f>
        <v>30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8297</v>
      </c>
      <c r="O3467" t="s">
        <v>8298</v>
      </c>
      <c r="P3467" s="16">
        <f>ROUND(Table1[[#This Row],[pledged]]/Table1[[#This Row],[goal]]*100,0)</f>
        <v>103</v>
      </c>
      <c r="Q3467">
        <f>IFERROR(ROUND(E3467/L3467,2),0)</f>
        <v>57.22</v>
      </c>
      <c r="R3467" s="18">
        <f>(((J3467/60)/60)/24)+DATE(1970,1,1)</f>
        <v>42200.625833333332</v>
      </c>
      <c r="S3467" s="18">
        <f>(((I3467/60)/60)/24)+DATE(1970,1,1)</f>
        <v>42225.666666666672</v>
      </c>
      <c r="T3467" s="14">
        <f>MONTH(R3467)</f>
        <v>7</v>
      </c>
      <c r="U3467" s="14">
        <f>MONTH(S3467)</f>
        <v>8</v>
      </c>
      <c r="V3467">
        <f>YEAR(R3467)</f>
        <v>2015</v>
      </c>
      <c r="W3467">
        <f>YEAR(S3467)</f>
        <v>2015</v>
      </c>
      <c r="X3467" s="14">
        <f>_xlfn.DAYS(Table1[[#This Row],[Date Ended Conversion]],Table1[[#This Row],[Date Created Conversion]])</f>
        <v>25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8297</v>
      </c>
      <c r="O3468" t="s">
        <v>8298</v>
      </c>
      <c r="P3468" s="16">
        <f>ROUND(Table1[[#This Row],[pledged]]/Table1[[#This Row],[goal]]*100,0)</f>
        <v>127</v>
      </c>
      <c r="Q3468">
        <f>IFERROR(ROUND(E3468/L3468,2),0)</f>
        <v>72.95</v>
      </c>
      <c r="R3468" s="18">
        <f>(((J3468/60)/60)/24)+DATE(1970,1,1)</f>
        <v>42420.019097222219</v>
      </c>
      <c r="S3468" s="18">
        <f>(((I3468/60)/60)/24)+DATE(1970,1,1)</f>
        <v>42479.977430555555</v>
      </c>
      <c r="T3468" s="14">
        <f>MONTH(R3468)</f>
        <v>2</v>
      </c>
      <c r="U3468" s="14">
        <f>MONTH(S3468)</f>
        <v>4</v>
      </c>
      <c r="V3468">
        <f>YEAR(R3468)</f>
        <v>2016</v>
      </c>
      <c r="W3468">
        <f>YEAR(S3468)</f>
        <v>2016</v>
      </c>
      <c r="X3468" s="14">
        <f>_xlfn.DAYS(Table1[[#This Row],[Date Ended Conversion]],Table1[[#This Row],[Date Created Conversion]])</f>
        <v>59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8297</v>
      </c>
      <c r="O3469" t="s">
        <v>8298</v>
      </c>
      <c r="P3469" s="16">
        <f>ROUND(Table1[[#This Row],[pledged]]/Table1[[#This Row],[goal]]*100,0)</f>
        <v>101</v>
      </c>
      <c r="Q3469">
        <f>IFERROR(ROUND(E3469/L3469,2),0)</f>
        <v>64.47</v>
      </c>
      <c r="R3469" s="18">
        <f>(((J3469/60)/60)/24)+DATE(1970,1,1)</f>
        <v>42053.671666666662</v>
      </c>
      <c r="S3469" s="18">
        <f>(((I3469/60)/60)/24)+DATE(1970,1,1)</f>
        <v>42083.630000000005</v>
      </c>
      <c r="T3469" s="14">
        <f>MONTH(R3469)</f>
        <v>2</v>
      </c>
      <c r="U3469" s="14">
        <f>MONTH(S3469)</f>
        <v>3</v>
      </c>
      <c r="V3469">
        <f>YEAR(R3469)</f>
        <v>2015</v>
      </c>
      <c r="W3469">
        <f>YEAR(S3469)</f>
        <v>2015</v>
      </c>
      <c r="X3469" s="14">
        <f>_xlfn.DAYS(Table1[[#This Row],[Date Ended Conversion]],Table1[[#This Row],[Date Created Conversion]])</f>
        <v>30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8297</v>
      </c>
      <c r="O3470" t="s">
        <v>8298</v>
      </c>
      <c r="P3470" s="16">
        <f>ROUND(Table1[[#This Row],[pledged]]/Table1[[#This Row],[goal]]*100,0)</f>
        <v>122</v>
      </c>
      <c r="Q3470">
        <f>IFERROR(ROUND(E3470/L3470,2),0)</f>
        <v>716.35</v>
      </c>
      <c r="R3470" s="18">
        <f>(((J3470/60)/60)/24)+DATE(1970,1,1)</f>
        <v>42605.765381944439</v>
      </c>
      <c r="S3470" s="18">
        <f>(((I3470/60)/60)/24)+DATE(1970,1,1)</f>
        <v>42634.125</v>
      </c>
      <c r="T3470" s="14">
        <f>MONTH(R3470)</f>
        <v>8</v>
      </c>
      <c r="U3470" s="14">
        <f>MONTH(S3470)</f>
        <v>9</v>
      </c>
      <c r="V3470">
        <f>YEAR(R3470)</f>
        <v>2016</v>
      </c>
      <c r="W3470">
        <f>YEAR(S3470)</f>
        <v>2016</v>
      </c>
      <c r="X3470" s="14">
        <f>_xlfn.DAYS(Table1[[#This Row],[Date Ended Conversion]],Table1[[#This Row],[Date Created Conversion]])</f>
        <v>29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8297</v>
      </c>
      <c r="O3471" t="s">
        <v>8298</v>
      </c>
      <c r="P3471" s="16">
        <f>ROUND(Table1[[#This Row],[pledged]]/Table1[[#This Row],[goal]]*100,0)</f>
        <v>113</v>
      </c>
      <c r="Q3471">
        <f>IFERROR(ROUND(E3471/L3471,2),0)</f>
        <v>50.4</v>
      </c>
      <c r="R3471" s="18">
        <f>(((J3471/60)/60)/24)+DATE(1970,1,1)</f>
        <v>42458.641724537039</v>
      </c>
      <c r="S3471" s="18">
        <f>(((I3471/60)/60)/24)+DATE(1970,1,1)</f>
        <v>42488.641724537039</v>
      </c>
      <c r="T3471" s="14">
        <f>MONTH(R3471)</f>
        <v>3</v>
      </c>
      <c r="U3471" s="14">
        <f>MONTH(S3471)</f>
        <v>4</v>
      </c>
      <c r="V3471">
        <f>YEAR(R3471)</f>
        <v>2016</v>
      </c>
      <c r="W3471">
        <f>YEAR(S3471)</f>
        <v>2016</v>
      </c>
      <c r="X3471" s="14">
        <f>_xlfn.DAYS(Table1[[#This Row],[Date Ended Conversion]],Table1[[#This Row],[Date Created Conversion]])</f>
        <v>30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8297</v>
      </c>
      <c r="O3472" t="s">
        <v>8298</v>
      </c>
      <c r="P3472" s="16">
        <f>ROUND(Table1[[#This Row],[pledged]]/Table1[[#This Row],[goal]]*100,0)</f>
        <v>150</v>
      </c>
      <c r="Q3472">
        <f>IFERROR(ROUND(E3472/L3472,2),0)</f>
        <v>41.67</v>
      </c>
      <c r="R3472" s="18">
        <f>(((J3472/60)/60)/24)+DATE(1970,1,1)</f>
        <v>42529.022013888884</v>
      </c>
      <c r="S3472" s="18">
        <f>(((I3472/60)/60)/24)+DATE(1970,1,1)</f>
        <v>42566.901388888888</v>
      </c>
      <c r="T3472" s="14">
        <f>MONTH(R3472)</f>
        <v>6</v>
      </c>
      <c r="U3472" s="14">
        <f>MONTH(S3472)</f>
        <v>7</v>
      </c>
      <c r="V3472">
        <f>YEAR(R3472)</f>
        <v>2016</v>
      </c>
      <c r="W3472">
        <f>YEAR(S3472)</f>
        <v>2016</v>
      </c>
      <c r="X3472" s="14">
        <f>_xlfn.DAYS(Table1[[#This Row],[Date Ended Conversion]],Table1[[#This Row],[Date Created Conversion]])</f>
        <v>37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8297</v>
      </c>
      <c r="O3473" t="s">
        <v>8298</v>
      </c>
      <c r="P3473" s="16">
        <f>ROUND(Table1[[#This Row],[pledged]]/Table1[[#This Row],[goal]]*100,0)</f>
        <v>215</v>
      </c>
      <c r="Q3473">
        <f>IFERROR(ROUND(E3473/L3473,2),0)</f>
        <v>35.770000000000003</v>
      </c>
      <c r="R3473" s="18">
        <f>(((J3473/60)/60)/24)+DATE(1970,1,1)</f>
        <v>41841.820486111108</v>
      </c>
      <c r="S3473" s="18">
        <f>(((I3473/60)/60)/24)+DATE(1970,1,1)</f>
        <v>41882.833333333336</v>
      </c>
      <c r="T3473" s="14">
        <f>MONTH(R3473)</f>
        <v>7</v>
      </c>
      <c r="U3473" s="14">
        <f>MONTH(S3473)</f>
        <v>8</v>
      </c>
      <c r="V3473">
        <f>YEAR(R3473)</f>
        <v>2014</v>
      </c>
      <c r="W3473">
        <f>YEAR(S3473)</f>
        <v>2014</v>
      </c>
      <c r="X3473" s="14">
        <f>_xlfn.DAYS(Table1[[#This Row],[Date Ended Conversion]],Table1[[#This Row],[Date Created Conversion]])</f>
        <v>41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8297</v>
      </c>
      <c r="O3474" t="s">
        <v>8298</v>
      </c>
      <c r="P3474" s="16">
        <f>ROUND(Table1[[#This Row],[pledged]]/Table1[[#This Row],[goal]]*100,0)</f>
        <v>102</v>
      </c>
      <c r="Q3474">
        <f>IFERROR(ROUND(E3474/L3474,2),0)</f>
        <v>88.74</v>
      </c>
      <c r="R3474" s="18">
        <f>(((J3474/60)/60)/24)+DATE(1970,1,1)</f>
        <v>41928.170497685183</v>
      </c>
      <c r="S3474" s="18">
        <f>(((I3474/60)/60)/24)+DATE(1970,1,1)</f>
        <v>41949.249305555553</v>
      </c>
      <c r="T3474" s="14">
        <f>MONTH(R3474)</f>
        <v>10</v>
      </c>
      <c r="U3474" s="14">
        <f>MONTH(S3474)</f>
        <v>11</v>
      </c>
      <c r="V3474">
        <f>YEAR(R3474)</f>
        <v>2014</v>
      </c>
      <c r="W3474">
        <f>YEAR(S3474)</f>
        <v>2014</v>
      </c>
      <c r="X3474" s="14">
        <f>_xlfn.DAYS(Table1[[#This Row],[Date Ended Conversion]],Table1[[#This Row],[Date Created Conversion]])</f>
        <v>21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8297</v>
      </c>
      <c r="O3475" t="s">
        <v>8298</v>
      </c>
      <c r="P3475" s="16">
        <f>ROUND(Table1[[#This Row],[pledged]]/Table1[[#This Row],[goal]]*100,0)</f>
        <v>100</v>
      </c>
      <c r="Q3475">
        <f>IFERROR(ROUND(E3475/L3475,2),0)</f>
        <v>148.47999999999999</v>
      </c>
      <c r="R3475" s="18">
        <f>(((J3475/60)/60)/24)+DATE(1970,1,1)</f>
        <v>42062.834444444445</v>
      </c>
      <c r="S3475" s="18">
        <f>(((I3475/60)/60)/24)+DATE(1970,1,1)</f>
        <v>42083.852083333331</v>
      </c>
      <c r="T3475" s="14">
        <f>MONTH(R3475)</f>
        <v>2</v>
      </c>
      <c r="U3475" s="14">
        <f>MONTH(S3475)</f>
        <v>3</v>
      </c>
      <c r="V3475">
        <f>YEAR(R3475)</f>
        <v>2015</v>
      </c>
      <c r="W3475">
        <f>YEAR(S3475)</f>
        <v>2015</v>
      </c>
      <c r="X3475" s="14">
        <f>_xlfn.DAYS(Table1[[#This Row],[Date Ended Conversion]],Table1[[#This Row],[Date Created Conversion]])</f>
        <v>21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8297</v>
      </c>
      <c r="O3476" t="s">
        <v>8298</v>
      </c>
      <c r="P3476" s="16">
        <f>ROUND(Table1[[#This Row],[pledged]]/Table1[[#This Row],[goal]]*100,0)</f>
        <v>101</v>
      </c>
      <c r="Q3476">
        <f>IFERROR(ROUND(E3476/L3476,2),0)</f>
        <v>51.79</v>
      </c>
      <c r="R3476" s="18">
        <f>(((J3476/60)/60)/24)+DATE(1970,1,1)</f>
        <v>42541.501516203702</v>
      </c>
      <c r="S3476" s="18">
        <f>(((I3476/60)/60)/24)+DATE(1970,1,1)</f>
        <v>42571.501516203702</v>
      </c>
      <c r="T3476" s="14">
        <f>MONTH(R3476)</f>
        <v>6</v>
      </c>
      <c r="U3476" s="14">
        <f>MONTH(S3476)</f>
        <v>7</v>
      </c>
      <c r="V3476">
        <f>YEAR(R3476)</f>
        <v>2016</v>
      </c>
      <c r="W3476">
        <f>YEAR(S3476)</f>
        <v>2016</v>
      </c>
      <c r="X3476" s="14">
        <f>_xlfn.DAYS(Table1[[#This Row],[Date Ended Conversion]],Table1[[#This Row],[Date Created Conversion]])</f>
        <v>30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8297</v>
      </c>
      <c r="O3477" t="s">
        <v>8298</v>
      </c>
      <c r="P3477" s="16">
        <f>ROUND(Table1[[#This Row],[pledged]]/Table1[[#This Row],[goal]]*100,0)</f>
        <v>113</v>
      </c>
      <c r="Q3477">
        <f>IFERROR(ROUND(E3477/L3477,2),0)</f>
        <v>20</v>
      </c>
      <c r="R3477" s="18">
        <f>(((J3477/60)/60)/24)+DATE(1970,1,1)</f>
        <v>41918.880833333329</v>
      </c>
      <c r="S3477" s="18">
        <f>(((I3477/60)/60)/24)+DATE(1970,1,1)</f>
        <v>41946</v>
      </c>
      <c r="T3477" s="14">
        <f>MONTH(R3477)</f>
        <v>10</v>
      </c>
      <c r="U3477" s="14">
        <f>MONTH(S3477)</f>
        <v>11</v>
      </c>
      <c r="V3477">
        <f>YEAR(R3477)</f>
        <v>2014</v>
      </c>
      <c r="W3477">
        <f>YEAR(S3477)</f>
        <v>2014</v>
      </c>
      <c r="X3477" s="14">
        <f>_xlfn.DAYS(Table1[[#This Row],[Date Ended Conversion]],Table1[[#This Row],[Date Created Conversion]])</f>
        <v>28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8297</v>
      </c>
      <c r="O3478" t="s">
        <v>8298</v>
      </c>
      <c r="P3478" s="16">
        <f>ROUND(Table1[[#This Row],[pledged]]/Table1[[#This Row],[goal]]*100,0)</f>
        <v>104</v>
      </c>
      <c r="Q3478">
        <f>IFERROR(ROUND(E3478/L3478,2),0)</f>
        <v>52</v>
      </c>
      <c r="R3478" s="18">
        <f>(((J3478/60)/60)/24)+DATE(1970,1,1)</f>
        <v>41921.279976851853</v>
      </c>
      <c r="S3478" s="18">
        <f>(((I3478/60)/60)/24)+DATE(1970,1,1)</f>
        <v>41939.125</v>
      </c>
      <c r="T3478" s="14">
        <f>MONTH(R3478)</f>
        <v>10</v>
      </c>
      <c r="U3478" s="14">
        <f>MONTH(S3478)</f>
        <v>10</v>
      </c>
      <c r="V3478">
        <f>YEAR(R3478)</f>
        <v>2014</v>
      </c>
      <c r="W3478">
        <f>YEAR(S3478)</f>
        <v>2014</v>
      </c>
      <c r="X3478" s="14">
        <f>_xlfn.DAYS(Table1[[#This Row],[Date Ended Conversion]],Table1[[#This Row],[Date Created Conversion]])</f>
        <v>18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8297</v>
      </c>
      <c r="O3479" t="s">
        <v>8298</v>
      </c>
      <c r="P3479" s="16">
        <f>ROUND(Table1[[#This Row],[pledged]]/Table1[[#This Row],[goal]]*100,0)</f>
        <v>115</v>
      </c>
      <c r="Q3479">
        <f>IFERROR(ROUND(E3479/L3479,2),0)</f>
        <v>53.23</v>
      </c>
      <c r="R3479" s="18">
        <f>(((J3479/60)/60)/24)+DATE(1970,1,1)</f>
        <v>42128.736608796295</v>
      </c>
      <c r="S3479" s="18">
        <f>(((I3479/60)/60)/24)+DATE(1970,1,1)</f>
        <v>42141.125</v>
      </c>
      <c r="T3479" s="14">
        <f>MONTH(R3479)</f>
        <v>5</v>
      </c>
      <c r="U3479" s="14">
        <f>MONTH(S3479)</f>
        <v>5</v>
      </c>
      <c r="V3479">
        <f>YEAR(R3479)</f>
        <v>2015</v>
      </c>
      <c r="W3479">
        <f>YEAR(S3479)</f>
        <v>2015</v>
      </c>
      <c r="X3479" s="14">
        <f>_xlfn.DAYS(Table1[[#This Row],[Date Ended Conversion]],Table1[[#This Row],[Date Created Conversion]])</f>
        <v>13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8297</v>
      </c>
      <c r="O3480" t="s">
        <v>8298</v>
      </c>
      <c r="P3480" s="16">
        <f>ROUND(Table1[[#This Row],[pledged]]/Table1[[#This Row],[goal]]*100,0)</f>
        <v>113</v>
      </c>
      <c r="Q3480">
        <f>IFERROR(ROUND(E3480/L3480,2),0)</f>
        <v>39.6</v>
      </c>
      <c r="R3480" s="18">
        <f>(((J3480/60)/60)/24)+DATE(1970,1,1)</f>
        <v>42053.916921296302</v>
      </c>
      <c r="S3480" s="18">
        <f>(((I3480/60)/60)/24)+DATE(1970,1,1)</f>
        <v>42079.875</v>
      </c>
      <c r="T3480" s="14">
        <f>MONTH(R3480)</f>
        <v>2</v>
      </c>
      <c r="U3480" s="14">
        <f>MONTH(S3480)</f>
        <v>3</v>
      </c>
      <c r="V3480">
        <f>YEAR(R3480)</f>
        <v>2015</v>
      </c>
      <c r="W3480">
        <f>YEAR(S3480)</f>
        <v>2015</v>
      </c>
      <c r="X3480" s="14">
        <f>_xlfn.DAYS(Table1[[#This Row],[Date Ended Conversion]],Table1[[#This Row],[Date Created Conversion]])</f>
        <v>26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8297</v>
      </c>
      <c r="O3481" t="s">
        <v>8298</v>
      </c>
      <c r="P3481" s="16">
        <f>ROUND(Table1[[#This Row],[pledged]]/Table1[[#This Row],[goal]]*100,0)</f>
        <v>128</v>
      </c>
      <c r="Q3481">
        <f>IFERROR(ROUND(E3481/L3481,2),0)</f>
        <v>34.25</v>
      </c>
      <c r="R3481" s="18">
        <f>(((J3481/60)/60)/24)+DATE(1970,1,1)</f>
        <v>41781.855092592588</v>
      </c>
      <c r="S3481" s="18">
        <f>(((I3481/60)/60)/24)+DATE(1970,1,1)</f>
        <v>41811.855092592588</v>
      </c>
      <c r="T3481" s="14">
        <f>MONTH(R3481)</f>
        <v>5</v>
      </c>
      <c r="U3481" s="14">
        <f>MONTH(S3481)</f>
        <v>6</v>
      </c>
      <c r="V3481">
        <f>YEAR(R3481)</f>
        <v>2014</v>
      </c>
      <c r="W3481">
        <f>YEAR(S3481)</f>
        <v>2014</v>
      </c>
      <c r="X3481" s="14">
        <f>_xlfn.DAYS(Table1[[#This Row],[Date Ended Conversion]],Table1[[#This Row],[Date Created Conversion]])</f>
        <v>30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8297</v>
      </c>
      <c r="O3482" t="s">
        <v>8298</v>
      </c>
      <c r="P3482" s="16">
        <f>ROUND(Table1[[#This Row],[pledged]]/Table1[[#This Row],[goal]]*100,0)</f>
        <v>143</v>
      </c>
      <c r="Q3482">
        <f>IFERROR(ROUND(E3482/L3482,2),0)</f>
        <v>164.62</v>
      </c>
      <c r="R3482" s="18">
        <f>(((J3482/60)/60)/24)+DATE(1970,1,1)</f>
        <v>42171.317442129628</v>
      </c>
      <c r="S3482" s="18">
        <f>(((I3482/60)/60)/24)+DATE(1970,1,1)</f>
        <v>42195.875</v>
      </c>
      <c r="T3482" s="14">
        <f>MONTH(R3482)</f>
        <v>6</v>
      </c>
      <c r="U3482" s="14">
        <f>MONTH(S3482)</f>
        <v>7</v>
      </c>
      <c r="V3482">
        <f>YEAR(R3482)</f>
        <v>2015</v>
      </c>
      <c r="W3482">
        <f>YEAR(S3482)</f>
        <v>2015</v>
      </c>
      <c r="X3482" s="14">
        <f>_xlfn.DAYS(Table1[[#This Row],[Date Ended Conversion]],Table1[[#This Row],[Date Created Conversion]])</f>
        <v>24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8297</v>
      </c>
      <c r="O3483" t="s">
        <v>8298</v>
      </c>
      <c r="P3483" s="16">
        <f>ROUND(Table1[[#This Row],[pledged]]/Table1[[#This Row],[goal]]*100,0)</f>
        <v>119</v>
      </c>
      <c r="Q3483">
        <f>IFERROR(ROUND(E3483/L3483,2),0)</f>
        <v>125.05</v>
      </c>
      <c r="R3483" s="18">
        <f>(((J3483/60)/60)/24)+DATE(1970,1,1)</f>
        <v>41989.24754629629</v>
      </c>
      <c r="S3483" s="18">
        <f>(((I3483/60)/60)/24)+DATE(1970,1,1)</f>
        <v>42006.24754629629</v>
      </c>
      <c r="T3483" s="14">
        <f>MONTH(R3483)</f>
        <v>12</v>
      </c>
      <c r="U3483" s="14">
        <f>MONTH(S3483)</f>
        <v>1</v>
      </c>
      <c r="V3483">
        <f>YEAR(R3483)</f>
        <v>2014</v>
      </c>
      <c r="W3483">
        <f>YEAR(S3483)</f>
        <v>2015</v>
      </c>
      <c r="X3483" s="14">
        <f>_xlfn.DAYS(Table1[[#This Row],[Date Ended Conversion]],Table1[[#This Row],[Date Created Conversion]])</f>
        <v>17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8297</v>
      </c>
      <c r="O3484" t="s">
        <v>8298</v>
      </c>
      <c r="P3484" s="16">
        <f>ROUND(Table1[[#This Row],[pledged]]/Table1[[#This Row],[goal]]*100,0)</f>
        <v>138</v>
      </c>
      <c r="Q3484">
        <f>IFERROR(ROUND(E3484/L3484,2),0)</f>
        <v>51.88</v>
      </c>
      <c r="R3484" s="18">
        <f>(((J3484/60)/60)/24)+DATE(1970,1,1)</f>
        <v>41796.771597222221</v>
      </c>
      <c r="S3484" s="18">
        <f>(((I3484/60)/60)/24)+DATE(1970,1,1)</f>
        <v>41826.771597222221</v>
      </c>
      <c r="T3484" s="14">
        <f>MONTH(R3484)</f>
        <v>6</v>
      </c>
      <c r="U3484" s="14">
        <f>MONTH(S3484)</f>
        <v>7</v>
      </c>
      <c r="V3484">
        <f>YEAR(R3484)</f>
        <v>2014</v>
      </c>
      <c r="W3484">
        <f>YEAR(S3484)</f>
        <v>2014</v>
      </c>
      <c r="X3484" s="14">
        <f>_xlfn.DAYS(Table1[[#This Row],[Date Ended Conversion]],Table1[[#This Row],[Date Created Conversion]])</f>
        <v>30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8297</v>
      </c>
      <c r="O3485" t="s">
        <v>8298</v>
      </c>
      <c r="P3485" s="16">
        <f>ROUND(Table1[[#This Row],[pledged]]/Table1[[#This Row],[goal]]*100,0)</f>
        <v>160</v>
      </c>
      <c r="Q3485">
        <f>IFERROR(ROUND(E3485/L3485,2),0)</f>
        <v>40.29</v>
      </c>
      <c r="R3485" s="18">
        <f>(((J3485/60)/60)/24)+DATE(1970,1,1)</f>
        <v>41793.668761574074</v>
      </c>
      <c r="S3485" s="18">
        <f>(((I3485/60)/60)/24)+DATE(1970,1,1)</f>
        <v>41823.668761574074</v>
      </c>
      <c r="T3485" s="14">
        <f>MONTH(R3485)</f>
        <v>6</v>
      </c>
      <c r="U3485" s="14">
        <f>MONTH(S3485)</f>
        <v>7</v>
      </c>
      <c r="V3485">
        <f>YEAR(R3485)</f>
        <v>2014</v>
      </c>
      <c r="W3485">
        <f>YEAR(S3485)</f>
        <v>2014</v>
      </c>
      <c r="X3485" s="14">
        <f>_xlfn.DAYS(Table1[[#This Row],[Date Ended Conversion]],Table1[[#This Row],[Date Created Conversion]])</f>
        <v>30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8297</v>
      </c>
      <c r="O3486" t="s">
        <v>8298</v>
      </c>
      <c r="P3486" s="16">
        <f>ROUND(Table1[[#This Row],[pledged]]/Table1[[#This Row],[goal]]*100,0)</f>
        <v>114</v>
      </c>
      <c r="Q3486">
        <f>IFERROR(ROUND(E3486/L3486,2),0)</f>
        <v>64.91</v>
      </c>
      <c r="R3486" s="18">
        <f>(((J3486/60)/60)/24)+DATE(1970,1,1)</f>
        <v>42506.760405092587</v>
      </c>
      <c r="S3486" s="18">
        <f>(((I3486/60)/60)/24)+DATE(1970,1,1)</f>
        <v>42536.760405092587</v>
      </c>
      <c r="T3486" s="14">
        <f>MONTH(R3486)</f>
        <v>5</v>
      </c>
      <c r="U3486" s="14">
        <f>MONTH(S3486)</f>
        <v>6</v>
      </c>
      <c r="V3486">
        <f>YEAR(R3486)</f>
        <v>2016</v>
      </c>
      <c r="W3486">
        <f>YEAR(S3486)</f>
        <v>2016</v>
      </c>
      <c r="X3486" s="14">
        <f>_xlfn.DAYS(Table1[[#This Row],[Date Ended Conversion]],Table1[[#This Row],[Date Created Conversion]])</f>
        <v>30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8297</v>
      </c>
      <c r="O3487" t="s">
        <v>8298</v>
      </c>
      <c r="P3487" s="16">
        <f>ROUND(Table1[[#This Row],[pledged]]/Table1[[#This Row],[goal]]*100,0)</f>
        <v>101</v>
      </c>
      <c r="Q3487">
        <f>IFERROR(ROUND(E3487/L3487,2),0)</f>
        <v>55.33</v>
      </c>
      <c r="R3487" s="18">
        <f>(((J3487/60)/60)/24)+DATE(1970,1,1)</f>
        <v>42372.693055555559</v>
      </c>
      <c r="S3487" s="18">
        <f>(((I3487/60)/60)/24)+DATE(1970,1,1)</f>
        <v>42402.693055555559</v>
      </c>
      <c r="T3487" s="14">
        <f>MONTH(R3487)</f>
        <v>1</v>
      </c>
      <c r="U3487" s="14">
        <f>MONTH(S3487)</f>
        <v>2</v>
      </c>
      <c r="V3487">
        <f>YEAR(R3487)</f>
        <v>2016</v>
      </c>
      <c r="W3487">
        <f>YEAR(S3487)</f>
        <v>2016</v>
      </c>
      <c r="X3487" s="14">
        <f>_xlfn.DAYS(Table1[[#This Row],[Date Ended Conversion]],Table1[[#This Row],[Date Created Conversion]])</f>
        <v>30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8297</v>
      </c>
      <c r="O3488" t="s">
        <v>8298</v>
      </c>
      <c r="P3488" s="16">
        <f>ROUND(Table1[[#This Row],[pledged]]/Table1[[#This Row],[goal]]*100,0)</f>
        <v>155</v>
      </c>
      <c r="Q3488">
        <f>IFERROR(ROUND(E3488/L3488,2),0)</f>
        <v>83.14</v>
      </c>
      <c r="R3488" s="18">
        <f>(((J3488/60)/60)/24)+DATE(1970,1,1)</f>
        <v>42126.87501157407</v>
      </c>
      <c r="S3488" s="18">
        <f>(((I3488/60)/60)/24)+DATE(1970,1,1)</f>
        <v>42158.290972222225</v>
      </c>
      <c r="T3488" s="14">
        <f>MONTH(R3488)</f>
        <v>5</v>
      </c>
      <c r="U3488" s="14">
        <f>MONTH(S3488)</f>
        <v>6</v>
      </c>
      <c r="V3488">
        <f>YEAR(R3488)</f>
        <v>2015</v>
      </c>
      <c r="W3488">
        <f>YEAR(S3488)</f>
        <v>2015</v>
      </c>
      <c r="X3488" s="14">
        <f>_xlfn.DAYS(Table1[[#This Row],[Date Ended Conversion]],Table1[[#This Row],[Date Created Conversion]])</f>
        <v>32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8297</v>
      </c>
      <c r="O3489" t="s">
        <v>8298</v>
      </c>
      <c r="P3489" s="16">
        <f>ROUND(Table1[[#This Row],[pledged]]/Table1[[#This Row],[goal]]*100,0)</f>
        <v>128</v>
      </c>
      <c r="Q3489">
        <f>IFERROR(ROUND(E3489/L3489,2),0)</f>
        <v>38.71</v>
      </c>
      <c r="R3489" s="18">
        <f>(((J3489/60)/60)/24)+DATE(1970,1,1)</f>
        <v>42149.940416666665</v>
      </c>
      <c r="S3489" s="18">
        <f>(((I3489/60)/60)/24)+DATE(1970,1,1)</f>
        <v>42179.940416666665</v>
      </c>
      <c r="T3489" s="14">
        <f>MONTH(R3489)</f>
        <v>5</v>
      </c>
      <c r="U3489" s="14">
        <f>MONTH(S3489)</f>
        <v>6</v>
      </c>
      <c r="V3489">
        <f>YEAR(R3489)</f>
        <v>2015</v>
      </c>
      <c r="W3489">
        <f>YEAR(S3489)</f>
        <v>2015</v>
      </c>
      <c r="X3489" s="14">
        <f>_xlfn.DAYS(Table1[[#This Row],[Date Ended Conversion]],Table1[[#This Row],[Date Created Conversion]])</f>
        <v>30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8297</v>
      </c>
      <c r="O3490" t="s">
        <v>8298</v>
      </c>
      <c r="P3490" s="16">
        <f>ROUND(Table1[[#This Row],[pledged]]/Table1[[#This Row],[goal]]*100,0)</f>
        <v>121</v>
      </c>
      <c r="Q3490">
        <f>IFERROR(ROUND(E3490/L3490,2),0)</f>
        <v>125.38</v>
      </c>
      <c r="R3490" s="18">
        <f>(((J3490/60)/60)/24)+DATE(1970,1,1)</f>
        <v>42087.768055555556</v>
      </c>
      <c r="S3490" s="18">
        <f>(((I3490/60)/60)/24)+DATE(1970,1,1)</f>
        <v>42111.666666666672</v>
      </c>
      <c r="T3490" s="14">
        <f>MONTH(R3490)</f>
        <v>3</v>
      </c>
      <c r="U3490" s="14">
        <f>MONTH(S3490)</f>
        <v>4</v>
      </c>
      <c r="V3490">
        <f>YEAR(R3490)</f>
        <v>2015</v>
      </c>
      <c r="W3490">
        <f>YEAR(S3490)</f>
        <v>2015</v>
      </c>
      <c r="X3490" s="14">
        <f>_xlfn.DAYS(Table1[[#This Row],[Date Ended Conversion]],Table1[[#This Row],[Date Created Conversion]])</f>
        <v>24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8297</v>
      </c>
      <c r="O3491" t="s">
        <v>8298</v>
      </c>
      <c r="P3491" s="16">
        <f>ROUND(Table1[[#This Row],[pledged]]/Table1[[#This Row],[goal]]*100,0)</f>
        <v>113</v>
      </c>
      <c r="Q3491">
        <f>IFERROR(ROUND(E3491/L3491,2),0)</f>
        <v>78.260000000000005</v>
      </c>
      <c r="R3491" s="18">
        <f>(((J3491/60)/60)/24)+DATE(1970,1,1)</f>
        <v>41753.635775462964</v>
      </c>
      <c r="S3491" s="18">
        <f>(((I3491/60)/60)/24)+DATE(1970,1,1)</f>
        <v>41783.875</v>
      </c>
      <c r="T3491" s="14">
        <f>MONTH(R3491)</f>
        <v>4</v>
      </c>
      <c r="U3491" s="14">
        <f>MONTH(S3491)</f>
        <v>5</v>
      </c>
      <c r="V3491">
        <f>YEAR(R3491)</f>
        <v>2014</v>
      </c>
      <c r="W3491">
        <f>YEAR(S3491)</f>
        <v>2014</v>
      </c>
      <c r="X3491" s="14">
        <f>_xlfn.DAYS(Table1[[#This Row],[Date Ended Conversion]],Table1[[#This Row],[Date Created Conversion]])</f>
        <v>30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8297</v>
      </c>
      <c r="O3492" t="s">
        <v>8298</v>
      </c>
      <c r="P3492" s="16">
        <f>ROUND(Table1[[#This Row],[pledged]]/Table1[[#This Row],[goal]]*100,0)</f>
        <v>128</v>
      </c>
      <c r="Q3492">
        <f>IFERROR(ROUND(E3492/L3492,2),0)</f>
        <v>47.22</v>
      </c>
      <c r="R3492" s="18">
        <f>(((J3492/60)/60)/24)+DATE(1970,1,1)</f>
        <v>42443.802361111113</v>
      </c>
      <c r="S3492" s="18">
        <f>(((I3492/60)/60)/24)+DATE(1970,1,1)</f>
        <v>42473.802361111113</v>
      </c>
      <c r="T3492" s="14">
        <f>MONTH(R3492)</f>
        <v>3</v>
      </c>
      <c r="U3492" s="14">
        <f>MONTH(S3492)</f>
        <v>4</v>
      </c>
      <c r="V3492">
        <f>YEAR(R3492)</f>
        <v>2016</v>
      </c>
      <c r="W3492">
        <f>YEAR(S3492)</f>
        <v>2016</v>
      </c>
      <c r="X3492" s="14">
        <f>_xlfn.DAYS(Table1[[#This Row],[Date Ended Conversion]],Table1[[#This Row],[Date Created Conversion]])</f>
        <v>30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8297</v>
      </c>
      <c r="O3493" t="s">
        <v>8298</v>
      </c>
      <c r="P3493" s="16">
        <f>ROUND(Table1[[#This Row],[pledged]]/Table1[[#This Row],[goal]]*100,0)</f>
        <v>158</v>
      </c>
      <c r="Q3493">
        <f>IFERROR(ROUND(E3493/L3493,2),0)</f>
        <v>79.099999999999994</v>
      </c>
      <c r="R3493" s="18">
        <f>(((J3493/60)/60)/24)+DATE(1970,1,1)</f>
        <v>42121.249814814815</v>
      </c>
      <c r="S3493" s="18">
        <f>(((I3493/60)/60)/24)+DATE(1970,1,1)</f>
        <v>42142.249814814815</v>
      </c>
      <c r="T3493" s="14">
        <f>MONTH(R3493)</f>
        <v>4</v>
      </c>
      <c r="U3493" s="14">
        <f>MONTH(S3493)</f>
        <v>5</v>
      </c>
      <c r="V3493">
        <f>YEAR(R3493)</f>
        <v>2015</v>
      </c>
      <c r="W3493">
        <f>YEAR(S3493)</f>
        <v>2015</v>
      </c>
      <c r="X3493" s="14">
        <f>_xlfn.DAYS(Table1[[#This Row],[Date Ended Conversion]],Table1[[#This Row],[Date Created Conversion]])</f>
        <v>21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8297</v>
      </c>
      <c r="O3494" t="s">
        <v>8298</v>
      </c>
      <c r="P3494" s="16">
        <f>ROUND(Table1[[#This Row],[pledged]]/Table1[[#This Row],[goal]]*100,0)</f>
        <v>105</v>
      </c>
      <c r="Q3494">
        <f>IFERROR(ROUND(E3494/L3494,2),0)</f>
        <v>114.29</v>
      </c>
      <c r="R3494" s="18">
        <f>(((J3494/60)/60)/24)+DATE(1970,1,1)</f>
        <v>42268.009224537032</v>
      </c>
      <c r="S3494" s="18">
        <f>(((I3494/60)/60)/24)+DATE(1970,1,1)</f>
        <v>42303.009224537032</v>
      </c>
      <c r="T3494" s="14">
        <f>MONTH(R3494)</f>
        <v>9</v>
      </c>
      <c r="U3494" s="14">
        <f>MONTH(S3494)</f>
        <v>10</v>
      </c>
      <c r="V3494">
        <f>YEAR(R3494)</f>
        <v>2015</v>
      </c>
      <c r="W3494">
        <f>YEAR(S3494)</f>
        <v>2015</v>
      </c>
      <c r="X3494" s="14">
        <f>_xlfn.DAYS(Table1[[#This Row],[Date Ended Conversion]],Table1[[#This Row],[Date Created Conversion]])</f>
        <v>35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8297</v>
      </c>
      <c r="O3495" t="s">
        <v>8298</v>
      </c>
      <c r="P3495" s="16">
        <f>ROUND(Table1[[#This Row],[pledged]]/Table1[[#This Row],[goal]]*100,0)</f>
        <v>100</v>
      </c>
      <c r="Q3495">
        <f>IFERROR(ROUND(E3495/L3495,2),0)</f>
        <v>51.72</v>
      </c>
      <c r="R3495" s="18">
        <f>(((J3495/60)/60)/24)+DATE(1970,1,1)</f>
        <v>41848.866157407407</v>
      </c>
      <c r="S3495" s="18">
        <f>(((I3495/60)/60)/24)+DATE(1970,1,1)</f>
        <v>41868.21597222222</v>
      </c>
      <c r="T3495" s="14">
        <f>MONTH(R3495)</f>
        <v>7</v>
      </c>
      <c r="U3495" s="14">
        <f>MONTH(S3495)</f>
        <v>8</v>
      </c>
      <c r="V3495">
        <f>YEAR(R3495)</f>
        <v>2014</v>
      </c>
      <c r="W3495">
        <f>YEAR(S3495)</f>
        <v>2014</v>
      </c>
      <c r="X3495" s="14">
        <f>_xlfn.DAYS(Table1[[#This Row],[Date Ended Conversion]],Table1[[#This Row],[Date Created Conversion]])</f>
        <v>20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8297</v>
      </c>
      <c r="O3496" t="s">
        <v>8298</v>
      </c>
      <c r="P3496" s="16">
        <f>ROUND(Table1[[#This Row],[pledged]]/Table1[[#This Row],[goal]]*100,0)</f>
        <v>100</v>
      </c>
      <c r="Q3496">
        <f>IFERROR(ROUND(E3496/L3496,2),0)</f>
        <v>30.77</v>
      </c>
      <c r="R3496" s="18">
        <f>(((J3496/60)/60)/24)+DATE(1970,1,1)</f>
        <v>42689.214988425927</v>
      </c>
      <c r="S3496" s="18">
        <f>(((I3496/60)/60)/24)+DATE(1970,1,1)</f>
        <v>42700.25</v>
      </c>
      <c r="T3496" s="14">
        <f>MONTH(R3496)</f>
        <v>11</v>
      </c>
      <c r="U3496" s="14">
        <f>MONTH(S3496)</f>
        <v>11</v>
      </c>
      <c r="V3496">
        <f>YEAR(R3496)</f>
        <v>2016</v>
      </c>
      <c r="W3496">
        <f>YEAR(S3496)</f>
        <v>2016</v>
      </c>
      <c r="X3496" s="14">
        <f>_xlfn.DAYS(Table1[[#This Row],[Date Ended Conversion]],Table1[[#This Row],[Date Created Conversion]])</f>
        <v>11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8297</v>
      </c>
      <c r="O3497" t="s">
        <v>8298</v>
      </c>
      <c r="P3497" s="16">
        <f>ROUND(Table1[[#This Row],[pledged]]/Table1[[#This Row],[goal]]*100,0)</f>
        <v>107</v>
      </c>
      <c r="Q3497">
        <f>IFERROR(ROUND(E3497/L3497,2),0)</f>
        <v>74.209999999999994</v>
      </c>
      <c r="R3497" s="18">
        <f>(((J3497/60)/60)/24)+DATE(1970,1,1)</f>
        <v>41915.762835648151</v>
      </c>
      <c r="S3497" s="18">
        <f>(((I3497/60)/60)/24)+DATE(1970,1,1)</f>
        <v>41944.720833333333</v>
      </c>
      <c r="T3497" s="14">
        <f>MONTH(R3497)</f>
        <v>10</v>
      </c>
      <c r="U3497" s="14">
        <f>MONTH(S3497)</f>
        <v>11</v>
      </c>
      <c r="V3497">
        <f>YEAR(R3497)</f>
        <v>2014</v>
      </c>
      <c r="W3497">
        <f>YEAR(S3497)</f>
        <v>2014</v>
      </c>
      <c r="X3497" s="14">
        <f>_xlfn.DAYS(Table1[[#This Row],[Date Ended Conversion]],Table1[[#This Row],[Date Created Conversion]])</f>
        <v>29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8297</v>
      </c>
      <c r="O3498" t="s">
        <v>8298</v>
      </c>
      <c r="P3498" s="16">
        <f>ROUND(Table1[[#This Row],[pledged]]/Table1[[#This Row],[goal]]*100,0)</f>
        <v>124</v>
      </c>
      <c r="Q3498">
        <f>IFERROR(ROUND(E3498/L3498,2),0)</f>
        <v>47.85</v>
      </c>
      <c r="R3498" s="18">
        <f>(((J3498/60)/60)/24)+DATE(1970,1,1)</f>
        <v>42584.846828703703</v>
      </c>
      <c r="S3498" s="18">
        <f>(((I3498/60)/60)/24)+DATE(1970,1,1)</f>
        <v>42624.846828703703</v>
      </c>
      <c r="T3498" s="14">
        <f>MONTH(R3498)</f>
        <v>8</v>
      </c>
      <c r="U3498" s="14">
        <f>MONTH(S3498)</f>
        <v>9</v>
      </c>
      <c r="V3498">
        <f>YEAR(R3498)</f>
        <v>2016</v>
      </c>
      <c r="W3498">
        <f>YEAR(S3498)</f>
        <v>2016</v>
      </c>
      <c r="X3498" s="14">
        <f>_xlfn.DAYS(Table1[[#This Row],[Date Ended Conversion]],Table1[[#This Row],[Date Created Conversion]])</f>
        <v>40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8297</v>
      </c>
      <c r="O3499" t="s">
        <v>8298</v>
      </c>
      <c r="P3499" s="16">
        <f>ROUND(Table1[[#This Row],[pledged]]/Table1[[#This Row],[goal]]*100,0)</f>
        <v>109</v>
      </c>
      <c r="Q3499">
        <f>IFERROR(ROUND(E3499/L3499,2),0)</f>
        <v>34.409999999999997</v>
      </c>
      <c r="R3499" s="18">
        <f>(((J3499/60)/60)/24)+DATE(1970,1,1)</f>
        <v>42511.741944444439</v>
      </c>
      <c r="S3499" s="18">
        <f>(((I3499/60)/60)/24)+DATE(1970,1,1)</f>
        <v>42523.916666666672</v>
      </c>
      <c r="T3499" s="14">
        <f>MONTH(R3499)</f>
        <v>5</v>
      </c>
      <c r="U3499" s="14">
        <f>MONTH(S3499)</f>
        <v>6</v>
      </c>
      <c r="V3499">
        <f>YEAR(R3499)</f>
        <v>2016</v>
      </c>
      <c r="W3499">
        <f>YEAR(S3499)</f>
        <v>2016</v>
      </c>
      <c r="X3499" s="14">
        <f>_xlfn.DAYS(Table1[[#This Row],[Date Ended Conversion]],Table1[[#This Row],[Date Created Conversion]])</f>
        <v>12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8297</v>
      </c>
      <c r="O3500" t="s">
        <v>8298</v>
      </c>
      <c r="P3500" s="16">
        <f>ROUND(Table1[[#This Row],[pledged]]/Table1[[#This Row],[goal]]*100,0)</f>
        <v>102</v>
      </c>
      <c r="Q3500">
        <f>IFERROR(ROUND(E3500/L3500,2),0)</f>
        <v>40.24</v>
      </c>
      <c r="R3500" s="18">
        <f>(((J3500/60)/60)/24)+DATE(1970,1,1)</f>
        <v>42459.15861111111</v>
      </c>
      <c r="S3500" s="18">
        <f>(((I3500/60)/60)/24)+DATE(1970,1,1)</f>
        <v>42518.905555555553</v>
      </c>
      <c r="T3500" s="14">
        <f>MONTH(R3500)</f>
        <v>3</v>
      </c>
      <c r="U3500" s="14">
        <f>MONTH(S3500)</f>
        <v>5</v>
      </c>
      <c r="V3500">
        <f>YEAR(R3500)</f>
        <v>2016</v>
      </c>
      <c r="W3500">
        <f>YEAR(S3500)</f>
        <v>2016</v>
      </c>
      <c r="X3500" s="14">
        <f>_xlfn.DAYS(Table1[[#This Row],[Date Ended Conversion]],Table1[[#This Row],[Date Created Conversion]])</f>
        <v>59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8297</v>
      </c>
      <c r="O3501" t="s">
        <v>8298</v>
      </c>
      <c r="P3501" s="16">
        <f>ROUND(Table1[[#This Row],[pledged]]/Table1[[#This Row],[goal]]*100,0)</f>
        <v>106</v>
      </c>
      <c r="Q3501">
        <f>IFERROR(ROUND(E3501/L3501,2),0)</f>
        <v>60.29</v>
      </c>
      <c r="R3501" s="18">
        <f>(((J3501/60)/60)/24)+DATE(1970,1,1)</f>
        <v>42132.036168981482</v>
      </c>
      <c r="S3501" s="18">
        <f>(((I3501/60)/60)/24)+DATE(1970,1,1)</f>
        <v>42186.290972222225</v>
      </c>
      <c r="T3501" s="14">
        <f>MONTH(R3501)</f>
        <v>5</v>
      </c>
      <c r="U3501" s="14">
        <f>MONTH(S3501)</f>
        <v>7</v>
      </c>
      <c r="V3501">
        <f>YEAR(R3501)</f>
        <v>2015</v>
      </c>
      <c r="W3501">
        <f>YEAR(S3501)</f>
        <v>2015</v>
      </c>
      <c r="X3501" s="14">
        <f>_xlfn.DAYS(Table1[[#This Row],[Date Ended Conversion]],Table1[[#This Row],[Date Created Conversion]])</f>
        <v>54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8297</v>
      </c>
      <c r="O3502" t="s">
        <v>8298</v>
      </c>
      <c r="P3502" s="16">
        <f>ROUND(Table1[[#This Row],[pledged]]/Table1[[#This Row],[goal]]*100,0)</f>
        <v>106</v>
      </c>
      <c r="Q3502">
        <f>IFERROR(ROUND(E3502/L3502,2),0)</f>
        <v>25.31</v>
      </c>
      <c r="R3502" s="18">
        <f>(((J3502/60)/60)/24)+DATE(1970,1,1)</f>
        <v>42419.91942129629</v>
      </c>
      <c r="S3502" s="18">
        <f>(((I3502/60)/60)/24)+DATE(1970,1,1)</f>
        <v>42436.207638888889</v>
      </c>
      <c r="T3502" s="14">
        <f>MONTH(R3502)</f>
        <v>2</v>
      </c>
      <c r="U3502" s="14">
        <f>MONTH(S3502)</f>
        <v>3</v>
      </c>
      <c r="V3502">
        <f>YEAR(R3502)</f>
        <v>2016</v>
      </c>
      <c r="W3502">
        <f>YEAR(S3502)</f>
        <v>2016</v>
      </c>
      <c r="X3502" s="14">
        <f>_xlfn.DAYS(Table1[[#This Row],[Date Ended Conversion]],Table1[[#This Row],[Date Created Conversion]])</f>
        <v>17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8297</v>
      </c>
      <c r="O3503" t="s">
        <v>8298</v>
      </c>
      <c r="P3503" s="16">
        <f>ROUND(Table1[[#This Row],[pledged]]/Table1[[#This Row],[goal]]*100,0)</f>
        <v>101</v>
      </c>
      <c r="Q3503">
        <f>IFERROR(ROUND(E3503/L3503,2),0)</f>
        <v>35.950000000000003</v>
      </c>
      <c r="R3503" s="18">
        <f>(((J3503/60)/60)/24)+DATE(1970,1,1)</f>
        <v>42233.763831018514</v>
      </c>
      <c r="S3503" s="18">
        <f>(((I3503/60)/60)/24)+DATE(1970,1,1)</f>
        <v>42258.763831018514</v>
      </c>
      <c r="T3503" s="14">
        <f>MONTH(R3503)</f>
        <v>8</v>
      </c>
      <c r="U3503" s="14">
        <f>MONTH(S3503)</f>
        <v>9</v>
      </c>
      <c r="V3503">
        <f>YEAR(R3503)</f>
        <v>2015</v>
      </c>
      <c r="W3503">
        <f>YEAR(S3503)</f>
        <v>2015</v>
      </c>
      <c r="X3503" s="14">
        <f>_xlfn.DAYS(Table1[[#This Row],[Date Ended Conversion]],Table1[[#This Row],[Date Created Conversion]])</f>
        <v>25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8297</v>
      </c>
      <c r="O3504" t="s">
        <v>8298</v>
      </c>
      <c r="P3504" s="16">
        <f>ROUND(Table1[[#This Row],[pledged]]/Table1[[#This Row],[goal]]*100,0)</f>
        <v>105</v>
      </c>
      <c r="Q3504">
        <f>IFERROR(ROUND(E3504/L3504,2),0)</f>
        <v>136</v>
      </c>
      <c r="R3504" s="18">
        <f>(((J3504/60)/60)/24)+DATE(1970,1,1)</f>
        <v>42430.839398148149</v>
      </c>
      <c r="S3504" s="18">
        <f>(((I3504/60)/60)/24)+DATE(1970,1,1)</f>
        <v>42445.165972222225</v>
      </c>
      <c r="T3504" s="14">
        <f>MONTH(R3504)</f>
        <v>3</v>
      </c>
      <c r="U3504" s="14">
        <f>MONTH(S3504)</f>
        <v>3</v>
      </c>
      <c r="V3504">
        <f>YEAR(R3504)</f>
        <v>2016</v>
      </c>
      <c r="W3504">
        <f>YEAR(S3504)</f>
        <v>2016</v>
      </c>
      <c r="X3504" s="14">
        <f>_xlfn.DAYS(Table1[[#This Row],[Date Ended Conversion]],Table1[[#This Row],[Date Created Conversion]])</f>
        <v>15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8297</v>
      </c>
      <c r="O3505" t="s">
        <v>8298</v>
      </c>
      <c r="P3505" s="16">
        <f>ROUND(Table1[[#This Row],[pledged]]/Table1[[#This Row],[goal]]*100,0)</f>
        <v>108</v>
      </c>
      <c r="Q3505">
        <f>IFERROR(ROUND(E3505/L3505,2),0)</f>
        <v>70.760000000000005</v>
      </c>
      <c r="R3505" s="18">
        <f>(((J3505/60)/60)/24)+DATE(1970,1,1)</f>
        <v>42545.478333333333</v>
      </c>
      <c r="S3505" s="18">
        <f>(((I3505/60)/60)/24)+DATE(1970,1,1)</f>
        <v>42575.478333333333</v>
      </c>
      <c r="T3505" s="14">
        <f>MONTH(R3505)</f>
        <v>6</v>
      </c>
      <c r="U3505" s="14">
        <f>MONTH(S3505)</f>
        <v>7</v>
      </c>
      <c r="V3505">
        <f>YEAR(R3505)</f>
        <v>2016</v>
      </c>
      <c r="W3505">
        <f>YEAR(S3505)</f>
        <v>2016</v>
      </c>
      <c r="X3505" s="14">
        <f>_xlfn.DAYS(Table1[[#This Row],[Date Ended Conversion]],Table1[[#This Row],[Date Created Conversion]])</f>
        <v>30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8297</v>
      </c>
      <c r="O3506" t="s">
        <v>8298</v>
      </c>
      <c r="P3506" s="16">
        <f>ROUND(Table1[[#This Row],[pledged]]/Table1[[#This Row],[goal]]*100,0)</f>
        <v>100</v>
      </c>
      <c r="Q3506">
        <f>IFERROR(ROUND(E3506/L3506,2),0)</f>
        <v>125</v>
      </c>
      <c r="R3506" s="18">
        <f>(((J3506/60)/60)/24)+DATE(1970,1,1)</f>
        <v>42297.748738425929</v>
      </c>
      <c r="S3506" s="18">
        <f>(((I3506/60)/60)/24)+DATE(1970,1,1)</f>
        <v>42327.790405092594</v>
      </c>
      <c r="T3506" s="14">
        <f>MONTH(R3506)</f>
        <v>10</v>
      </c>
      <c r="U3506" s="14">
        <f>MONTH(S3506)</f>
        <v>11</v>
      </c>
      <c r="V3506">
        <f>YEAR(R3506)</f>
        <v>2015</v>
      </c>
      <c r="W3506">
        <f>YEAR(S3506)</f>
        <v>2015</v>
      </c>
      <c r="X3506" s="14">
        <f>_xlfn.DAYS(Table1[[#This Row],[Date Ended Conversion]],Table1[[#This Row],[Date Created Conversion]])</f>
        <v>30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8297</v>
      </c>
      <c r="O3507" t="s">
        <v>8298</v>
      </c>
      <c r="P3507" s="16">
        <f>ROUND(Table1[[#This Row],[pledged]]/Table1[[#This Row],[goal]]*100,0)</f>
        <v>104</v>
      </c>
      <c r="Q3507">
        <f>IFERROR(ROUND(E3507/L3507,2),0)</f>
        <v>66.510000000000005</v>
      </c>
      <c r="R3507" s="18">
        <f>(((J3507/60)/60)/24)+DATE(1970,1,1)</f>
        <v>41760.935706018521</v>
      </c>
      <c r="S3507" s="18">
        <f>(((I3507/60)/60)/24)+DATE(1970,1,1)</f>
        <v>41772.166666666664</v>
      </c>
      <c r="T3507" s="14">
        <f>MONTH(R3507)</f>
        <v>5</v>
      </c>
      <c r="U3507" s="14">
        <f>MONTH(S3507)</f>
        <v>5</v>
      </c>
      <c r="V3507">
        <f>YEAR(R3507)</f>
        <v>2014</v>
      </c>
      <c r="W3507">
        <f>YEAR(S3507)</f>
        <v>2014</v>
      </c>
      <c r="X3507" s="14">
        <f>_xlfn.DAYS(Table1[[#This Row],[Date Ended Conversion]],Table1[[#This Row],[Date Created Conversion]])</f>
        <v>12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8297</v>
      </c>
      <c r="O3508" t="s">
        <v>8298</v>
      </c>
      <c r="P3508" s="16">
        <f>ROUND(Table1[[#This Row],[pledged]]/Table1[[#This Row],[goal]]*100,0)</f>
        <v>102</v>
      </c>
      <c r="Q3508">
        <f>IFERROR(ROUND(E3508/L3508,2),0)</f>
        <v>105</v>
      </c>
      <c r="R3508" s="18">
        <f>(((J3508/60)/60)/24)+DATE(1970,1,1)</f>
        <v>41829.734259259261</v>
      </c>
      <c r="S3508" s="18">
        <f>(((I3508/60)/60)/24)+DATE(1970,1,1)</f>
        <v>41874.734259259261</v>
      </c>
      <c r="T3508" s="14">
        <f>MONTH(R3508)</f>
        <v>7</v>
      </c>
      <c r="U3508" s="14">
        <f>MONTH(S3508)</f>
        <v>8</v>
      </c>
      <c r="V3508">
        <f>YEAR(R3508)</f>
        <v>2014</v>
      </c>
      <c r="W3508">
        <f>YEAR(S3508)</f>
        <v>2014</v>
      </c>
      <c r="X3508" s="14">
        <f>_xlfn.DAYS(Table1[[#This Row],[Date Ended Conversion]],Table1[[#This Row],[Date Created Conversion]])</f>
        <v>45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8297</v>
      </c>
      <c r="O3509" t="s">
        <v>8298</v>
      </c>
      <c r="P3509" s="16">
        <f>ROUND(Table1[[#This Row],[pledged]]/Table1[[#This Row],[goal]]*100,0)</f>
        <v>104</v>
      </c>
      <c r="Q3509">
        <f>IFERROR(ROUND(E3509/L3509,2),0)</f>
        <v>145</v>
      </c>
      <c r="R3509" s="18">
        <f>(((J3509/60)/60)/24)+DATE(1970,1,1)</f>
        <v>42491.92288194444</v>
      </c>
      <c r="S3509" s="18">
        <f>(((I3509/60)/60)/24)+DATE(1970,1,1)</f>
        <v>42521.92288194444</v>
      </c>
      <c r="T3509" s="14">
        <f>MONTH(R3509)</f>
        <v>5</v>
      </c>
      <c r="U3509" s="14">
        <f>MONTH(S3509)</f>
        <v>5</v>
      </c>
      <c r="V3509">
        <f>YEAR(R3509)</f>
        <v>2016</v>
      </c>
      <c r="W3509">
        <f>YEAR(S3509)</f>
        <v>2016</v>
      </c>
      <c r="X3509" s="14">
        <f>_xlfn.DAYS(Table1[[#This Row],[Date Ended Conversion]],Table1[[#This Row],[Date Created Conversion]])</f>
        <v>30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8297</v>
      </c>
      <c r="O3510" t="s">
        <v>8298</v>
      </c>
      <c r="P3510" s="16">
        <f>ROUND(Table1[[#This Row],[pledged]]/Table1[[#This Row],[goal]]*100,0)</f>
        <v>180</v>
      </c>
      <c r="Q3510">
        <f>IFERROR(ROUND(E3510/L3510,2),0)</f>
        <v>12</v>
      </c>
      <c r="R3510" s="18">
        <f>(((J3510/60)/60)/24)+DATE(1970,1,1)</f>
        <v>42477.729780092588</v>
      </c>
      <c r="S3510" s="18">
        <f>(((I3510/60)/60)/24)+DATE(1970,1,1)</f>
        <v>42500.875</v>
      </c>
      <c r="T3510" s="14">
        <f>MONTH(R3510)</f>
        <v>4</v>
      </c>
      <c r="U3510" s="14">
        <f>MONTH(S3510)</f>
        <v>5</v>
      </c>
      <c r="V3510">
        <f>YEAR(R3510)</f>
        <v>2016</v>
      </c>
      <c r="W3510">
        <f>YEAR(S3510)</f>
        <v>2016</v>
      </c>
      <c r="X3510" s="14">
        <f>_xlfn.DAYS(Table1[[#This Row],[Date Ended Conversion]],Table1[[#This Row],[Date Created Conversion]])</f>
        <v>23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8297</v>
      </c>
      <c r="O3511" t="s">
        <v>8298</v>
      </c>
      <c r="P3511" s="16">
        <f>ROUND(Table1[[#This Row],[pledged]]/Table1[[#This Row],[goal]]*100,0)</f>
        <v>106</v>
      </c>
      <c r="Q3511">
        <f>IFERROR(ROUND(E3511/L3511,2),0)</f>
        <v>96.67</v>
      </c>
      <c r="R3511" s="18">
        <f>(((J3511/60)/60)/24)+DATE(1970,1,1)</f>
        <v>41950.859560185185</v>
      </c>
      <c r="S3511" s="18">
        <f>(((I3511/60)/60)/24)+DATE(1970,1,1)</f>
        <v>41964.204861111109</v>
      </c>
      <c r="T3511" s="14">
        <f>MONTH(R3511)</f>
        <v>11</v>
      </c>
      <c r="U3511" s="14">
        <f>MONTH(S3511)</f>
        <v>11</v>
      </c>
      <c r="V3511">
        <f>YEAR(R3511)</f>
        <v>2014</v>
      </c>
      <c r="W3511">
        <f>YEAR(S3511)</f>
        <v>2014</v>
      </c>
      <c r="X3511" s="14">
        <f>_xlfn.DAYS(Table1[[#This Row],[Date Ended Conversion]],Table1[[#This Row],[Date Created Conversion]])</f>
        <v>14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8297</v>
      </c>
      <c r="O3512" t="s">
        <v>8298</v>
      </c>
      <c r="P3512" s="16">
        <f>ROUND(Table1[[#This Row],[pledged]]/Table1[[#This Row],[goal]]*100,0)</f>
        <v>101</v>
      </c>
      <c r="Q3512">
        <f>IFERROR(ROUND(E3512/L3512,2),0)</f>
        <v>60.33</v>
      </c>
      <c r="R3512" s="18">
        <f>(((J3512/60)/60)/24)+DATE(1970,1,1)</f>
        <v>41802.62090277778</v>
      </c>
      <c r="S3512" s="18">
        <f>(((I3512/60)/60)/24)+DATE(1970,1,1)</f>
        <v>41822.62090277778</v>
      </c>
      <c r="T3512" s="14">
        <f>MONTH(R3512)</f>
        <v>6</v>
      </c>
      <c r="U3512" s="14">
        <f>MONTH(S3512)</f>
        <v>7</v>
      </c>
      <c r="V3512">
        <f>YEAR(R3512)</f>
        <v>2014</v>
      </c>
      <c r="W3512">
        <f>YEAR(S3512)</f>
        <v>2014</v>
      </c>
      <c r="X3512" s="14">
        <f>_xlfn.DAYS(Table1[[#This Row],[Date Ended Conversion]],Table1[[#This Row],[Date Created Conversion]])</f>
        <v>20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8297</v>
      </c>
      <c r="O3513" t="s">
        <v>8298</v>
      </c>
      <c r="P3513" s="16">
        <f>ROUND(Table1[[#This Row],[pledged]]/Table1[[#This Row],[goal]]*100,0)</f>
        <v>101</v>
      </c>
      <c r="Q3513">
        <f>IFERROR(ROUND(E3513/L3513,2),0)</f>
        <v>79.89</v>
      </c>
      <c r="R3513" s="18">
        <f>(((J3513/60)/60)/24)+DATE(1970,1,1)</f>
        <v>41927.873784722222</v>
      </c>
      <c r="S3513" s="18">
        <f>(((I3513/60)/60)/24)+DATE(1970,1,1)</f>
        <v>41950.770833333336</v>
      </c>
      <c r="T3513" s="14">
        <f>MONTH(R3513)</f>
        <v>10</v>
      </c>
      <c r="U3513" s="14">
        <f>MONTH(S3513)</f>
        <v>11</v>
      </c>
      <c r="V3513">
        <f>YEAR(R3513)</f>
        <v>2014</v>
      </c>
      <c r="W3513">
        <f>YEAR(S3513)</f>
        <v>2014</v>
      </c>
      <c r="X3513" s="14">
        <f>_xlfn.DAYS(Table1[[#This Row],[Date Ended Conversion]],Table1[[#This Row],[Date Created Conversion]])</f>
        <v>23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8297</v>
      </c>
      <c r="O3514" t="s">
        <v>8298</v>
      </c>
      <c r="P3514" s="16">
        <f>ROUND(Table1[[#This Row],[pledged]]/Table1[[#This Row],[goal]]*100,0)</f>
        <v>100</v>
      </c>
      <c r="Q3514">
        <f>IFERROR(ROUND(E3514/L3514,2),0)</f>
        <v>58.82</v>
      </c>
      <c r="R3514" s="18">
        <f>(((J3514/60)/60)/24)+DATE(1970,1,1)</f>
        <v>42057.536944444444</v>
      </c>
      <c r="S3514" s="18">
        <f>(((I3514/60)/60)/24)+DATE(1970,1,1)</f>
        <v>42117.49527777778</v>
      </c>
      <c r="T3514" s="14">
        <f>MONTH(R3514)</f>
        <v>2</v>
      </c>
      <c r="U3514" s="14">
        <f>MONTH(S3514)</f>
        <v>4</v>
      </c>
      <c r="V3514">
        <f>YEAR(R3514)</f>
        <v>2015</v>
      </c>
      <c r="W3514">
        <f>YEAR(S3514)</f>
        <v>2015</v>
      </c>
      <c r="X3514" s="14">
        <f>_xlfn.DAYS(Table1[[#This Row],[Date Ended Conversion]],Table1[[#This Row],[Date Created Conversion]])</f>
        <v>60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8297</v>
      </c>
      <c r="O3515" t="s">
        <v>8298</v>
      </c>
      <c r="P3515" s="16">
        <f>ROUND(Table1[[#This Row],[pledged]]/Table1[[#This Row],[goal]]*100,0)</f>
        <v>118</v>
      </c>
      <c r="Q3515">
        <f>IFERROR(ROUND(E3515/L3515,2),0)</f>
        <v>75.34</v>
      </c>
      <c r="R3515" s="18">
        <f>(((J3515/60)/60)/24)+DATE(1970,1,1)</f>
        <v>41781.096203703702</v>
      </c>
      <c r="S3515" s="18">
        <f>(((I3515/60)/60)/24)+DATE(1970,1,1)</f>
        <v>41794.207638888889</v>
      </c>
      <c r="T3515" s="14">
        <f>MONTH(R3515)</f>
        <v>5</v>
      </c>
      <c r="U3515" s="14">
        <f>MONTH(S3515)</f>
        <v>6</v>
      </c>
      <c r="V3515">
        <f>YEAR(R3515)</f>
        <v>2014</v>
      </c>
      <c r="W3515">
        <f>YEAR(S3515)</f>
        <v>2014</v>
      </c>
      <c r="X3515" s="14">
        <f>_xlfn.DAYS(Table1[[#This Row],[Date Ended Conversion]],Table1[[#This Row],[Date Created Conversion]])</f>
        <v>13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8297</v>
      </c>
      <c r="O3516" t="s">
        <v>8298</v>
      </c>
      <c r="P3516" s="16">
        <f>ROUND(Table1[[#This Row],[pledged]]/Table1[[#This Row],[goal]]*100,0)</f>
        <v>110</v>
      </c>
      <c r="Q3516">
        <f>IFERROR(ROUND(E3516/L3516,2),0)</f>
        <v>55</v>
      </c>
      <c r="R3516" s="18">
        <f>(((J3516/60)/60)/24)+DATE(1970,1,1)</f>
        <v>42020.846666666665</v>
      </c>
      <c r="S3516" s="18">
        <f>(((I3516/60)/60)/24)+DATE(1970,1,1)</f>
        <v>42037.207638888889</v>
      </c>
      <c r="T3516" s="14">
        <f>MONTH(R3516)</f>
        <v>1</v>
      </c>
      <c r="U3516" s="14">
        <f>MONTH(S3516)</f>
        <v>2</v>
      </c>
      <c r="V3516">
        <f>YEAR(R3516)</f>
        <v>2015</v>
      </c>
      <c r="W3516">
        <f>YEAR(S3516)</f>
        <v>2015</v>
      </c>
      <c r="X3516" s="14">
        <f>_xlfn.DAYS(Table1[[#This Row],[Date Ended Conversion]],Table1[[#This Row],[Date Created Conversion]])</f>
        <v>17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8297</v>
      </c>
      <c r="O3517" t="s">
        <v>8298</v>
      </c>
      <c r="P3517" s="16">
        <f>ROUND(Table1[[#This Row],[pledged]]/Table1[[#This Row],[goal]]*100,0)</f>
        <v>103</v>
      </c>
      <c r="Q3517">
        <f>IFERROR(ROUND(E3517/L3517,2),0)</f>
        <v>66.959999999999994</v>
      </c>
      <c r="R3517" s="18">
        <f>(((J3517/60)/60)/24)+DATE(1970,1,1)</f>
        <v>42125.772812499999</v>
      </c>
      <c r="S3517" s="18">
        <f>(((I3517/60)/60)/24)+DATE(1970,1,1)</f>
        <v>42155.772812499999</v>
      </c>
      <c r="T3517" s="14">
        <f>MONTH(R3517)</f>
        <v>5</v>
      </c>
      <c r="U3517" s="14">
        <f>MONTH(S3517)</f>
        <v>5</v>
      </c>
      <c r="V3517">
        <f>YEAR(R3517)</f>
        <v>2015</v>
      </c>
      <c r="W3517">
        <f>YEAR(S3517)</f>
        <v>2015</v>
      </c>
      <c r="X3517" s="14">
        <f>_xlfn.DAYS(Table1[[#This Row],[Date Ended Conversion]],Table1[[#This Row],[Date Created Conversion]])</f>
        <v>30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8297</v>
      </c>
      <c r="O3518" t="s">
        <v>8298</v>
      </c>
      <c r="P3518" s="16">
        <f>ROUND(Table1[[#This Row],[pledged]]/Table1[[#This Row],[goal]]*100,0)</f>
        <v>100</v>
      </c>
      <c r="Q3518">
        <f>IFERROR(ROUND(E3518/L3518,2),0)</f>
        <v>227.27</v>
      </c>
      <c r="R3518" s="18">
        <f>(((J3518/60)/60)/24)+DATE(1970,1,1)</f>
        <v>41856.010069444441</v>
      </c>
      <c r="S3518" s="18">
        <f>(((I3518/60)/60)/24)+DATE(1970,1,1)</f>
        <v>41890.125</v>
      </c>
      <c r="T3518" s="14">
        <f>MONTH(R3518)</f>
        <v>8</v>
      </c>
      <c r="U3518" s="14">
        <f>MONTH(S3518)</f>
        <v>9</v>
      </c>
      <c r="V3518">
        <f>YEAR(R3518)</f>
        <v>2014</v>
      </c>
      <c r="W3518">
        <f>YEAR(S3518)</f>
        <v>2014</v>
      </c>
      <c r="X3518" s="14">
        <f>_xlfn.DAYS(Table1[[#This Row],[Date Ended Conversion]],Table1[[#This Row],[Date Created Conversion]])</f>
        <v>34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8297</v>
      </c>
      <c r="O3519" t="s">
        <v>8298</v>
      </c>
      <c r="P3519" s="16">
        <f>ROUND(Table1[[#This Row],[pledged]]/Table1[[#This Row],[goal]]*100,0)</f>
        <v>100</v>
      </c>
      <c r="Q3519">
        <f>IFERROR(ROUND(E3519/L3519,2),0)</f>
        <v>307.69</v>
      </c>
      <c r="R3519" s="18">
        <f>(((J3519/60)/60)/24)+DATE(1970,1,1)</f>
        <v>41794.817523148151</v>
      </c>
      <c r="S3519" s="18">
        <f>(((I3519/60)/60)/24)+DATE(1970,1,1)</f>
        <v>41824.458333333336</v>
      </c>
      <c r="T3519" s="14">
        <f>MONTH(R3519)</f>
        <v>6</v>
      </c>
      <c r="U3519" s="14">
        <f>MONTH(S3519)</f>
        <v>7</v>
      </c>
      <c r="V3519">
        <f>YEAR(R3519)</f>
        <v>2014</v>
      </c>
      <c r="W3519">
        <f>YEAR(S3519)</f>
        <v>2014</v>
      </c>
      <c r="X3519" s="14">
        <f>_xlfn.DAYS(Table1[[#This Row],[Date Ended Conversion]],Table1[[#This Row],[Date Created Conversion]])</f>
        <v>30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8297</v>
      </c>
      <c r="O3520" t="s">
        <v>8298</v>
      </c>
      <c r="P3520" s="16">
        <f>ROUND(Table1[[#This Row],[pledged]]/Table1[[#This Row],[goal]]*100,0)</f>
        <v>110</v>
      </c>
      <c r="Q3520">
        <f>IFERROR(ROUND(E3520/L3520,2),0)</f>
        <v>50.02</v>
      </c>
      <c r="R3520" s="18">
        <f>(((J3520/60)/60)/24)+DATE(1970,1,1)</f>
        <v>41893.783553240741</v>
      </c>
      <c r="S3520" s="18">
        <f>(((I3520/60)/60)/24)+DATE(1970,1,1)</f>
        <v>41914.597916666666</v>
      </c>
      <c r="T3520" s="14">
        <f>MONTH(R3520)</f>
        <v>9</v>
      </c>
      <c r="U3520" s="14">
        <f>MONTH(S3520)</f>
        <v>10</v>
      </c>
      <c r="V3520">
        <f>YEAR(R3520)</f>
        <v>2014</v>
      </c>
      <c r="W3520">
        <f>YEAR(S3520)</f>
        <v>2014</v>
      </c>
      <c r="X3520" s="14">
        <f>_xlfn.DAYS(Table1[[#This Row],[Date Ended Conversion]],Table1[[#This Row],[Date Created Conversion]])</f>
        <v>21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8297</v>
      </c>
      <c r="O3521" t="s">
        <v>8298</v>
      </c>
      <c r="P3521" s="16">
        <f>ROUND(Table1[[#This Row],[pledged]]/Table1[[#This Row],[goal]]*100,0)</f>
        <v>101</v>
      </c>
      <c r="Q3521">
        <f>IFERROR(ROUND(E3521/L3521,2),0)</f>
        <v>72.39</v>
      </c>
      <c r="R3521" s="18">
        <f>(((J3521/60)/60)/24)+DATE(1970,1,1)</f>
        <v>42037.598958333328</v>
      </c>
      <c r="S3521" s="18">
        <f>(((I3521/60)/60)/24)+DATE(1970,1,1)</f>
        <v>42067.598958333328</v>
      </c>
      <c r="T3521" s="14">
        <f>MONTH(R3521)</f>
        <v>2</v>
      </c>
      <c r="U3521" s="14">
        <f>MONTH(S3521)</f>
        <v>3</v>
      </c>
      <c r="V3521">
        <f>YEAR(R3521)</f>
        <v>2015</v>
      </c>
      <c r="W3521">
        <f>YEAR(S3521)</f>
        <v>2015</v>
      </c>
      <c r="X3521" s="14">
        <f>_xlfn.DAYS(Table1[[#This Row],[Date Ended Conversion]],Table1[[#This Row],[Date Created Conversion]])</f>
        <v>30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8297</v>
      </c>
      <c r="O3522" t="s">
        <v>8298</v>
      </c>
      <c r="P3522" s="16">
        <f>ROUND(Table1[[#This Row],[pledged]]/Table1[[#This Row],[goal]]*100,0)</f>
        <v>101</v>
      </c>
      <c r="Q3522">
        <f>IFERROR(ROUND(E3522/L3522,2),0)</f>
        <v>95.95</v>
      </c>
      <c r="R3522" s="18">
        <f>(((J3522/60)/60)/24)+DATE(1970,1,1)</f>
        <v>42227.824212962965</v>
      </c>
      <c r="S3522" s="18">
        <f>(((I3522/60)/60)/24)+DATE(1970,1,1)</f>
        <v>42253.57430555555</v>
      </c>
      <c r="T3522" s="14">
        <f>MONTH(R3522)</f>
        <v>8</v>
      </c>
      <c r="U3522" s="14">
        <f>MONTH(S3522)</f>
        <v>9</v>
      </c>
      <c r="V3522">
        <f>YEAR(R3522)</f>
        <v>2015</v>
      </c>
      <c r="W3522">
        <f>YEAR(S3522)</f>
        <v>2015</v>
      </c>
      <c r="X3522" s="14">
        <f>_xlfn.DAYS(Table1[[#This Row],[Date Ended Conversion]],Table1[[#This Row],[Date Created Conversion]])</f>
        <v>26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8297</v>
      </c>
      <c r="O3523" t="s">
        <v>8298</v>
      </c>
      <c r="P3523" s="16">
        <f>ROUND(Table1[[#This Row],[pledged]]/Table1[[#This Row],[goal]]*100,0)</f>
        <v>169</v>
      </c>
      <c r="Q3523">
        <f>IFERROR(ROUND(E3523/L3523,2),0)</f>
        <v>45.62</v>
      </c>
      <c r="R3523" s="18">
        <f>(((J3523/60)/60)/24)+DATE(1970,1,1)</f>
        <v>41881.361342592594</v>
      </c>
      <c r="S3523" s="18">
        <f>(((I3523/60)/60)/24)+DATE(1970,1,1)</f>
        <v>41911.361342592594</v>
      </c>
      <c r="T3523" s="14">
        <f>MONTH(R3523)</f>
        <v>8</v>
      </c>
      <c r="U3523" s="14">
        <f>MONTH(S3523)</f>
        <v>9</v>
      </c>
      <c r="V3523">
        <f>YEAR(R3523)</f>
        <v>2014</v>
      </c>
      <c r="W3523">
        <f>YEAR(S3523)</f>
        <v>2014</v>
      </c>
      <c r="X3523" s="14">
        <f>_xlfn.DAYS(Table1[[#This Row],[Date Ended Conversion]],Table1[[#This Row],[Date Created Conversion]])</f>
        <v>30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8297</v>
      </c>
      <c r="O3524" t="s">
        <v>8298</v>
      </c>
      <c r="P3524" s="16">
        <f>ROUND(Table1[[#This Row],[pledged]]/Table1[[#This Row],[goal]]*100,0)</f>
        <v>100</v>
      </c>
      <c r="Q3524">
        <f>IFERROR(ROUND(E3524/L3524,2),0)</f>
        <v>41.03</v>
      </c>
      <c r="R3524" s="18">
        <f>(((J3524/60)/60)/24)+DATE(1970,1,1)</f>
        <v>42234.789884259255</v>
      </c>
      <c r="S3524" s="18">
        <f>(((I3524/60)/60)/24)+DATE(1970,1,1)</f>
        <v>42262.420833333337</v>
      </c>
      <c r="T3524" s="14">
        <f>MONTH(R3524)</f>
        <v>8</v>
      </c>
      <c r="U3524" s="14">
        <f>MONTH(S3524)</f>
        <v>9</v>
      </c>
      <c r="V3524">
        <f>YEAR(R3524)</f>
        <v>2015</v>
      </c>
      <c r="W3524">
        <f>YEAR(S3524)</f>
        <v>2015</v>
      </c>
      <c r="X3524" s="14">
        <f>_xlfn.DAYS(Table1[[#This Row],[Date Ended Conversion]],Table1[[#This Row],[Date Created Conversion]])</f>
        <v>28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8297</v>
      </c>
      <c r="O3525" t="s">
        <v>8298</v>
      </c>
      <c r="P3525" s="16">
        <f>ROUND(Table1[[#This Row],[pledged]]/Table1[[#This Row],[goal]]*100,0)</f>
        <v>114</v>
      </c>
      <c r="Q3525">
        <f>IFERROR(ROUND(E3525/L3525,2),0)</f>
        <v>56.83</v>
      </c>
      <c r="R3525" s="18">
        <f>(((J3525/60)/60)/24)+DATE(1970,1,1)</f>
        <v>42581.397546296299</v>
      </c>
      <c r="S3525" s="18">
        <f>(((I3525/60)/60)/24)+DATE(1970,1,1)</f>
        <v>42638.958333333328</v>
      </c>
      <c r="T3525" s="14">
        <f>MONTH(R3525)</f>
        <v>7</v>
      </c>
      <c r="U3525" s="14">
        <f>MONTH(S3525)</f>
        <v>9</v>
      </c>
      <c r="V3525">
        <f>YEAR(R3525)</f>
        <v>2016</v>
      </c>
      <c r="W3525">
        <f>YEAR(S3525)</f>
        <v>2016</v>
      </c>
      <c r="X3525" s="14">
        <f>_xlfn.DAYS(Table1[[#This Row],[Date Ended Conversion]],Table1[[#This Row],[Date Created Conversion]])</f>
        <v>57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8297</v>
      </c>
      <c r="O3526" t="s">
        <v>8298</v>
      </c>
      <c r="P3526" s="16">
        <f>ROUND(Table1[[#This Row],[pledged]]/Table1[[#This Row],[goal]]*100,0)</f>
        <v>102</v>
      </c>
      <c r="Q3526">
        <f>IFERROR(ROUND(E3526/L3526,2),0)</f>
        <v>137.24</v>
      </c>
      <c r="R3526" s="18">
        <f>(((J3526/60)/60)/24)+DATE(1970,1,1)</f>
        <v>41880.76357638889</v>
      </c>
      <c r="S3526" s="18">
        <f>(((I3526/60)/60)/24)+DATE(1970,1,1)</f>
        <v>41895.166666666664</v>
      </c>
      <c r="T3526" s="14">
        <f>MONTH(R3526)</f>
        <v>8</v>
      </c>
      <c r="U3526" s="14">
        <f>MONTH(S3526)</f>
        <v>9</v>
      </c>
      <c r="V3526">
        <f>YEAR(R3526)</f>
        <v>2014</v>
      </c>
      <c r="W3526">
        <f>YEAR(S3526)</f>
        <v>2014</v>
      </c>
      <c r="X3526" s="14">
        <f>_xlfn.DAYS(Table1[[#This Row],[Date Ended Conversion]],Table1[[#This Row],[Date Created Conversion]])</f>
        <v>15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8297</v>
      </c>
      <c r="O3527" t="s">
        <v>8298</v>
      </c>
      <c r="P3527" s="16">
        <f>ROUND(Table1[[#This Row],[pledged]]/Table1[[#This Row],[goal]]*100,0)</f>
        <v>106</v>
      </c>
      <c r="Q3527">
        <f>IFERROR(ROUND(E3527/L3527,2),0)</f>
        <v>75.709999999999994</v>
      </c>
      <c r="R3527" s="18">
        <f>(((J3527/60)/60)/24)+DATE(1970,1,1)</f>
        <v>42214.6956712963</v>
      </c>
      <c r="S3527" s="18">
        <f>(((I3527/60)/60)/24)+DATE(1970,1,1)</f>
        <v>42225.666666666672</v>
      </c>
      <c r="T3527" s="14">
        <f>MONTH(R3527)</f>
        <v>7</v>
      </c>
      <c r="U3527" s="14">
        <f>MONTH(S3527)</f>
        <v>8</v>
      </c>
      <c r="V3527">
        <f>YEAR(R3527)</f>
        <v>2015</v>
      </c>
      <c r="W3527">
        <f>YEAR(S3527)</f>
        <v>2015</v>
      </c>
      <c r="X3527" s="14">
        <f>_xlfn.DAYS(Table1[[#This Row],[Date Ended Conversion]],Table1[[#This Row],[Date Created Conversion]])</f>
        <v>11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8297</v>
      </c>
      <c r="O3528" t="s">
        <v>8298</v>
      </c>
      <c r="P3528" s="16">
        <f>ROUND(Table1[[#This Row],[pledged]]/Table1[[#This Row],[goal]]*100,0)</f>
        <v>102</v>
      </c>
      <c r="Q3528">
        <f>IFERROR(ROUND(E3528/L3528,2),0)</f>
        <v>99</v>
      </c>
      <c r="R3528" s="18">
        <f>(((J3528/60)/60)/24)+DATE(1970,1,1)</f>
        <v>42460.335312499999</v>
      </c>
      <c r="S3528" s="18">
        <f>(((I3528/60)/60)/24)+DATE(1970,1,1)</f>
        <v>42488.249305555553</v>
      </c>
      <c r="T3528" s="14">
        <f>MONTH(R3528)</f>
        <v>3</v>
      </c>
      <c r="U3528" s="14">
        <f>MONTH(S3528)</f>
        <v>4</v>
      </c>
      <c r="V3528">
        <f>YEAR(R3528)</f>
        <v>2016</v>
      </c>
      <c r="W3528">
        <f>YEAR(S3528)</f>
        <v>2016</v>
      </c>
      <c r="X3528" s="14">
        <f>_xlfn.DAYS(Table1[[#This Row],[Date Ended Conversion]],Table1[[#This Row],[Date Created Conversion]])</f>
        <v>28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8297</v>
      </c>
      <c r="O3529" t="s">
        <v>8298</v>
      </c>
      <c r="P3529" s="16">
        <f>ROUND(Table1[[#This Row],[pledged]]/Table1[[#This Row],[goal]]*100,0)</f>
        <v>117</v>
      </c>
      <c r="Q3529">
        <f>IFERROR(ROUND(E3529/L3529,2),0)</f>
        <v>81.569999999999993</v>
      </c>
      <c r="R3529" s="18">
        <f>(((J3529/60)/60)/24)+DATE(1970,1,1)</f>
        <v>42167.023206018523</v>
      </c>
      <c r="S3529" s="18">
        <f>(((I3529/60)/60)/24)+DATE(1970,1,1)</f>
        <v>42196.165972222225</v>
      </c>
      <c r="T3529" s="14">
        <f>MONTH(R3529)</f>
        <v>6</v>
      </c>
      <c r="U3529" s="14">
        <f>MONTH(S3529)</f>
        <v>7</v>
      </c>
      <c r="V3529">
        <f>YEAR(R3529)</f>
        <v>2015</v>
      </c>
      <c r="W3529">
        <f>YEAR(S3529)</f>
        <v>2015</v>
      </c>
      <c r="X3529" s="14">
        <f>_xlfn.DAYS(Table1[[#This Row],[Date Ended Conversion]],Table1[[#This Row],[Date Created Conversion]])</f>
        <v>29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8297</v>
      </c>
      <c r="O3530" t="s">
        <v>8298</v>
      </c>
      <c r="P3530" s="16">
        <f>ROUND(Table1[[#This Row],[pledged]]/Table1[[#This Row],[goal]]*100,0)</f>
        <v>101</v>
      </c>
      <c r="Q3530">
        <f>IFERROR(ROUND(E3530/L3530,2),0)</f>
        <v>45.11</v>
      </c>
      <c r="R3530" s="18">
        <f>(((J3530/60)/60)/24)+DATE(1970,1,1)</f>
        <v>42733.50136574074</v>
      </c>
      <c r="S3530" s="18">
        <f>(((I3530/60)/60)/24)+DATE(1970,1,1)</f>
        <v>42753.50136574074</v>
      </c>
      <c r="T3530" s="14">
        <f>MONTH(R3530)</f>
        <v>12</v>
      </c>
      <c r="U3530" s="14">
        <f>MONTH(S3530)</f>
        <v>1</v>
      </c>
      <c r="V3530">
        <f>YEAR(R3530)</f>
        <v>2016</v>
      </c>
      <c r="W3530">
        <f>YEAR(S3530)</f>
        <v>2017</v>
      </c>
      <c r="X3530" s="14">
        <f>_xlfn.DAYS(Table1[[#This Row],[Date Ended Conversion]],Table1[[#This Row],[Date Created Conversion]])</f>
        <v>20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8297</v>
      </c>
      <c r="O3531" t="s">
        <v>8298</v>
      </c>
      <c r="P3531" s="16">
        <f>ROUND(Table1[[#This Row],[pledged]]/Table1[[#This Row],[goal]]*100,0)</f>
        <v>132</v>
      </c>
      <c r="Q3531">
        <f>IFERROR(ROUND(E3531/L3531,2),0)</f>
        <v>36.67</v>
      </c>
      <c r="R3531" s="18">
        <f>(((J3531/60)/60)/24)+DATE(1970,1,1)</f>
        <v>42177.761782407411</v>
      </c>
      <c r="S3531" s="18">
        <f>(((I3531/60)/60)/24)+DATE(1970,1,1)</f>
        <v>42198.041666666672</v>
      </c>
      <c r="T3531" s="14">
        <f>MONTH(R3531)</f>
        <v>6</v>
      </c>
      <c r="U3531" s="14">
        <f>MONTH(S3531)</f>
        <v>7</v>
      </c>
      <c r="V3531">
        <f>YEAR(R3531)</f>
        <v>2015</v>
      </c>
      <c r="W3531">
        <f>YEAR(S3531)</f>
        <v>2015</v>
      </c>
      <c r="X3531" s="14">
        <f>_xlfn.DAYS(Table1[[#This Row],[Date Ended Conversion]],Table1[[#This Row],[Date Created Conversion]])</f>
        <v>21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8297</v>
      </c>
      <c r="O3532" t="s">
        <v>8298</v>
      </c>
      <c r="P3532" s="16">
        <f>ROUND(Table1[[#This Row],[pledged]]/Table1[[#This Row],[goal]]*100,0)</f>
        <v>100</v>
      </c>
      <c r="Q3532">
        <f>IFERROR(ROUND(E3532/L3532,2),0)</f>
        <v>125</v>
      </c>
      <c r="R3532" s="18">
        <f>(((J3532/60)/60)/24)+DATE(1970,1,1)</f>
        <v>42442.623344907406</v>
      </c>
      <c r="S3532" s="18">
        <f>(((I3532/60)/60)/24)+DATE(1970,1,1)</f>
        <v>42470.833333333328</v>
      </c>
      <c r="T3532" s="14">
        <f>MONTH(R3532)</f>
        <v>3</v>
      </c>
      <c r="U3532" s="14">
        <f>MONTH(S3532)</f>
        <v>4</v>
      </c>
      <c r="V3532">
        <f>YEAR(R3532)</f>
        <v>2016</v>
      </c>
      <c r="W3532">
        <f>YEAR(S3532)</f>
        <v>2016</v>
      </c>
      <c r="X3532" s="14">
        <f>_xlfn.DAYS(Table1[[#This Row],[Date Ended Conversion]],Table1[[#This Row],[Date Created Conversion]])</f>
        <v>28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8297</v>
      </c>
      <c r="O3533" t="s">
        <v>8298</v>
      </c>
      <c r="P3533" s="16">
        <f>ROUND(Table1[[#This Row],[pledged]]/Table1[[#This Row],[goal]]*100,0)</f>
        <v>128</v>
      </c>
      <c r="Q3533">
        <f>IFERROR(ROUND(E3533/L3533,2),0)</f>
        <v>49.23</v>
      </c>
      <c r="R3533" s="18">
        <f>(((J3533/60)/60)/24)+DATE(1970,1,1)</f>
        <v>42521.654328703706</v>
      </c>
      <c r="S3533" s="18">
        <f>(((I3533/60)/60)/24)+DATE(1970,1,1)</f>
        <v>42551.654328703706</v>
      </c>
      <c r="T3533" s="14">
        <f>MONTH(R3533)</f>
        <v>5</v>
      </c>
      <c r="U3533" s="14">
        <f>MONTH(S3533)</f>
        <v>6</v>
      </c>
      <c r="V3533">
        <f>YEAR(R3533)</f>
        <v>2016</v>
      </c>
      <c r="W3533">
        <f>YEAR(S3533)</f>
        <v>2016</v>
      </c>
      <c r="X3533" s="14">
        <f>_xlfn.DAYS(Table1[[#This Row],[Date Ended Conversion]],Table1[[#This Row],[Date Created Conversion]])</f>
        <v>30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8297</v>
      </c>
      <c r="O3534" t="s">
        <v>8298</v>
      </c>
      <c r="P3534" s="16">
        <f>ROUND(Table1[[#This Row],[pledged]]/Table1[[#This Row],[goal]]*100,0)</f>
        <v>119</v>
      </c>
      <c r="Q3534">
        <f>IFERROR(ROUND(E3534/L3534,2),0)</f>
        <v>42.3</v>
      </c>
      <c r="R3534" s="18">
        <f>(((J3534/60)/60)/24)+DATE(1970,1,1)</f>
        <v>41884.599849537037</v>
      </c>
      <c r="S3534" s="18">
        <f>(((I3534/60)/60)/24)+DATE(1970,1,1)</f>
        <v>41900.165972222225</v>
      </c>
      <c r="T3534" s="14">
        <f>MONTH(R3534)</f>
        <v>9</v>
      </c>
      <c r="U3534" s="14">
        <f>MONTH(S3534)</f>
        <v>9</v>
      </c>
      <c r="V3534">
        <f>YEAR(R3534)</f>
        <v>2014</v>
      </c>
      <c r="W3534">
        <f>YEAR(S3534)</f>
        <v>2014</v>
      </c>
      <c r="X3534" s="14">
        <f>_xlfn.DAYS(Table1[[#This Row],[Date Ended Conversion]],Table1[[#This Row],[Date Created Conversion]])</f>
        <v>16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8297</v>
      </c>
      <c r="O3535" t="s">
        <v>8298</v>
      </c>
      <c r="P3535" s="16">
        <f>ROUND(Table1[[#This Row],[pledged]]/Table1[[#This Row],[goal]]*100,0)</f>
        <v>126</v>
      </c>
      <c r="Q3535">
        <f>IFERROR(ROUND(E3535/L3535,2),0)</f>
        <v>78.88</v>
      </c>
      <c r="R3535" s="18">
        <f>(((J3535/60)/60)/24)+DATE(1970,1,1)</f>
        <v>42289.761192129634</v>
      </c>
      <c r="S3535" s="18">
        <f>(((I3535/60)/60)/24)+DATE(1970,1,1)</f>
        <v>42319.802858796291</v>
      </c>
      <c r="T3535" s="14">
        <f>MONTH(R3535)</f>
        <v>10</v>
      </c>
      <c r="U3535" s="14">
        <f>MONTH(S3535)</f>
        <v>11</v>
      </c>
      <c r="V3535">
        <f>YEAR(R3535)</f>
        <v>2015</v>
      </c>
      <c r="W3535">
        <f>YEAR(S3535)</f>
        <v>2015</v>
      </c>
      <c r="X3535" s="14">
        <f>_xlfn.DAYS(Table1[[#This Row],[Date Ended Conversion]],Table1[[#This Row],[Date Created Conversion]])</f>
        <v>30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8297</v>
      </c>
      <c r="O3536" t="s">
        <v>8298</v>
      </c>
      <c r="P3536" s="16">
        <f>ROUND(Table1[[#This Row],[pledged]]/Table1[[#This Row],[goal]]*100,0)</f>
        <v>156</v>
      </c>
      <c r="Q3536">
        <f>IFERROR(ROUND(E3536/L3536,2),0)</f>
        <v>38.28</v>
      </c>
      <c r="R3536" s="18">
        <f>(((J3536/60)/60)/24)+DATE(1970,1,1)</f>
        <v>42243.6252662037</v>
      </c>
      <c r="S3536" s="18">
        <f>(((I3536/60)/60)/24)+DATE(1970,1,1)</f>
        <v>42278.6252662037</v>
      </c>
      <c r="T3536" s="14">
        <f>MONTH(R3536)</f>
        <v>8</v>
      </c>
      <c r="U3536" s="14">
        <f>MONTH(S3536)</f>
        <v>10</v>
      </c>
      <c r="V3536">
        <f>YEAR(R3536)</f>
        <v>2015</v>
      </c>
      <c r="W3536">
        <f>YEAR(S3536)</f>
        <v>2015</v>
      </c>
      <c r="X3536" s="14">
        <f>_xlfn.DAYS(Table1[[#This Row],[Date Ended Conversion]],Table1[[#This Row],[Date Created Conversion]])</f>
        <v>35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8297</v>
      </c>
      <c r="O3537" t="s">
        <v>8298</v>
      </c>
      <c r="P3537" s="16">
        <f>ROUND(Table1[[#This Row],[pledged]]/Table1[[#This Row],[goal]]*100,0)</f>
        <v>103</v>
      </c>
      <c r="Q3537">
        <f>IFERROR(ROUND(E3537/L3537,2),0)</f>
        <v>44.85</v>
      </c>
      <c r="R3537" s="18">
        <f>(((J3537/60)/60)/24)+DATE(1970,1,1)</f>
        <v>42248.640162037031</v>
      </c>
      <c r="S3537" s="18">
        <f>(((I3537/60)/60)/24)+DATE(1970,1,1)</f>
        <v>42279.75</v>
      </c>
      <c r="T3537" s="14">
        <f>MONTH(R3537)</f>
        <v>9</v>
      </c>
      <c r="U3537" s="14">
        <f>MONTH(S3537)</f>
        <v>10</v>
      </c>
      <c r="V3537">
        <f>YEAR(R3537)</f>
        <v>2015</v>
      </c>
      <c r="W3537">
        <f>YEAR(S3537)</f>
        <v>2015</v>
      </c>
      <c r="X3537" s="14">
        <f>_xlfn.DAYS(Table1[[#This Row],[Date Ended Conversion]],Table1[[#This Row],[Date Created Conversion]])</f>
        <v>31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8297</v>
      </c>
      <c r="O3538" t="s">
        <v>8298</v>
      </c>
      <c r="P3538" s="16">
        <f>ROUND(Table1[[#This Row],[pledged]]/Table1[[#This Row],[goal]]*100,0)</f>
        <v>153</v>
      </c>
      <c r="Q3538">
        <f>IFERROR(ROUND(E3538/L3538,2),0)</f>
        <v>13.53</v>
      </c>
      <c r="R3538" s="18">
        <f>(((J3538/60)/60)/24)+DATE(1970,1,1)</f>
        <v>42328.727141203708</v>
      </c>
      <c r="S3538" s="18">
        <f>(((I3538/60)/60)/24)+DATE(1970,1,1)</f>
        <v>42358.499305555553</v>
      </c>
      <c r="T3538" s="14">
        <f>MONTH(R3538)</f>
        <v>11</v>
      </c>
      <c r="U3538" s="14">
        <f>MONTH(S3538)</f>
        <v>12</v>
      </c>
      <c r="V3538">
        <f>YEAR(R3538)</f>
        <v>2015</v>
      </c>
      <c r="W3538">
        <f>YEAR(S3538)</f>
        <v>2015</v>
      </c>
      <c r="X3538" s="14">
        <f>_xlfn.DAYS(Table1[[#This Row],[Date Ended Conversion]],Table1[[#This Row],[Date Created Conversion]])</f>
        <v>30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8297</v>
      </c>
      <c r="O3539" t="s">
        <v>8298</v>
      </c>
      <c r="P3539" s="16">
        <f>ROUND(Table1[[#This Row],[pledged]]/Table1[[#This Row],[goal]]*100,0)</f>
        <v>180</v>
      </c>
      <c r="Q3539">
        <f>IFERROR(ROUND(E3539/L3539,2),0)</f>
        <v>43.5</v>
      </c>
      <c r="R3539" s="18">
        <f>(((J3539/60)/60)/24)+DATE(1970,1,1)</f>
        <v>41923.354351851849</v>
      </c>
      <c r="S3539" s="18">
        <f>(((I3539/60)/60)/24)+DATE(1970,1,1)</f>
        <v>41960.332638888889</v>
      </c>
      <c r="T3539" s="14">
        <f>MONTH(R3539)</f>
        <v>10</v>
      </c>
      <c r="U3539" s="14">
        <f>MONTH(S3539)</f>
        <v>11</v>
      </c>
      <c r="V3539">
        <f>YEAR(R3539)</f>
        <v>2014</v>
      </c>
      <c r="W3539">
        <f>YEAR(S3539)</f>
        <v>2014</v>
      </c>
      <c r="X3539" s="14">
        <f>_xlfn.DAYS(Table1[[#This Row],[Date Ended Conversion]],Table1[[#This Row],[Date Created Conversion]])</f>
        <v>37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8297</v>
      </c>
      <c r="O3540" t="s">
        <v>8298</v>
      </c>
      <c r="P3540" s="16">
        <f>ROUND(Table1[[#This Row],[pledged]]/Table1[[#This Row],[goal]]*100,0)</f>
        <v>128</v>
      </c>
      <c r="Q3540">
        <f>IFERROR(ROUND(E3540/L3540,2),0)</f>
        <v>30.95</v>
      </c>
      <c r="R3540" s="18">
        <f>(((J3540/60)/60)/24)+DATE(1970,1,1)</f>
        <v>42571.420601851853</v>
      </c>
      <c r="S3540" s="18">
        <f>(((I3540/60)/60)/24)+DATE(1970,1,1)</f>
        <v>42599.420601851853</v>
      </c>
      <c r="T3540" s="14">
        <f>MONTH(R3540)</f>
        <v>7</v>
      </c>
      <c r="U3540" s="14">
        <f>MONTH(S3540)</f>
        <v>8</v>
      </c>
      <c r="V3540">
        <f>YEAR(R3540)</f>
        <v>2016</v>
      </c>
      <c r="W3540">
        <f>YEAR(S3540)</f>
        <v>2016</v>
      </c>
      <c r="X3540" s="14">
        <f>_xlfn.DAYS(Table1[[#This Row],[Date Ended Conversion]],Table1[[#This Row],[Date Created Conversion]])</f>
        <v>28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8297</v>
      </c>
      <c r="O3541" t="s">
        <v>8298</v>
      </c>
      <c r="P3541" s="16">
        <f>ROUND(Table1[[#This Row],[pledged]]/Table1[[#This Row],[goal]]*100,0)</f>
        <v>120</v>
      </c>
      <c r="Q3541">
        <f>IFERROR(ROUND(E3541/L3541,2),0)</f>
        <v>55.23</v>
      </c>
      <c r="R3541" s="18">
        <f>(((J3541/60)/60)/24)+DATE(1970,1,1)</f>
        <v>42600.756041666667</v>
      </c>
      <c r="S3541" s="18">
        <f>(((I3541/60)/60)/24)+DATE(1970,1,1)</f>
        <v>42621.756041666667</v>
      </c>
      <c r="T3541" s="14">
        <f>MONTH(R3541)</f>
        <v>8</v>
      </c>
      <c r="U3541" s="14">
        <f>MONTH(S3541)</f>
        <v>9</v>
      </c>
      <c r="V3541">
        <f>YEAR(R3541)</f>
        <v>2016</v>
      </c>
      <c r="W3541">
        <f>YEAR(S3541)</f>
        <v>2016</v>
      </c>
      <c r="X3541" s="14">
        <f>_xlfn.DAYS(Table1[[#This Row],[Date Ended Conversion]],Table1[[#This Row],[Date Created Conversion]])</f>
        <v>21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8297</v>
      </c>
      <c r="O3542" t="s">
        <v>8298</v>
      </c>
      <c r="P3542" s="16">
        <f>ROUND(Table1[[#This Row],[pledged]]/Table1[[#This Row],[goal]]*100,0)</f>
        <v>123</v>
      </c>
      <c r="Q3542">
        <f>IFERROR(ROUND(E3542/L3542,2),0)</f>
        <v>46.13</v>
      </c>
      <c r="R3542" s="18">
        <f>(((J3542/60)/60)/24)+DATE(1970,1,1)</f>
        <v>42517.003368055557</v>
      </c>
      <c r="S3542" s="18">
        <f>(((I3542/60)/60)/24)+DATE(1970,1,1)</f>
        <v>42547.003368055557</v>
      </c>
      <c r="T3542" s="14">
        <f>MONTH(R3542)</f>
        <v>5</v>
      </c>
      <c r="U3542" s="14">
        <f>MONTH(S3542)</f>
        <v>6</v>
      </c>
      <c r="V3542">
        <f>YEAR(R3542)</f>
        <v>2016</v>
      </c>
      <c r="W3542">
        <f>YEAR(S3542)</f>
        <v>2016</v>
      </c>
      <c r="X3542" s="14">
        <f>_xlfn.DAYS(Table1[[#This Row],[Date Ended Conversion]],Table1[[#This Row],[Date Created Conversion]])</f>
        <v>30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8297</v>
      </c>
      <c r="O3543" t="s">
        <v>8298</v>
      </c>
      <c r="P3543" s="16">
        <f>ROUND(Table1[[#This Row],[pledged]]/Table1[[#This Row],[goal]]*100,0)</f>
        <v>105</v>
      </c>
      <c r="Q3543">
        <f>IFERROR(ROUND(E3543/L3543,2),0)</f>
        <v>39.380000000000003</v>
      </c>
      <c r="R3543" s="18">
        <f>(((J3543/60)/60)/24)+DATE(1970,1,1)</f>
        <v>42222.730034722219</v>
      </c>
      <c r="S3543" s="18">
        <f>(((I3543/60)/60)/24)+DATE(1970,1,1)</f>
        <v>42247.730034722219</v>
      </c>
      <c r="T3543" s="14">
        <f>MONTH(R3543)</f>
        <v>8</v>
      </c>
      <c r="U3543" s="14">
        <f>MONTH(S3543)</f>
        <v>8</v>
      </c>
      <c r="V3543">
        <f>YEAR(R3543)</f>
        <v>2015</v>
      </c>
      <c r="W3543">
        <f>YEAR(S3543)</f>
        <v>2015</v>
      </c>
      <c r="X3543" s="14">
        <f>_xlfn.DAYS(Table1[[#This Row],[Date Ended Conversion]],Table1[[#This Row],[Date Created Conversion]])</f>
        <v>25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8297</v>
      </c>
      <c r="O3544" t="s">
        <v>8298</v>
      </c>
      <c r="P3544" s="16">
        <f>ROUND(Table1[[#This Row],[pledged]]/Table1[[#This Row],[goal]]*100,0)</f>
        <v>102</v>
      </c>
      <c r="Q3544">
        <f>IFERROR(ROUND(E3544/L3544,2),0)</f>
        <v>66.150000000000006</v>
      </c>
      <c r="R3544" s="18">
        <f>(((J3544/60)/60)/24)+DATE(1970,1,1)</f>
        <v>41829.599791666667</v>
      </c>
      <c r="S3544" s="18">
        <f>(((I3544/60)/60)/24)+DATE(1970,1,1)</f>
        <v>41889.599791666667</v>
      </c>
      <c r="T3544" s="14">
        <f>MONTH(R3544)</f>
        <v>7</v>
      </c>
      <c r="U3544" s="14">
        <f>MONTH(S3544)</f>
        <v>9</v>
      </c>
      <c r="V3544">
        <f>YEAR(R3544)</f>
        <v>2014</v>
      </c>
      <c r="W3544">
        <f>YEAR(S3544)</f>
        <v>2014</v>
      </c>
      <c r="X3544" s="14">
        <f>_xlfn.DAYS(Table1[[#This Row],[Date Ended Conversion]],Table1[[#This Row],[Date Created Conversion]])</f>
        <v>60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8297</v>
      </c>
      <c r="O3545" t="s">
        <v>8298</v>
      </c>
      <c r="P3545" s="16">
        <f>ROUND(Table1[[#This Row],[pledged]]/Table1[[#This Row],[goal]]*100,0)</f>
        <v>105</v>
      </c>
      <c r="Q3545">
        <f>IFERROR(ROUND(E3545/L3545,2),0)</f>
        <v>54.14</v>
      </c>
      <c r="R3545" s="18">
        <f>(((J3545/60)/60)/24)+DATE(1970,1,1)</f>
        <v>42150.755312499998</v>
      </c>
      <c r="S3545" s="18">
        <f>(((I3545/60)/60)/24)+DATE(1970,1,1)</f>
        <v>42180.755312499998</v>
      </c>
      <c r="T3545" s="14">
        <f>MONTH(R3545)</f>
        <v>5</v>
      </c>
      <c r="U3545" s="14">
        <f>MONTH(S3545)</f>
        <v>6</v>
      </c>
      <c r="V3545">
        <f>YEAR(R3545)</f>
        <v>2015</v>
      </c>
      <c r="W3545">
        <f>YEAR(S3545)</f>
        <v>2015</v>
      </c>
      <c r="X3545" s="14">
        <f>_xlfn.DAYS(Table1[[#This Row],[Date Ended Conversion]],Table1[[#This Row],[Date Created Conversion]])</f>
        <v>30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8297</v>
      </c>
      <c r="O3546" t="s">
        <v>8298</v>
      </c>
      <c r="P3546" s="16">
        <f>ROUND(Table1[[#This Row],[pledged]]/Table1[[#This Row],[goal]]*100,0)</f>
        <v>100</v>
      </c>
      <c r="Q3546">
        <f>IFERROR(ROUND(E3546/L3546,2),0)</f>
        <v>104.17</v>
      </c>
      <c r="R3546" s="18">
        <f>(((J3546/60)/60)/24)+DATE(1970,1,1)</f>
        <v>42040.831678240742</v>
      </c>
      <c r="S3546" s="18">
        <f>(((I3546/60)/60)/24)+DATE(1970,1,1)</f>
        <v>42070.831678240742</v>
      </c>
      <c r="T3546" s="14">
        <f>MONTH(R3546)</f>
        <v>2</v>
      </c>
      <c r="U3546" s="14">
        <f>MONTH(S3546)</f>
        <v>3</v>
      </c>
      <c r="V3546">
        <f>YEAR(R3546)</f>
        <v>2015</v>
      </c>
      <c r="W3546">
        <f>YEAR(S3546)</f>
        <v>2015</v>
      </c>
      <c r="X3546" s="14">
        <f>_xlfn.DAYS(Table1[[#This Row],[Date Ended Conversion]],Table1[[#This Row],[Date Created Conversion]])</f>
        <v>30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8297</v>
      </c>
      <c r="O3547" t="s">
        <v>8298</v>
      </c>
      <c r="P3547" s="16">
        <f>ROUND(Table1[[#This Row],[pledged]]/Table1[[#This Row],[goal]]*100,0)</f>
        <v>100</v>
      </c>
      <c r="Q3547">
        <f>IFERROR(ROUND(E3547/L3547,2),0)</f>
        <v>31.38</v>
      </c>
      <c r="R3547" s="18">
        <f>(((J3547/60)/60)/24)+DATE(1970,1,1)</f>
        <v>42075.807395833333</v>
      </c>
      <c r="S3547" s="18">
        <f>(((I3547/60)/60)/24)+DATE(1970,1,1)</f>
        <v>42105.807395833333</v>
      </c>
      <c r="T3547" s="14">
        <f>MONTH(R3547)</f>
        <v>3</v>
      </c>
      <c r="U3547" s="14">
        <f>MONTH(S3547)</f>
        <v>4</v>
      </c>
      <c r="V3547">
        <f>YEAR(R3547)</f>
        <v>2015</v>
      </c>
      <c r="W3547">
        <f>YEAR(S3547)</f>
        <v>2015</v>
      </c>
      <c r="X3547" s="14">
        <f>_xlfn.DAYS(Table1[[#This Row],[Date Ended Conversion]],Table1[[#This Row],[Date Created Conversion]])</f>
        <v>30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8297</v>
      </c>
      <c r="O3548" t="s">
        <v>8298</v>
      </c>
      <c r="P3548" s="16">
        <f>ROUND(Table1[[#This Row],[pledged]]/Table1[[#This Row],[goal]]*100,0)</f>
        <v>102</v>
      </c>
      <c r="Q3548">
        <f>IFERROR(ROUND(E3548/L3548,2),0)</f>
        <v>59.21</v>
      </c>
      <c r="R3548" s="18">
        <f>(((J3548/60)/60)/24)+DATE(1970,1,1)</f>
        <v>42073.660694444443</v>
      </c>
      <c r="S3548" s="18">
        <f>(((I3548/60)/60)/24)+DATE(1970,1,1)</f>
        <v>42095.165972222225</v>
      </c>
      <c r="T3548" s="14">
        <f>MONTH(R3548)</f>
        <v>3</v>
      </c>
      <c r="U3548" s="14">
        <f>MONTH(S3548)</f>
        <v>4</v>
      </c>
      <c r="V3548">
        <f>YEAR(R3548)</f>
        <v>2015</v>
      </c>
      <c r="W3548">
        <f>YEAR(S3548)</f>
        <v>2015</v>
      </c>
      <c r="X3548" s="14">
        <f>_xlfn.DAYS(Table1[[#This Row],[Date Ended Conversion]],Table1[[#This Row],[Date Created Conversion]])</f>
        <v>22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8297</v>
      </c>
      <c r="O3549" t="s">
        <v>8298</v>
      </c>
      <c r="P3549" s="16">
        <f>ROUND(Table1[[#This Row],[pledged]]/Table1[[#This Row],[goal]]*100,0)</f>
        <v>114</v>
      </c>
      <c r="Q3549">
        <f>IFERROR(ROUND(E3549/L3549,2),0)</f>
        <v>119.18</v>
      </c>
      <c r="R3549" s="18">
        <f>(((J3549/60)/60)/24)+DATE(1970,1,1)</f>
        <v>42480.078715277778</v>
      </c>
      <c r="S3549" s="18">
        <f>(((I3549/60)/60)/24)+DATE(1970,1,1)</f>
        <v>42504.165972222225</v>
      </c>
      <c r="T3549" s="14">
        <f>MONTH(R3549)</f>
        <v>4</v>
      </c>
      <c r="U3549" s="14">
        <f>MONTH(S3549)</f>
        <v>5</v>
      </c>
      <c r="V3549">
        <f>YEAR(R3549)</f>
        <v>2016</v>
      </c>
      <c r="W3549">
        <f>YEAR(S3549)</f>
        <v>2016</v>
      </c>
      <c r="X3549" s="14">
        <f>_xlfn.DAYS(Table1[[#This Row],[Date Ended Conversion]],Table1[[#This Row],[Date Created Conversion]])</f>
        <v>24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8297</v>
      </c>
      <c r="O3550" t="s">
        <v>8298</v>
      </c>
      <c r="P3550" s="16">
        <f>ROUND(Table1[[#This Row],[pledged]]/Table1[[#This Row],[goal]]*100,0)</f>
        <v>102</v>
      </c>
      <c r="Q3550">
        <f>IFERROR(ROUND(E3550/L3550,2),0)</f>
        <v>164.62</v>
      </c>
      <c r="R3550" s="18">
        <f>(((J3550/60)/60)/24)+DATE(1970,1,1)</f>
        <v>42411.942291666666</v>
      </c>
      <c r="S3550" s="18">
        <f>(((I3550/60)/60)/24)+DATE(1970,1,1)</f>
        <v>42434.041666666672</v>
      </c>
      <c r="T3550" s="14">
        <f>MONTH(R3550)</f>
        <v>2</v>
      </c>
      <c r="U3550" s="14">
        <f>MONTH(S3550)</f>
        <v>3</v>
      </c>
      <c r="V3550">
        <f>YEAR(R3550)</f>
        <v>2016</v>
      </c>
      <c r="W3550">
        <f>YEAR(S3550)</f>
        <v>2016</v>
      </c>
      <c r="X3550" s="14">
        <f>_xlfn.DAYS(Table1[[#This Row],[Date Ended Conversion]],Table1[[#This Row],[Date Created Conversion]])</f>
        <v>23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8297</v>
      </c>
      <c r="O3551" t="s">
        <v>8298</v>
      </c>
      <c r="P3551" s="16">
        <f>ROUND(Table1[[#This Row],[pledged]]/Table1[[#This Row],[goal]]*100,0)</f>
        <v>102</v>
      </c>
      <c r="Q3551">
        <f>IFERROR(ROUND(E3551/L3551,2),0)</f>
        <v>24.29</v>
      </c>
      <c r="R3551" s="18">
        <f>(((J3551/60)/60)/24)+DATE(1970,1,1)</f>
        <v>42223.394363425927</v>
      </c>
      <c r="S3551" s="18">
        <f>(((I3551/60)/60)/24)+DATE(1970,1,1)</f>
        <v>42251.394363425927</v>
      </c>
      <c r="T3551" s="14">
        <f>MONTH(R3551)</f>
        <v>8</v>
      </c>
      <c r="U3551" s="14">
        <f>MONTH(S3551)</f>
        <v>9</v>
      </c>
      <c r="V3551">
        <f>YEAR(R3551)</f>
        <v>2015</v>
      </c>
      <c r="W3551">
        <f>YEAR(S3551)</f>
        <v>2015</v>
      </c>
      <c r="X3551" s="14">
        <f>_xlfn.DAYS(Table1[[#This Row],[Date Ended Conversion]],Table1[[#This Row],[Date Created Conversion]])</f>
        <v>28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8297</v>
      </c>
      <c r="O3552" t="s">
        <v>8298</v>
      </c>
      <c r="P3552" s="16">
        <f>ROUND(Table1[[#This Row],[pledged]]/Table1[[#This Row],[goal]]*100,0)</f>
        <v>105</v>
      </c>
      <c r="Q3552">
        <f>IFERROR(ROUND(E3552/L3552,2),0)</f>
        <v>40.94</v>
      </c>
      <c r="R3552" s="18">
        <f>(((J3552/60)/60)/24)+DATE(1970,1,1)</f>
        <v>42462.893495370372</v>
      </c>
      <c r="S3552" s="18">
        <f>(((I3552/60)/60)/24)+DATE(1970,1,1)</f>
        <v>42492.893495370372</v>
      </c>
      <c r="T3552" s="14">
        <f>MONTH(R3552)</f>
        <v>4</v>
      </c>
      <c r="U3552" s="14">
        <f>MONTH(S3552)</f>
        <v>5</v>
      </c>
      <c r="V3552">
        <f>YEAR(R3552)</f>
        <v>2016</v>
      </c>
      <c r="W3552">
        <f>YEAR(S3552)</f>
        <v>2016</v>
      </c>
      <c r="X3552" s="14">
        <f>_xlfn.DAYS(Table1[[#This Row],[Date Ended Conversion]],Table1[[#This Row],[Date Created Conversion]])</f>
        <v>30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8297</v>
      </c>
      <c r="O3553" t="s">
        <v>8298</v>
      </c>
      <c r="P3553" s="16">
        <f>ROUND(Table1[[#This Row],[pledged]]/Table1[[#This Row],[goal]]*100,0)</f>
        <v>102</v>
      </c>
      <c r="Q3553">
        <f>IFERROR(ROUND(E3553/L3553,2),0)</f>
        <v>61.1</v>
      </c>
      <c r="R3553" s="18">
        <f>(((J3553/60)/60)/24)+DATE(1970,1,1)</f>
        <v>41753.515856481477</v>
      </c>
      <c r="S3553" s="18">
        <f>(((I3553/60)/60)/24)+DATE(1970,1,1)</f>
        <v>41781.921527777777</v>
      </c>
      <c r="T3553" s="14">
        <f>MONTH(R3553)</f>
        <v>4</v>
      </c>
      <c r="U3553" s="14">
        <f>MONTH(S3553)</f>
        <v>5</v>
      </c>
      <c r="V3553">
        <f>YEAR(R3553)</f>
        <v>2014</v>
      </c>
      <c r="W3553">
        <f>YEAR(S3553)</f>
        <v>2014</v>
      </c>
      <c r="X3553" s="14">
        <f>_xlfn.DAYS(Table1[[#This Row],[Date Ended Conversion]],Table1[[#This Row],[Date Created Conversion]])</f>
        <v>28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8297</v>
      </c>
      <c r="O3554" t="s">
        <v>8298</v>
      </c>
      <c r="P3554" s="16">
        <f>ROUND(Table1[[#This Row],[pledged]]/Table1[[#This Row],[goal]]*100,0)</f>
        <v>100</v>
      </c>
      <c r="Q3554">
        <f>IFERROR(ROUND(E3554/L3554,2),0)</f>
        <v>38.65</v>
      </c>
      <c r="R3554" s="18">
        <f>(((J3554/60)/60)/24)+DATE(1970,1,1)</f>
        <v>41788.587083333332</v>
      </c>
      <c r="S3554" s="18">
        <f>(((I3554/60)/60)/24)+DATE(1970,1,1)</f>
        <v>41818.587083333332</v>
      </c>
      <c r="T3554" s="14">
        <f>MONTH(R3554)</f>
        <v>5</v>
      </c>
      <c r="U3554" s="14">
        <f>MONTH(S3554)</f>
        <v>6</v>
      </c>
      <c r="V3554">
        <f>YEAR(R3554)</f>
        <v>2014</v>
      </c>
      <c r="W3554">
        <f>YEAR(S3554)</f>
        <v>2014</v>
      </c>
      <c r="X3554" s="14">
        <f>_xlfn.DAYS(Table1[[#This Row],[Date Ended Conversion]],Table1[[#This Row],[Date Created Conversion]])</f>
        <v>30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8297</v>
      </c>
      <c r="O3555" t="s">
        <v>8298</v>
      </c>
      <c r="P3555" s="16">
        <f>ROUND(Table1[[#This Row],[pledged]]/Table1[[#This Row],[goal]]*100,0)</f>
        <v>106</v>
      </c>
      <c r="Q3555">
        <f>IFERROR(ROUND(E3555/L3555,2),0)</f>
        <v>56.2</v>
      </c>
      <c r="R3555" s="18">
        <f>(((J3555/60)/60)/24)+DATE(1970,1,1)</f>
        <v>42196.028703703705</v>
      </c>
      <c r="S3555" s="18">
        <f>(((I3555/60)/60)/24)+DATE(1970,1,1)</f>
        <v>42228</v>
      </c>
      <c r="T3555" s="14">
        <f>MONTH(R3555)</f>
        <v>7</v>
      </c>
      <c r="U3555" s="14">
        <f>MONTH(S3555)</f>
        <v>8</v>
      </c>
      <c r="V3555">
        <f>YEAR(R3555)</f>
        <v>2015</v>
      </c>
      <c r="W3555">
        <f>YEAR(S3555)</f>
        <v>2015</v>
      </c>
      <c r="X3555" s="14">
        <f>_xlfn.DAYS(Table1[[#This Row],[Date Ended Conversion]],Table1[[#This Row],[Date Created Conversion]])</f>
        <v>32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8297</v>
      </c>
      <c r="O3556" t="s">
        <v>8298</v>
      </c>
      <c r="P3556" s="16">
        <f>ROUND(Table1[[#This Row],[pledged]]/Table1[[#This Row],[goal]]*100,0)</f>
        <v>113</v>
      </c>
      <c r="Q3556">
        <f>IFERROR(ROUND(E3556/L3556,2),0)</f>
        <v>107</v>
      </c>
      <c r="R3556" s="18">
        <f>(((J3556/60)/60)/24)+DATE(1970,1,1)</f>
        <v>42016.050451388888</v>
      </c>
      <c r="S3556" s="18">
        <f>(((I3556/60)/60)/24)+DATE(1970,1,1)</f>
        <v>42046.708333333328</v>
      </c>
      <c r="T3556" s="14">
        <f>MONTH(R3556)</f>
        <v>1</v>
      </c>
      <c r="U3556" s="14">
        <f>MONTH(S3556)</f>
        <v>2</v>
      </c>
      <c r="V3556">
        <f>YEAR(R3556)</f>
        <v>2015</v>
      </c>
      <c r="W3556">
        <f>YEAR(S3556)</f>
        <v>2015</v>
      </c>
      <c r="X3556" s="14">
        <f>_xlfn.DAYS(Table1[[#This Row],[Date Ended Conversion]],Table1[[#This Row],[Date Created Conversion]])</f>
        <v>30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8297</v>
      </c>
      <c r="O3557" t="s">
        <v>8298</v>
      </c>
      <c r="P3557" s="16">
        <f>ROUND(Table1[[#This Row],[pledged]]/Table1[[#This Row],[goal]]*100,0)</f>
        <v>100</v>
      </c>
      <c r="Q3557">
        <f>IFERROR(ROUND(E3557/L3557,2),0)</f>
        <v>171.43</v>
      </c>
      <c r="R3557" s="18">
        <f>(((J3557/60)/60)/24)+DATE(1970,1,1)</f>
        <v>42661.442060185189</v>
      </c>
      <c r="S3557" s="18">
        <f>(((I3557/60)/60)/24)+DATE(1970,1,1)</f>
        <v>42691.483726851846</v>
      </c>
      <c r="T3557" s="14">
        <f>MONTH(R3557)</f>
        <v>10</v>
      </c>
      <c r="U3557" s="14">
        <f>MONTH(S3557)</f>
        <v>11</v>
      </c>
      <c r="V3557">
        <f>YEAR(R3557)</f>
        <v>2016</v>
      </c>
      <c r="W3557">
        <f>YEAR(S3557)</f>
        <v>2016</v>
      </c>
      <c r="X3557" s="14">
        <f>_xlfn.DAYS(Table1[[#This Row],[Date Ended Conversion]],Table1[[#This Row],[Date Created Conversion]])</f>
        <v>30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8297</v>
      </c>
      <c r="O3558" t="s">
        <v>8298</v>
      </c>
      <c r="P3558" s="16">
        <f>ROUND(Table1[[#This Row],[pledged]]/Table1[[#This Row],[goal]]*100,0)</f>
        <v>100</v>
      </c>
      <c r="Q3558">
        <f>IFERROR(ROUND(E3558/L3558,2),0)</f>
        <v>110.5</v>
      </c>
      <c r="R3558" s="18">
        <f>(((J3558/60)/60)/24)+DATE(1970,1,1)</f>
        <v>41808.649583333332</v>
      </c>
      <c r="S3558" s="18">
        <f>(((I3558/60)/60)/24)+DATE(1970,1,1)</f>
        <v>41868.649583333332</v>
      </c>
      <c r="T3558" s="14">
        <f>MONTH(R3558)</f>
        <v>6</v>
      </c>
      <c r="U3558" s="14">
        <f>MONTH(S3558)</f>
        <v>8</v>
      </c>
      <c r="V3558">
        <f>YEAR(R3558)</f>
        <v>2014</v>
      </c>
      <c r="W3558">
        <f>YEAR(S3558)</f>
        <v>2014</v>
      </c>
      <c r="X3558" s="14">
        <f>_xlfn.DAYS(Table1[[#This Row],[Date Ended Conversion]],Table1[[#This Row],[Date Created Conversion]])</f>
        <v>60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8297</v>
      </c>
      <c r="O3559" t="s">
        <v>8298</v>
      </c>
      <c r="P3559" s="16">
        <f>ROUND(Table1[[#This Row],[pledged]]/Table1[[#This Row],[goal]]*100,0)</f>
        <v>100</v>
      </c>
      <c r="Q3559">
        <f>IFERROR(ROUND(E3559/L3559,2),0)</f>
        <v>179.28</v>
      </c>
      <c r="R3559" s="18">
        <f>(((J3559/60)/60)/24)+DATE(1970,1,1)</f>
        <v>41730.276747685188</v>
      </c>
      <c r="S3559" s="18">
        <f>(((I3559/60)/60)/24)+DATE(1970,1,1)</f>
        <v>41764.276747685188</v>
      </c>
      <c r="T3559" s="14">
        <f>MONTH(R3559)</f>
        <v>4</v>
      </c>
      <c r="U3559" s="14">
        <f>MONTH(S3559)</f>
        <v>5</v>
      </c>
      <c r="V3559">
        <f>YEAR(R3559)</f>
        <v>2014</v>
      </c>
      <c r="W3559">
        <f>YEAR(S3559)</f>
        <v>2014</v>
      </c>
      <c r="X3559" s="14">
        <f>_xlfn.DAYS(Table1[[#This Row],[Date Ended Conversion]],Table1[[#This Row],[Date Created Conversion]])</f>
        <v>34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8297</v>
      </c>
      <c r="O3560" t="s">
        <v>8298</v>
      </c>
      <c r="P3560" s="16">
        <f>ROUND(Table1[[#This Row],[pledged]]/Table1[[#This Row],[goal]]*100,0)</f>
        <v>144</v>
      </c>
      <c r="Q3560">
        <f>IFERROR(ROUND(E3560/L3560,2),0)</f>
        <v>22.91</v>
      </c>
      <c r="R3560" s="18">
        <f>(((J3560/60)/60)/24)+DATE(1970,1,1)</f>
        <v>42139.816840277781</v>
      </c>
      <c r="S3560" s="18">
        <f>(((I3560/60)/60)/24)+DATE(1970,1,1)</f>
        <v>42181.875</v>
      </c>
      <c r="T3560" s="14">
        <f>MONTH(R3560)</f>
        <v>5</v>
      </c>
      <c r="U3560" s="14">
        <f>MONTH(S3560)</f>
        <v>6</v>
      </c>
      <c r="V3560">
        <f>YEAR(R3560)</f>
        <v>2015</v>
      </c>
      <c r="W3560">
        <f>YEAR(S3560)</f>
        <v>2015</v>
      </c>
      <c r="X3560" s="14">
        <f>_xlfn.DAYS(Table1[[#This Row],[Date Ended Conversion]],Table1[[#This Row],[Date Created Conversion]])</f>
        <v>42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8297</v>
      </c>
      <c r="O3561" t="s">
        <v>8298</v>
      </c>
      <c r="P3561" s="16">
        <f>ROUND(Table1[[#This Row],[pledged]]/Table1[[#This Row],[goal]]*100,0)</f>
        <v>104</v>
      </c>
      <c r="Q3561">
        <f>IFERROR(ROUND(E3561/L3561,2),0)</f>
        <v>43.13</v>
      </c>
      <c r="R3561" s="18">
        <f>(((J3561/60)/60)/24)+DATE(1970,1,1)</f>
        <v>42194.096157407403</v>
      </c>
      <c r="S3561" s="18">
        <f>(((I3561/60)/60)/24)+DATE(1970,1,1)</f>
        <v>42216.373611111107</v>
      </c>
      <c r="T3561" s="14">
        <f>MONTH(R3561)</f>
        <v>7</v>
      </c>
      <c r="U3561" s="14">
        <f>MONTH(S3561)</f>
        <v>7</v>
      </c>
      <c r="V3561">
        <f>YEAR(R3561)</f>
        <v>2015</v>
      </c>
      <c r="W3561">
        <f>YEAR(S3561)</f>
        <v>2015</v>
      </c>
      <c r="X3561" s="14">
        <f>_xlfn.DAYS(Table1[[#This Row],[Date Ended Conversion]],Table1[[#This Row],[Date Created Conversion]])</f>
        <v>22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8297</v>
      </c>
      <c r="O3562" t="s">
        <v>8298</v>
      </c>
      <c r="P3562" s="16">
        <f>ROUND(Table1[[#This Row],[pledged]]/Table1[[#This Row],[goal]]*100,0)</f>
        <v>108</v>
      </c>
      <c r="Q3562">
        <f>IFERROR(ROUND(E3562/L3562,2),0)</f>
        <v>46.89</v>
      </c>
      <c r="R3562" s="18">
        <f>(((J3562/60)/60)/24)+DATE(1970,1,1)</f>
        <v>42115.889652777783</v>
      </c>
      <c r="S3562" s="18">
        <f>(((I3562/60)/60)/24)+DATE(1970,1,1)</f>
        <v>42151.114583333328</v>
      </c>
      <c r="T3562" s="14">
        <f>MONTH(R3562)</f>
        <v>4</v>
      </c>
      <c r="U3562" s="14">
        <f>MONTH(S3562)</f>
        <v>5</v>
      </c>
      <c r="V3562">
        <f>YEAR(R3562)</f>
        <v>2015</v>
      </c>
      <c r="W3562">
        <f>YEAR(S3562)</f>
        <v>2015</v>
      </c>
      <c r="X3562" s="14">
        <f>_xlfn.DAYS(Table1[[#This Row],[Date Ended Conversion]],Table1[[#This Row],[Date Created Conversion]])</f>
        <v>36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8297</v>
      </c>
      <c r="O3563" t="s">
        <v>8298</v>
      </c>
      <c r="P3563" s="16">
        <f>ROUND(Table1[[#This Row],[pledged]]/Table1[[#This Row],[goal]]*100,0)</f>
        <v>102</v>
      </c>
      <c r="Q3563">
        <f>IFERROR(ROUND(E3563/L3563,2),0)</f>
        <v>47.41</v>
      </c>
      <c r="R3563" s="18">
        <f>(((J3563/60)/60)/24)+DATE(1970,1,1)</f>
        <v>42203.680300925931</v>
      </c>
      <c r="S3563" s="18">
        <f>(((I3563/60)/60)/24)+DATE(1970,1,1)</f>
        <v>42221.774999999994</v>
      </c>
      <c r="T3563" s="14">
        <f>MONTH(R3563)</f>
        <v>7</v>
      </c>
      <c r="U3563" s="14">
        <f>MONTH(S3563)</f>
        <v>8</v>
      </c>
      <c r="V3563">
        <f>YEAR(R3563)</f>
        <v>2015</v>
      </c>
      <c r="W3563">
        <f>YEAR(S3563)</f>
        <v>2015</v>
      </c>
      <c r="X3563" s="14">
        <f>_xlfn.DAYS(Table1[[#This Row],[Date Ended Conversion]],Table1[[#This Row],[Date Created Conversion]])</f>
        <v>18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8297</v>
      </c>
      <c r="O3564" t="s">
        <v>8298</v>
      </c>
      <c r="P3564" s="16">
        <f>ROUND(Table1[[#This Row],[pledged]]/Table1[[#This Row],[goal]]*100,0)</f>
        <v>149</v>
      </c>
      <c r="Q3564">
        <f>IFERROR(ROUND(E3564/L3564,2),0)</f>
        <v>15.13</v>
      </c>
      <c r="R3564" s="18">
        <f>(((J3564/60)/60)/24)+DATE(1970,1,1)</f>
        <v>42433.761886574073</v>
      </c>
      <c r="S3564" s="18">
        <f>(((I3564/60)/60)/24)+DATE(1970,1,1)</f>
        <v>42442.916666666672</v>
      </c>
      <c r="T3564" s="14">
        <f>MONTH(R3564)</f>
        <v>3</v>
      </c>
      <c r="U3564" s="14">
        <f>MONTH(S3564)</f>
        <v>3</v>
      </c>
      <c r="V3564">
        <f>YEAR(R3564)</f>
        <v>2016</v>
      </c>
      <c r="W3564">
        <f>YEAR(S3564)</f>
        <v>2016</v>
      </c>
      <c r="X3564" s="14">
        <f>_xlfn.DAYS(Table1[[#This Row],[Date Ended Conversion]],Table1[[#This Row],[Date Created Conversion]])</f>
        <v>9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8297</v>
      </c>
      <c r="O3565" t="s">
        <v>8298</v>
      </c>
      <c r="P3565" s="16">
        <f>ROUND(Table1[[#This Row],[pledged]]/Table1[[#This Row],[goal]]*100,0)</f>
        <v>105</v>
      </c>
      <c r="Q3565">
        <f>IFERROR(ROUND(E3565/L3565,2),0)</f>
        <v>21.1</v>
      </c>
      <c r="R3565" s="18">
        <f>(((J3565/60)/60)/24)+DATE(1970,1,1)</f>
        <v>42555.671944444446</v>
      </c>
      <c r="S3565" s="18">
        <f>(((I3565/60)/60)/24)+DATE(1970,1,1)</f>
        <v>42583.791666666672</v>
      </c>
      <c r="T3565" s="14">
        <f>MONTH(R3565)</f>
        <v>7</v>
      </c>
      <c r="U3565" s="14">
        <f>MONTH(S3565)</f>
        <v>8</v>
      </c>
      <c r="V3565">
        <f>YEAR(R3565)</f>
        <v>2016</v>
      </c>
      <c r="W3565">
        <f>YEAR(S3565)</f>
        <v>2016</v>
      </c>
      <c r="X3565" s="14">
        <f>_xlfn.DAYS(Table1[[#This Row],[Date Ended Conversion]],Table1[[#This Row],[Date Created Conversion]])</f>
        <v>28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8297</v>
      </c>
      <c r="O3566" t="s">
        <v>8298</v>
      </c>
      <c r="P3566" s="16">
        <f>ROUND(Table1[[#This Row],[pledged]]/Table1[[#This Row],[goal]]*100,0)</f>
        <v>101</v>
      </c>
      <c r="Q3566">
        <f>IFERROR(ROUND(E3566/L3566,2),0)</f>
        <v>59.12</v>
      </c>
      <c r="R3566" s="18">
        <f>(((J3566/60)/60)/24)+DATE(1970,1,1)</f>
        <v>42236.623252314821</v>
      </c>
      <c r="S3566" s="18">
        <f>(((I3566/60)/60)/24)+DATE(1970,1,1)</f>
        <v>42282.666666666672</v>
      </c>
      <c r="T3566" s="14">
        <f>MONTH(R3566)</f>
        <v>8</v>
      </c>
      <c r="U3566" s="14">
        <f>MONTH(S3566)</f>
        <v>10</v>
      </c>
      <c r="V3566">
        <f>YEAR(R3566)</f>
        <v>2015</v>
      </c>
      <c r="W3566">
        <f>YEAR(S3566)</f>
        <v>2015</v>
      </c>
      <c r="X3566" s="14">
        <f>_xlfn.DAYS(Table1[[#This Row],[Date Ended Conversion]],Table1[[#This Row],[Date Created Conversion]])</f>
        <v>46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8297</v>
      </c>
      <c r="O3567" t="s">
        <v>8298</v>
      </c>
      <c r="P3567" s="16">
        <f>ROUND(Table1[[#This Row],[pledged]]/Table1[[#This Row],[goal]]*100,0)</f>
        <v>131</v>
      </c>
      <c r="Q3567">
        <f>IFERROR(ROUND(E3567/L3567,2),0)</f>
        <v>97.92</v>
      </c>
      <c r="R3567" s="18">
        <f>(((J3567/60)/60)/24)+DATE(1970,1,1)</f>
        <v>41974.743148148147</v>
      </c>
      <c r="S3567" s="18">
        <f>(((I3567/60)/60)/24)+DATE(1970,1,1)</f>
        <v>42004.743148148147</v>
      </c>
      <c r="T3567" s="14">
        <f>MONTH(R3567)</f>
        <v>12</v>
      </c>
      <c r="U3567" s="14">
        <f>MONTH(S3567)</f>
        <v>12</v>
      </c>
      <c r="V3567">
        <f>YEAR(R3567)</f>
        <v>2014</v>
      </c>
      <c r="W3567">
        <f>YEAR(S3567)</f>
        <v>2014</v>
      </c>
      <c r="X3567" s="14">
        <f>_xlfn.DAYS(Table1[[#This Row],[Date Ended Conversion]],Table1[[#This Row],[Date Created Conversion]])</f>
        <v>30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8297</v>
      </c>
      <c r="O3568" t="s">
        <v>8298</v>
      </c>
      <c r="P3568" s="16">
        <f>ROUND(Table1[[#This Row],[pledged]]/Table1[[#This Row],[goal]]*100,0)</f>
        <v>105</v>
      </c>
      <c r="Q3568">
        <f>IFERROR(ROUND(E3568/L3568,2),0)</f>
        <v>55.13</v>
      </c>
      <c r="R3568" s="18">
        <f>(((J3568/60)/60)/24)+DATE(1970,1,1)</f>
        <v>41997.507905092592</v>
      </c>
      <c r="S3568" s="18">
        <f>(((I3568/60)/60)/24)+DATE(1970,1,1)</f>
        <v>42027.507905092592</v>
      </c>
      <c r="T3568" s="14">
        <f>MONTH(R3568)</f>
        <v>12</v>
      </c>
      <c r="U3568" s="14">
        <f>MONTH(S3568)</f>
        <v>1</v>
      </c>
      <c r="V3568">
        <f>YEAR(R3568)</f>
        <v>2014</v>
      </c>
      <c r="W3568">
        <f>YEAR(S3568)</f>
        <v>2015</v>
      </c>
      <c r="X3568" s="14">
        <f>_xlfn.DAYS(Table1[[#This Row],[Date Ended Conversion]],Table1[[#This Row],[Date Created Conversion]])</f>
        <v>30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8297</v>
      </c>
      <c r="O3569" t="s">
        <v>8298</v>
      </c>
      <c r="P3569" s="16">
        <f>ROUND(Table1[[#This Row],[pledged]]/Table1[[#This Row],[goal]]*100,0)</f>
        <v>109</v>
      </c>
      <c r="Q3569">
        <f>IFERROR(ROUND(E3569/L3569,2),0)</f>
        <v>26.54</v>
      </c>
      <c r="R3569" s="18">
        <f>(((J3569/60)/60)/24)+DATE(1970,1,1)</f>
        <v>42135.810694444444</v>
      </c>
      <c r="S3569" s="18">
        <f>(((I3569/60)/60)/24)+DATE(1970,1,1)</f>
        <v>42165.810694444444</v>
      </c>
      <c r="T3569" s="14">
        <f>MONTH(R3569)</f>
        <v>5</v>
      </c>
      <c r="U3569" s="14">
        <f>MONTH(S3569)</f>
        <v>6</v>
      </c>
      <c r="V3569">
        <f>YEAR(R3569)</f>
        <v>2015</v>
      </c>
      <c r="W3569">
        <f>YEAR(S3569)</f>
        <v>2015</v>
      </c>
      <c r="X3569" s="14">
        <f>_xlfn.DAYS(Table1[[#This Row],[Date Ended Conversion]],Table1[[#This Row],[Date Created Conversion]])</f>
        <v>30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8297</v>
      </c>
      <c r="O3570" t="s">
        <v>8298</v>
      </c>
      <c r="P3570" s="16">
        <f>ROUND(Table1[[#This Row],[pledged]]/Table1[[#This Row],[goal]]*100,0)</f>
        <v>111</v>
      </c>
      <c r="Q3570">
        <f>IFERROR(ROUND(E3570/L3570,2),0)</f>
        <v>58.42</v>
      </c>
      <c r="R3570" s="18">
        <f>(((J3570/60)/60)/24)+DATE(1970,1,1)</f>
        <v>41869.740671296298</v>
      </c>
      <c r="S3570" s="18">
        <f>(((I3570/60)/60)/24)+DATE(1970,1,1)</f>
        <v>41899.740671296298</v>
      </c>
      <c r="T3570" s="14">
        <f>MONTH(R3570)</f>
        <v>8</v>
      </c>
      <c r="U3570" s="14">
        <f>MONTH(S3570)</f>
        <v>9</v>
      </c>
      <c r="V3570">
        <f>YEAR(R3570)</f>
        <v>2014</v>
      </c>
      <c r="W3570">
        <f>YEAR(S3570)</f>
        <v>2014</v>
      </c>
      <c r="X3570" s="14">
        <f>_xlfn.DAYS(Table1[[#This Row],[Date Ended Conversion]],Table1[[#This Row],[Date Created Conversion]])</f>
        <v>30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8297</v>
      </c>
      <c r="O3571" t="s">
        <v>8298</v>
      </c>
      <c r="P3571" s="16">
        <f>ROUND(Table1[[#This Row],[pledged]]/Table1[[#This Row],[goal]]*100,0)</f>
        <v>100</v>
      </c>
      <c r="Q3571">
        <f>IFERROR(ROUND(E3571/L3571,2),0)</f>
        <v>122.54</v>
      </c>
      <c r="R3571" s="18">
        <f>(((J3571/60)/60)/24)+DATE(1970,1,1)</f>
        <v>41982.688611111109</v>
      </c>
      <c r="S3571" s="18">
        <f>(((I3571/60)/60)/24)+DATE(1970,1,1)</f>
        <v>42012.688611111109</v>
      </c>
      <c r="T3571" s="14">
        <f>MONTH(R3571)</f>
        <v>12</v>
      </c>
      <c r="U3571" s="14">
        <f>MONTH(S3571)</f>
        <v>1</v>
      </c>
      <c r="V3571">
        <f>YEAR(R3571)</f>
        <v>2014</v>
      </c>
      <c r="W3571">
        <f>YEAR(S3571)</f>
        <v>2015</v>
      </c>
      <c r="X3571" s="14">
        <f>_xlfn.DAYS(Table1[[#This Row],[Date Ended Conversion]],Table1[[#This Row],[Date Created Conversion]])</f>
        <v>30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8297</v>
      </c>
      <c r="O3572" t="s">
        <v>8298</v>
      </c>
      <c r="P3572" s="16">
        <f>ROUND(Table1[[#This Row],[pledged]]/Table1[[#This Row],[goal]]*100,0)</f>
        <v>114</v>
      </c>
      <c r="Q3572">
        <f>IFERROR(ROUND(E3572/L3572,2),0)</f>
        <v>87.96</v>
      </c>
      <c r="R3572" s="18">
        <f>(((J3572/60)/60)/24)+DATE(1970,1,1)</f>
        <v>41976.331979166673</v>
      </c>
      <c r="S3572" s="18">
        <f>(((I3572/60)/60)/24)+DATE(1970,1,1)</f>
        <v>42004.291666666672</v>
      </c>
      <c r="T3572" s="14">
        <f>MONTH(R3572)</f>
        <v>12</v>
      </c>
      <c r="U3572" s="14">
        <f>MONTH(S3572)</f>
        <v>12</v>
      </c>
      <c r="V3572">
        <f>YEAR(R3572)</f>
        <v>2014</v>
      </c>
      <c r="W3572">
        <f>YEAR(S3572)</f>
        <v>2014</v>
      </c>
      <c r="X3572" s="14">
        <f>_xlfn.DAYS(Table1[[#This Row],[Date Ended Conversion]],Table1[[#This Row],[Date Created Conversion]])</f>
        <v>28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8297</v>
      </c>
      <c r="O3573" t="s">
        <v>8298</v>
      </c>
      <c r="P3573" s="16">
        <f>ROUND(Table1[[#This Row],[pledged]]/Table1[[#This Row],[goal]]*100,0)</f>
        <v>122</v>
      </c>
      <c r="Q3573">
        <f>IFERROR(ROUND(E3573/L3573,2),0)</f>
        <v>73.239999999999995</v>
      </c>
      <c r="R3573" s="18">
        <f>(((J3573/60)/60)/24)+DATE(1970,1,1)</f>
        <v>41912.858946759261</v>
      </c>
      <c r="S3573" s="18">
        <f>(((I3573/60)/60)/24)+DATE(1970,1,1)</f>
        <v>41942.858946759261</v>
      </c>
      <c r="T3573" s="14">
        <f>MONTH(R3573)</f>
        <v>9</v>
      </c>
      <c r="U3573" s="14">
        <f>MONTH(S3573)</f>
        <v>10</v>
      </c>
      <c r="V3573">
        <f>YEAR(R3573)</f>
        <v>2014</v>
      </c>
      <c r="W3573">
        <f>YEAR(S3573)</f>
        <v>2014</v>
      </c>
      <c r="X3573" s="14">
        <f>_xlfn.DAYS(Table1[[#This Row],[Date Ended Conversion]],Table1[[#This Row],[Date Created Conversion]])</f>
        <v>30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8297</v>
      </c>
      <c r="O3574" t="s">
        <v>8298</v>
      </c>
      <c r="P3574" s="16">
        <f>ROUND(Table1[[#This Row],[pledged]]/Table1[[#This Row],[goal]]*100,0)</f>
        <v>100</v>
      </c>
      <c r="Q3574">
        <f>IFERROR(ROUND(E3574/L3574,2),0)</f>
        <v>55.56</v>
      </c>
      <c r="R3574" s="18">
        <f>(((J3574/60)/60)/24)+DATE(1970,1,1)</f>
        <v>42146.570393518516</v>
      </c>
      <c r="S3574" s="18">
        <f>(((I3574/60)/60)/24)+DATE(1970,1,1)</f>
        <v>42176.570393518516</v>
      </c>
      <c r="T3574" s="14">
        <f>MONTH(R3574)</f>
        <v>5</v>
      </c>
      <c r="U3574" s="14">
        <f>MONTH(S3574)</f>
        <v>6</v>
      </c>
      <c r="V3574">
        <f>YEAR(R3574)</f>
        <v>2015</v>
      </c>
      <c r="W3574">
        <f>YEAR(S3574)</f>
        <v>2015</v>
      </c>
      <c r="X3574" s="14">
        <f>_xlfn.DAYS(Table1[[#This Row],[Date Ended Conversion]],Table1[[#This Row],[Date Created Conversion]])</f>
        <v>30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8297</v>
      </c>
      <c r="O3575" t="s">
        <v>8298</v>
      </c>
      <c r="P3575" s="16">
        <f>ROUND(Table1[[#This Row],[pledged]]/Table1[[#This Row],[goal]]*100,0)</f>
        <v>103</v>
      </c>
      <c r="Q3575">
        <f>IFERROR(ROUND(E3575/L3575,2),0)</f>
        <v>39.54</v>
      </c>
      <c r="R3575" s="18">
        <f>(((J3575/60)/60)/24)+DATE(1970,1,1)</f>
        <v>41921.375532407408</v>
      </c>
      <c r="S3575" s="18">
        <f>(((I3575/60)/60)/24)+DATE(1970,1,1)</f>
        <v>41951.417199074072</v>
      </c>
      <c r="T3575" s="14">
        <f>MONTH(R3575)</f>
        <v>10</v>
      </c>
      <c r="U3575" s="14">
        <f>MONTH(S3575)</f>
        <v>11</v>
      </c>
      <c r="V3575">
        <f>YEAR(R3575)</f>
        <v>2014</v>
      </c>
      <c r="W3575">
        <f>YEAR(S3575)</f>
        <v>2014</v>
      </c>
      <c r="X3575" s="14">
        <f>_xlfn.DAYS(Table1[[#This Row],[Date Ended Conversion]],Table1[[#This Row],[Date Created Conversion]])</f>
        <v>30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8297</v>
      </c>
      <c r="O3576" t="s">
        <v>8298</v>
      </c>
      <c r="P3576" s="16">
        <f>ROUND(Table1[[#This Row],[pledged]]/Table1[[#This Row],[goal]]*100,0)</f>
        <v>106</v>
      </c>
      <c r="Q3576">
        <f>IFERROR(ROUND(E3576/L3576,2),0)</f>
        <v>136.78</v>
      </c>
      <c r="R3576" s="18">
        <f>(((J3576/60)/60)/24)+DATE(1970,1,1)</f>
        <v>41926.942685185182</v>
      </c>
      <c r="S3576" s="18">
        <f>(((I3576/60)/60)/24)+DATE(1970,1,1)</f>
        <v>41956.984351851846</v>
      </c>
      <c r="T3576" s="14">
        <f>MONTH(R3576)</f>
        <v>10</v>
      </c>
      <c r="U3576" s="14">
        <f>MONTH(S3576)</f>
        <v>11</v>
      </c>
      <c r="V3576">
        <f>YEAR(R3576)</f>
        <v>2014</v>
      </c>
      <c r="W3576">
        <f>YEAR(S3576)</f>
        <v>2014</v>
      </c>
      <c r="X3576" s="14">
        <f>_xlfn.DAYS(Table1[[#This Row],[Date Ended Conversion]],Table1[[#This Row],[Date Created Conversion]])</f>
        <v>30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8297</v>
      </c>
      <c r="O3577" t="s">
        <v>8298</v>
      </c>
      <c r="P3577" s="16">
        <f>ROUND(Table1[[#This Row],[pledged]]/Table1[[#This Row],[goal]]*100,0)</f>
        <v>101</v>
      </c>
      <c r="Q3577">
        <f>IFERROR(ROUND(E3577/L3577,2),0)</f>
        <v>99.34</v>
      </c>
      <c r="R3577" s="18">
        <f>(((J3577/60)/60)/24)+DATE(1970,1,1)</f>
        <v>42561.783877314811</v>
      </c>
      <c r="S3577" s="18">
        <f>(((I3577/60)/60)/24)+DATE(1970,1,1)</f>
        <v>42593.165972222225</v>
      </c>
      <c r="T3577" s="14">
        <f>MONTH(R3577)</f>
        <v>7</v>
      </c>
      <c r="U3577" s="14">
        <f>MONTH(S3577)</f>
        <v>8</v>
      </c>
      <c r="V3577">
        <f>YEAR(R3577)</f>
        <v>2016</v>
      </c>
      <c r="W3577">
        <f>YEAR(S3577)</f>
        <v>2016</v>
      </c>
      <c r="X3577" s="14">
        <f>_xlfn.DAYS(Table1[[#This Row],[Date Ended Conversion]],Table1[[#This Row],[Date Created Conversion]])</f>
        <v>32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8297</v>
      </c>
      <c r="O3578" t="s">
        <v>8298</v>
      </c>
      <c r="P3578" s="16">
        <f>ROUND(Table1[[#This Row],[pledged]]/Table1[[#This Row],[goal]]*100,0)</f>
        <v>100</v>
      </c>
      <c r="Q3578">
        <f>IFERROR(ROUND(E3578/L3578,2),0)</f>
        <v>20</v>
      </c>
      <c r="R3578" s="18">
        <f>(((J3578/60)/60)/24)+DATE(1970,1,1)</f>
        <v>42649.54923611111</v>
      </c>
      <c r="S3578" s="18">
        <f>(((I3578/60)/60)/24)+DATE(1970,1,1)</f>
        <v>42709.590902777782</v>
      </c>
      <c r="T3578" s="14">
        <f>MONTH(R3578)</f>
        <v>10</v>
      </c>
      <c r="U3578" s="14">
        <f>MONTH(S3578)</f>
        <v>12</v>
      </c>
      <c r="V3578">
        <f>YEAR(R3578)</f>
        <v>2016</v>
      </c>
      <c r="W3578">
        <f>YEAR(S3578)</f>
        <v>2016</v>
      </c>
      <c r="X3578" s="14">
        <f>_xlfn.DAYS(Table1[[#This Row],[Date Ended Conversion]],Table1[[#This Row],[Date Created Conversion]])</f>
        <v>60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8297</v>
      </c>
      <c r="O3579" t="s">
        <v>8298</v>
      </c>
      <c r="P3579" s="16">
        <f>ROUND(Table1[[#This Row],[pledged]]/Table1[[#This Row],[goal]]*100,0)</f>
        <v>130</v>
      </c>
      <c r="Q3579">
        <f>IFERROR(ROUND(E3579/L3579,2),0)</f>
        <v>28.89</v>
      </c>
      <c r="R3579" s="18">
        <f>(((J3579/60)/60)/24)+DATE(1970,1,1)</f>
        <v>42093.786840277782</v>
      </c>
      <c r="S3579" s="18">
        <f>(((I3579/60)/60)/24)+DATE(1970,1,1)</f>
        <v>42120.26944444445</v>
      </c>
      <c r="T3579" s="14">
        <f>MONTH(R3579)</f>
        <v>3</v>
      </c>
      <c r="U3579" s="14">
        <f>MONTH(S3579)</f>
        <v>4</v>
      </c>
      <c r="V3579">
        <f>YEAR(R3579)</f>
        <v>2015</v>
      </c>
      <c r="W3579">
        <f>YEAR(S3579)</f>
        <v>2015</v>
      </c>
      <c r="X3579" s="14">
        <f>_xlfn.DAYS(Table1[[#This Row],[Date Ended Conversion]],Table1[[#This Row],[Date Created Conversion]])</f>
        <v>27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8297</v>
      </c>
      <c r="O3580" t="s">
        <v>8298</v>
      </c>
      <c r="P3580" s="16">
        <f>ROUND(Table1[[#This Row],[pledged]]/Table1[[#This Row],[goal]]*100,0)</f>
        <v>100</v>
      </c>
      <c r="Q3580">
        <f>IFERROR(ROUND(E3580/L3580,2),0)</f>
        <v>40.549999999999997</v>
      </c>
      <c r="R3580" s="18">
        <f>(((J3580/60)/60)/24)+DATE(1970,1,1)</f>
        <v>42460.733530092592</v>
      </c>
      <c r="S3580" s="18">
        <f>(((I3580/60)/60)/24)+DATE(1970,1,1)</f>
        <v>42490.733530092592</v>
      </c>
      <c r="T3580" s="14">
        <f>MONTH(R3580)</f>
        <v>3</v>
      </c>
      <c r="U3580" s="14">
        <f>MONTH(S3580)</f>
        <v>4</v>
      </c>
      <c r="V3580">
        <f>YEAR(R3580)</f>
        <v>2016</v>
      </c>
      <c r="W3580">
        <f>YEAR(S3580)</f>
        <v>2016</v>
      </c>
      <c r="X3580" s="14">
        <f>_xlfn.DAYS(Table1[[#This Row],[Date Ended Conversion]],Table1[[#This Row],[Date Created Conversion]])</f>
        <v>30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8297</v>
      </c>
      <c r="O3581" t="s">
        <v>8298</v>
      </c>
      <c r="P3581" s="16">
        <f>ROUND(Table1[[#This Row],[pledged]]/Table1[[#This Row],[goal]]*100,0)</f>
        <v>100</v>
      </c>
      <c r="Q3581">
        <f>IFERROR(ROUND(E3581/L3581,2),0)</f>
        <v>35.71</v>
      </c>
      <c r="R3581" s="18">
        <f>(((J3581/60)/60)/24)+DATE(1970,1,1)</f>
        <v>42430.762222222227</v>
      </c>
      <c r="S3581" s="18">
        <f>(((I3581/60)/60)/24)+DATE(1970,1,1)</f>
        <v>42460.720555555556</v>
      </c>
      <c r="T3581" s="14">
        <f>MONTH(R3581)</f>
        <v>3</v>
      </c>
      <c r="U3581" s="14">
        <f>MONTH(S3581)</f>
        <v>3</v>
      </c>
      <c r="V3581">
        <f>YEAR(R3581)</f>
        <v>2016</v>
      </c>
      <c r="W3581">
        <f>YEAR(S3581)</f>
        <v>2016</v>
      </c>
      <c r="X3581" s="14">
        <f>_xlfn.DAYS(Table1[[#This Row],[Date Ended Conversion]],Table1[[#This Row],[Date Created Conversion]])</f>
        <v>30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8297</v>
      </c>
      <c r="O3582" t="s">
        <v>8298</v>
      </c>
      <c r="P3582" s="16">
        <f>ROUND(Table1[[#This Row],[pledged]]/Table1[[#This Row],[goal]]*100,0)</f>
        <v>114</v>
      </c>
      <c r="Q3582">
        <f>IFERROR(ROUND(E3582/L3582,2),0)</f>
        <v>37.96</v>
      </c>
      <c r="R3582" s="18">
        <f>(((J3582/60)/60)/24)+DATE(1970,1,1)</f>
        <v>42026.176180555558</v>
      </c>
      <c r="S3582" s="18">
        <f>(((I3582/60)/60)/24)+DATE(1970,1,1)</f>
        <v>42064.207638888889</v>
      </c>
      <c r="T3582" s="14">
        <f>MONTH(R3582)</f>
        <v>1</v>
      </c>
      <c r="U3582" s="14">
        <f>MONTH(S3582)</f>
        <v>3</v>
      </c>
      <c r="V3582">
        <f>YEAR(R3582)</f>
        <v>2015</v>
      </c>
      <c r="W3582">
        <f>YEAR(S3582)</f>
        <v>2015</v>
      </c>
      <c r="X3582" s="14">
        <f>_xlfn.DAYS(Table1[[#This Row],[Date Ended Conversion]],Table1[[#This Row],[Date Created Conversion]])</f>
        <v>38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8297</v>
      </c>
      <c r="O3583" t="s">
        <v>8298</v>
      </c>
      <c r="P3583" s="16">
        <f>ROUND(Table1[[#This Row],[pledged]]/Table1[[#This Row],[goal]]*100,0)</f>
        <v>100</v>
      </c>
      <c r="Q3583">
        <f>IFERROR(ROUND(E3583/L3583,2),0)</f>
        <v>33.33</v>
      </c>
      <c r="R3583" s="18">
        <f>(((J3583/60)/60)/24)+DATE(1970,1,1)</f>
        <v>41836.471180555556</v>
      </c>
      <c r="S3583" s="18">
        <f>(((I3583/60)/60)/24)+DATE(1970,1,1)</f>
        <v>41850.471180555556</v>
      </c>
      <c r="T3583" s="14">
        <f>MONTH(R3583)</f>
        <v>7</v>
      </c>
      <c r="U3583" s="14">
        <f>MONTH(S3583)</f>
        <v>7</v>
      </c>
      <c r="V3583">
        <f>YEAR(R3583)</f>
        <v>2014</v>
      </c>
      <c r="W3583">
        <f>YEAR(S3583)</f>
        <v>2014</v>
      </c>
      <c r="X3583" s="14">
        <f>_xlfn.DAYS(Table1[[#This Row],[Date Ended Conversion]],Table1[[#This Row],[Date Created Conversion]])</f>
        <v>14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8297</v>
      </c>
      <c r="O3584" t="s">
        <v>8298</v>
      </c>
      <c r="P3584" s="16">
        <f>ROUND(Table1[[#This Row],[pledged]]/Table1[[#This Row],[goal]]*100,0)</f>
        <v>287</v>
      </c>
      <c r="Q3584">
        <f>IFERROR(ROUND(E3584/L3584,2),0)</f>
        <v>58.57</v>
      </c>
      <c r="R3584" s="18">
        <f>(((J3584/60)/60)/24)+DATE(1970,1,1)</f>
        <v>42451.095856481479</v>
      </c>
      <c r="S3584" s="18">
        <f>(((I3584/60)/60)/24)+DATE(1970,1,1)</f>
        <v>42465.095856481479</v>
      </c>
      <c r="T3584" s="14">
        <f>MONTH(R3584)</f>
        <v>3</v>
      </c>
      <c r="U3584" s="14">
        <f>MONTH(S3584)</f>
        <v>4</v>
      </c>
      <c r="V3584">
        <f>YEAR(R3584)</f>
        <v>2016</v>
      </c>
      <c r="W3584">
        <f>YEAR(S3584)</f>
        <v>2016</v>
      </c>
      <c r="X3584" s="14">
        <f>_xlfn.DAYS(Table1[[#This Row],[Date Ended Conversion]],Table1[[#This Row],[Date Created Conversion]])</f>
        <v>14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8297</v>
      </c>
      <c r="O3585" t="s">
        <v>8298</v>
      </c>
      <c r="P3585" s="16">
        <f>ROUND(Table1[[#This Row],[pledged]]/Table1[[#This Row],[goal]]*100,0)</f>
        <v>109</v>
      </c>
      <c r="Q3585">
        <f>IFERROR(ROUND(E3585/L3585,2),0)</f>
        <v>135.63</v>
      </c>
      <c r="R3585" s="18">
        <f>(((J3585/60)/60)/24)+DATE(1970,1,1)</f>
        <v>42418.425983796296</v>
      </c>
      <c r="S3585" s="18">
        <f>(((I3585/60)/60)/24)+DATE(1970,1,1)</f>
        <v>42478.384317129632</v>
      </c>
      <c r="T3585" s="14">
        <f>MONTH(R3585)</f>
        <v>2</v>
      </c>
      <c r="U3585" s="14">
        <f>MONTH(S3585)</f>
        <v>4</v>
      </c>
      <c r="V3585">
        <f>YEAR(R3585)</f>
        <v>2016</v>
      </c>
      <c r="W3585">
        <f>YEAR(S3585)</f>
        <v>2016</v>
      </c>
      <c r="X3585" s="14">
        <f>_xlfn.DAYS(Table1[[#This Row],[Date Ended Conversion]],Table1[[#This Row],[Date Created Conversion]])</f>
        <v>60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8297</v>
      </c>
      <c r="O3586" t="s">
        <v>8298</v>
      </c>
      <c r="P3586" s="16">
        <f>ROUND(Table1[[#This Row],[pledged]]/Table1[[#This Row],[goal]]*100,0)</f>
        <v>116</v>
      </c>
      <c r="Q3586">
        <f>IFERROR(ROUND(E3586/L3586,2),0)</f>
        <v>30.94</v>
      </c>
      <c r="R3586" s="18">
        <f>(((J3586/60)/60)/24)+DATE(1970,1,1)</f>
        <v>42168.316481481481</v>
      </c>
      <c r="S3586" s="18">
        <f>(((I3586/60)/60)/24)+DATE(1970,1,1)</f>
        <v>42198.316481481481</v>
      </c>
      <c r="T3586" s="14">
        <f>MONTH(R3586)</f>
        <v>6</v>
      </c>
      <c r="U3586" s="14">
        <f>MONTH(S3586)</f>
        <v>7</v>
      </c>
      <c r="V3586">
        <f>YEAR(R3586)</f>
        <v>2015</v>
      </c>
      <c r="W3586">
        <f>YEAR(S3586)</f>
        <v>2015</v>
      </c>
      <c r="X3586" s="14">
        <f>_xlfn.DAYS(Table1[[#This Row],[Date Ended Conversion]],Table1[[#This Row],[Date Created Conversion]])</f>
        <v>30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8297</v>
      </c>
      <c r="O3587" t="s">
        <v>8298</v>
      </c>
      <c r="P3587" s="16">
        <f>ROUND(Table1[[#This Row],[pledged]]/Table1[[#This Row],[goal]]*100,0)</f>
        <v>119</v>
      </c>
      <c r="Q3587">
        <f>IFERROR(ROUND(E3587/L3587,2),0)</f>
        <v>176.09</v>
      </c>
      <c r="R3587" s="18">
        <f>(((J3587/60)/60)/24)+DATE(1970,1,1)</f>
        <v>41964.716319444444</v>
      </c>
      <c r="S3587" s="18">
        <f>(((I3587/60)/60)/24)+DATE(1970,1,1)</f>
        <v>41994.716319444444</v>
      </c>
      <c r="T3587" s="14">
        <f>MONTH(R3587)</f>
        <v>11</v>
      </c>
      <c r="U3587" s="14">
        <f>MONTH(S3587)</f>
        <v>12</v>
      </c>
      <c r="V3587">
        <f>YEAR(R3587)</f>
        <v>2014</v>
      </c>
      <c r="W3587">
        <f>YEAR(S3587)</f>
        <v>2014</v>
      </c>
      <c r="X3587" s="14">
        <f>_xlfn.DAYS(Table1[[#This Row],[Date Ended Conversion]],Table1[[#This Row],[Date Created Conversion]])</f>
        <v>30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8297</v>
      </c>
      <c r="O3588" t="s">
        <v>8298</v>
      </c>
      <c r="P3588" s="16">
        <f>ROUND(Table1[[#This Row],[pledged]]/Table1[[#This Row],[goal]]*100,0)</f>
        <v>109</v>
      </c>
      <c r="Q3588">
        <f>IFERROR(ROUND(E3588/L3588,2),0)</f>
        <v>151.97999999999999</v>
      </c>
      <c r="R3588" s="18">
        <f>(((J3588/60)/60)/24)+DATE(1970,1,1)</f>
        <v>42576.697569444441</v>
      </c>
      <c r="S3588" s="18">
        <f>(((I3588/60)/60)/24)+DATE(1970,1,1)</f>
        <v>42636.697569444441</v>
      </c>
      <c r="T3588" s="14">
        <f>MONTH(R3588)</f>
        <v>7</v>
      </c>
      <c r="U3588" s="14">
        <f>MONTH(S3588)</f>
        <v>9</v>
      </c>
      <c r="V3588">
        <f>YEAR(R3588)</f>
        <v>2016</v>
      </c>
      <c r="W3588">
        <f>YEAR(S3588)</f>
        <v>2016</v>
      </c>
      <c r="X3588" s="14">
        <f>_xlfn.DAYS(Table1[[#This Row],[Date Ended Conversion]],Table1[[#This Row],[Date Created Conversion]])</f>
        <v>60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8297</v>
      </c>
      <c r="O3589" t="s">
        <v>8298</v>
      </c>
      <c r="P3589" s="16">
        <f>ROUND(Table1[[#This Row],[pledged]]/Table1[[#This Row],[goal]]*100,0)</f>
        <v>127</v>
      </c>
      <c r="Q3589">
        <f>IFERROR(ROUND(E3589/L3589,2),0)</f>
        <v>22.61</v>
      </c>
      <c r="R3589" s="18">
        <f>(((J3589/60)/60)/24)+DATE(1970,1,1)</f>
        <v>42503.539976851855</v>
      </c>
      <c r="S3589" s="18">
        <f>(((I3589/60)/60)/24)+DATE(1970,1,1)</f>
        <v>42548.791666666672</v>
      </c>
      <c r="T3589" s="14">
        <f>MONTH(R3589)</f>
        <v>5</v>
      </c>
      <c r="U3589" s="14">
        <f>MONTH(S3589)</f>
        <v>6</v>
      </c>
      <c r="V3589">
        <f>YEAR(R3589)</f>
        <v>2016</v>
      </c>
      <c r="W3589">
        <f>YEAR(S3589)</f>
        <v>2016</v>
      </c>
      <c r="X3589" s="14">
        <f>_xlfn.DAYS(Table1[[#This Row],[Date Ended Conversion]],Table1[[#This Row],[Date Created Conversion]])</f>
        <v>45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8297</v>
      </c>
      <c r="O3590" t="s">
        <v>8298</v>
      </c>
      <c r="P3590" s="16">
        <f>ROUND(Table1[[#This Row],[pledged]]/Table1[[#This Row],[goal]]*100,0)</f>
        <v>101</v>
      </c>
      <c r="Q3590">
        <f>IFERROR(ROUND(E3590/L3590,2),0)</f>
        <v>18.27</v>
      </c>
      <c r="R3590" s="18">
        <f>(((J3590/60)/60)/24)+DATE(1970,1,1)</f>
        <v>42101.828819444447</v>
      </c>
      <c r="S3590" s="18">
        <f>(((I3590/60)/60)/24)+DATE(1970,1,1)</f>
        <v>42123.958333333328</v>
      </c>
      <c r="T3590" s="14">
        <f>MONTH(R3590)</f>
        <v>4</v>
      </c>
      <c r="U3590" s="14">
        <f>MONTH(S3590)</f>
        <v>4</v>
      </c>
      <c r="V3590">
        <f>YEAR(R3590)</f>
        <v>2015</v>
      </c>
      <c r="W3590">
        <f>YEAR(S3590)</f>
        <v>2015</v>
      </c>
      <c r="X3590" s="14">
        <f>_xlfn.DAYS(Table1[[#This Row],[Date Ended Conversion]],Table1[[#This Row],[Date Created Conversion]])</f>
        <v>22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8297</v>
      </c>
      <c r="O3591" t="s">
        <v>8298</v>
      </c>
      <c r="P3591" s="16">
        <f>ROUND(Table1[[#This Row],[pledged]]/Table1[[#This Row],[goal]]*100,0)</f>
        <v>128</v>
      </c>
      <c r="Q3591">
        <f>IFERROR(ROUND(E3591/L3591,2),0)</f>
        <v>82.26</v>
      </c>
      <c r="R3591" s="18">
        <f>(((J3591/60)/60)/24)+DATE(1970,1,1)</f>
        <v>42125.647534722222</v>
      </c>
      <c r="S3591" s="18">
        <f>(((I3591/60)/60)/24)+DATE(1970,1,1)</f>
        <v>42150.647534722222</v>
      </c>
      <c r="T3591" s="14">
        <f>MONTH(R3591)</f>
        <v>5</v>
      </c>
      <c r="U3591" s="14">
        <f>MONTH(S3591)</f>
        <v>5</v>
      </c>
      <c r="V3591">
        <f>YEAR(R3591)</f>
        <v>2015</v>
      </c>
      <c r="W3591">
        <f>YEAR(S3591)</f>
        <v>2015</v>
      </c>
      <c r="X3591" s="14">
        <f>_xlfn.DAYS(Table1[[#This Row],[Date Ended Conversion]],Table1[[#This Row],[Date Created Conversion]])</f>
        <v>25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8297</v>
      </c>
      <c r="O3592" t="s">
        <v>8298</v>
      </c>
      <c r="P3592" s="16">
        <f>ROUND(Table1[[#This Row],[pledged]]/Table1[[#This Row],[goal]]*100,0)</f>
        <v>100</v>
      </c>
      <c r="Q3592">
        <f>IFERROR(ROUND(E3592/L3592,2),0)</f>
        <v>68.53</v>
      </c>
      <c r="R3592" s="18">
        <f>(((J3592/60)/60)/24)+DATE(1970,1,1)</f>
        <v>41902.333726851852</v>
      </c>
      <c r="S3592" s="18">
        <f>(((I3592/60)/60)/24)+DATE(1970,1,1)</f>
        <v>41932.333726851852</v>
      </c>
      <c r="T3592" s="14">
        <f>MONTH(R3592)</f>
        <v>9</v>
      </c>
      <c r="U3592" s="14">
        <f>MONTH(S3592)</f>
        <v>10</v>
      </c>
      <c r="V3592">
        <f>YEAR(R3592)</f>
        <v>2014</v>
      </c>
      <c r="W3592">
        <f>YEAR(S3592)</f>
        <v>2014</v>
      </c>
      <c r="X3592" s="14">
        <f>_xlfn.DAYS(Table1[[#This Row],[Date Ended Conversion]],Table1[[#This Row],[Date Created Conversion]])</f>
        <v>30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8297</v>
      </c>
      <c r="O3593" t="s">
        <v>8298</v>
      </c>
      <c r="P3593" s="16">
        <f>ROUND(Table1[[#This Row],[pledged]]/Table1[[#This Row],[goal]]*100,0)</f>
        <v>175</v>
      </c>
      <c r="Q3593">
        <f>IFERROR(ROUND(E3593/L3593,2),0)</f>
        <v>68.06</v>
      </c>
      <c r="R3593" s="18">
        <f>(((J3593/60)/60)/24)+DATE(1970,1,1)</f>
        <v>42003.948425925926</v>
      </c>
      <c r="S3593" s="18">
        <f>(((I3593/60)/60)/24)+DATE(1970,1,1)</f>
        <v>42028.207638888889</v>
      </c>
      <c r="T3593" s="14">
        <f>MONTH(R3593)</f>
        <v>12</v>
      </c>
      <c r="U3593" s="14">
        <f>MONTH(S3593)</f>
        <v>1</v>
      </c>
      <c r="V3593">
        <f>YEAR(R3593)</f>
        <v>2014</v>
      </c>
      <c r="W3593">
        <f>YEAR(S3593)</f>
        <v>2015</v>
      </c>
      <c r="X3593" s="14">
        <f>_xlfn.DAYS(Table1[[#This Row],[Date Ended Conversion]],Table1[[#This Row],[Date Created Conversion]])</f>
        <v>25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8297</v>
      </c>
      <c r="O3594" t="s">
        <v>8298</v>
      </c>
      <c r="P3594" s="16">
        <f>ROUND(Table1[[#This Row],[pledged]]/Table1[[#This Row],[goal]]*100,0)</f>
        <v>127</v>
      </c>
      <c r="Q3594">
        <f>IFERROR(ROUND(E3594/L3594,2),0)</f>
        <v>72.709999999999994</v>
      </c>
      <c r="R3594" s="18">
        <f>(((J3594/60)/60)/24)+DATE(1970,1,1)</f>
        <v>41988.829942129625</v>
      </c>
      <c r="S3594" s="18">
        <f>(((I3594/60)/60)/24)+DATE(1970,1,1)</f>
        <v>42046.207638888889</v>
      </c>
      <c r="T3594" s="14">
        <f>MONTH(R3594)</f>
        <v>12</v>
      </c>
      <c r="U3594" s="14">
        <f>MONTH(S3594)</f>
        <v>2</v>
      </c>
      <c r="V3594">
        <f>YEAR(R3594)</f>
        <v>2014</v>
      </c>
      <c r="W3594">
        <f>YEAR(S3594)</f>
        <v>2015</v>
      </c>
      <c r="X3594" s="14">
        <f>_xlfn.DAYS(Table1[[#This Row],[Date Ended Conversion]],Table1[[#This Row],[Date Created Conversion]])</f>
        <v>58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8297</v>
      </c>
      <c r="O3595" t="s">
        <v>8298</v>
      </c>
      <c r="P3595" s="16">
        <f>ROUND(Table1[[#This Row],[pledged]]/Table1[[#This Row],[goal]]*100,0)</f>
        <v>111</v>
      </c>
      <c r="Q3595">
        <f>IFERROR(ROUND(E3595/L3595,2),0)</f>
        <v>77.19</v>
      </c>
      <c r="R3595" s="18">
        <f>(((J3595/60)/60)/24)+DATE(1970,1,1)</f>
        <v>41974.898599537039</v>
      </c>
      <c r="S3595" s="18">
        <f>(((I3595/60)/60)/24)+DATE(1970,1,1)</f>
        <v>42009.851388888885</v>
      </c>
      <c r="T3595" s="14">
        <f>MONTH(R3595)</f>
        <v>12</v>
      </c>
      <c r="U3595" s="14">
        <f>MONTH(S3595)</f>
        <v>1</v>
      </c>
      <c r="V3595">
        <f>YEAR(R3595)</f>
        <v>2014</v>
      </c>
      <c r="W3595">
        <f>YEAR(S3595)</f>
        <v>2015</v>
      </c>
      <c r="X3595" s="14">
        <f>_xlfn.DAYS(Table1[[#This Row],[Date Ended Conversion]],Table1[[#This Row],[Date Created Conversion]])</f>
        <v>35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8297</v>
      </c>
      <c r="O3596" t="s">
        <v>8298</v>
      </c>
      <c r="P3596" s="16">
        <f>ROUND(Table1[[#This Row],[pledged]]/Table1[[#This Row],[goal]]*100,0)</f>
        <v>126</v>
      </c>
      <c r="Q3596">
        <f>IFERROR(ROUND(E3596/L3596,2),0)</f>
        <v>55.97</v>
      </c>
      <c r="R3596" s="18">
        <f>(((J3596/60)/60)/24)+DATE(1970,1,1)</f>
        <v>42592.066921296297</v>
      </c>
      <c r="S3596" s="18">
        <f>(((I3596/60)/60)/24)+DATE(1970,1,1)</f>
        <v>42617.066921296297</v>
      </c>
      <c r="T3596" s="14">
        <f>MONTH(R3596)</f>
        <v>8</v>
      </c>
      <c r="U3596" s="14">
        <f>MONTH(S3596)</f>
        <v>9</v>
      </c>
      <c r="V3596">
        <f>YEAR(R3596)</f>
        <v>2016</v>
      </c>
      <c r="W3596">
        <f>YEAR(S3596)</f>
        <v>2016</v>
      </c>
      <c r="X3596" s="14">
        <f>_xlfn.DAYS(Table1[[#This Row],[Date Ended Conversion]],Table1[[#This Row],[Date Created Conversion]])</f>
        <v>25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8297</v>
      </c>
      <c r="O3597" t="s">
        <v>8298</v>
      </c>
      <c r="P3597" s="16">
        <f>ROUND(Table1[[#This Row],[pledged]]/Table1[[#This Row],[goal]]*100,0)</f>
        <v>119</v>
      </c>
      <c r="Q3597">
        <f>IFERROR(ROUND(E3597/L3597,2),0)</f>
        <v>49.69</v>
      </c>
      <c r="R3597" s="18">
        <f>(((J3597/60)/60)/24)+DATE(1970,1,1)</f>
        <v>42050.008368055554</v>
      </c>
      <c r="S3597" s="18">
        <f>(((I3597/60)/60)/24)+DATE(1970,1,1)</f>
        <v>42076.290972222225</v>
      </c>
      <c r="T3597" s="14">
        <f>MONTH(R3597)</f>
        <v>2</v>
      </c>
      <c r="U3597" s="14">
        <f>MONTH(S3597)</f>
        <v>3</v>
      </c>
      <c r="V3597">
        <f>YEAR(R3597)</f>
        <v>2015</v>
      </c>
      <c r="W3597">
        <f>YEAR(S3597)</f>
        <v>2015</v>
      </c>
      <c r="X3597" s="14">
        <f>_xlfn.DAYS(Table1[[#This Row],[Date Ended Conversion]],Table1[[#This Row],[Date Created Conversion]])</f>
        <v>26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8297</v>
      </c>
      <c r="O3598" t="s">
        <v>8298</v>
      </c>
      <c r="P3598" s="16">
        <f>ROUND(Table1[[#This Row],[pledged]]/Table1[[#This Row],[goal]]*100,0)</f>
        <v>108</v>
      </c>
      <c r="Q3598">
        <f>IFERROR(ROUND(E3598/L3598,2),0)</f>
        <v>79</v>
      </c>
      <c r="R3598" s="18">
        <f>(((J3598/60)/60)/24)+DATE(1970,1,1)</f>
        <v>41856.715069444443</v>
      </c>
      <c r="S3598" s="18">
        <f>(((I3598/60)/60)/24)+DATE(1970,1,1)</f>
        <v>41877.715069444443</v>
      </c>
      <c r="T3598" s="14">
        <f>MONTH(R3598)</f>
        <v>8</v>
      </c>
      <c r="U3598" s="14">
        <f>MONTH(S3598)</f>
        <v>8</v>
      </c>
      <c r="V3598">
        <f>YEAR(R3598)</f>
        <v>2014</v>
      </c>
      <c r="W3598">
        <f>YEAR(S3598)</f>
        <v>2014</v>
      </c>
      <c r="X3598" s="14">
        <f>_xlfn.DAYS(Table1[[#This Row],[Date Ended Conversion]],Table1[[#This Row],[Date Created Conversion]])</f>
        <v>21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8297</v>
      </c>
      <c r="O3599" t="s">
        <v>8298</v>
      </c>
      <c r="P3599" s="16">
        <f>ROUND(Table1[[#This Row],[pledged]]/Table1[[#This Row],[goal]]*100,0)</f>
        <v>103</v>
      </c>
      <c r="Q3599">
        <f>IFERROR(ROUND(E3599/L3599,2),0)</f>
        <v>77.73</v>
      </c>
      <c r="R3599" s="18">
        <f>(((J3599/60)/60)/24)+DATE(1970,1,1)</f>
        <v>42417.585532407407</v>
      </c>
      <c r="S3599" s="18">
        <f>(((I3599/60)/60)/24)+DATE(1970,1,1)</f>
        <v>42432.249305555553</v>
      </c>
      <c r="T3599" s="14">
        <f>MONTH(R3599)</f>
        <v>2</v>
      </c>
      <c r="U3599" s="14">
        <f>MONTH(S3599)</f>
        <v>3</v>
      </c>
      <c r="V3599">
        <f>YEAR(R3599)</f>
        <v>2016</v>
      </c>
      <c r="W3599">
        <f>YEAR(S3599)</f>
        <v>2016</v>
      </c>
      <c r="X3599" s="14">
        <f>_xlfn.DAYS(Table1[[#This Row],[Date Ended Conversion]],Table1[[#This Row],[Date Created Conversion]])</f>
        <v>15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8297</v>
      </c>
      <c r="O3600" t="s">
        <v>8298</v>
      </c>
      <c r="P3600" s="16">
        <f>ROUND(Table1[[#This Row],[pledged]]/Table1[[#This Row],[goal]]*100,0)</f>
        <v>110</v>
      </c>
      <c r="Q3600">
        <f>IFERROR(ROUND(E3600/L3600,2),0)</f>
        <v>40.78</v>
      </c>
      <c r="R3600" s="18">
        <f>(((J3600/60)/60)/24)+DATE(1970,1,1)</f>
        <v>41866.79886574074</v>
      </c>
      <c r="S3600" s="18">
        <f>(((I3600/60)/60)/24)+DATE(1970,1,1)</f>
        <v>41885.207638888889</v>
      </c>
      <c r="T3600" s="14">
        <f>MONTH(R3600)</f>
        <v>8</v>
      </c>
      <c r="U3600" s="14">
        <f>MONTH(S3600)</f>
        <v>9</v>
      </c>
      <c r="V3600">
        <f>YEAR(R3600)</f>
        <v>2014</v>
      </c>
      <c r="W3600">
        <f>YEAR(S3600)</f>
        <v>2014</v>
      </c>
      <c r="X3600" s="14">
        <f>_xlfn.DAYS(Table1[[#This Row],[Date Ended Conversion]],Table1[[#This Row],[Date Created Conversion]])</f>
        <v>19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8297</v>
      </c>
      <c r="O3601" t="s">
        <v>8298</v>
      </c>
      <c r="P3601" s="16">
        <f>ROUND(Table1[[#This Row],[pledged]]/Table1[[#This Row],[goal]]*100,0)</f>
        <v>202</v>
      </c>
      <c r="Q3601">
        <f>IFERROR(ROUND(E3601/L3601,2),0)</f>
        <v>59.41</v>
      </c>
      <c r="R3601" s="18">
        <f>(((J3601/60)/60)/24)+DATE(1970,1,1)</f>
        <v>42220.79487268519</v>
      </c>
      <c r="S3601" s="18">
        <f>(((I3601/60)/60)/24)+DATE(1970,1,1)</f>
        <v>42246</v>
      </c>
      <c r="T3601" s="14">
        <f>MONTH(R3601)</f>
        <v>8</v>
      </c>
      <c r="U3601" s="14">
        <f>MONTH(S3601)</f>
        <v>8</v>
      </c>
      <c r="V3601">
        <f>YEAR(R3601)</f>
        <v>2015</v>
      </c>
      <c r="W3601">
        <f>YEAR(S3601)</f>
        <v>2015</v>
      </c>
      <c r="X3601" s="14">
        <f>_xlfn.DAYS(Table1[[#This Row],[Date Ended Conversion]],Table1[[#This Row],[Date Created Conversion]])</f>
        <v>26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8297</v>
      </c>
      <c r="O3602" t="s">
        <v>8298</v>
      </c>
      <c r="P3602" s="16">
        <f>ROUND(Table1[[#This Row],[pledged]]/Table1[[#This Row],[goal]]*100,0)</f>
        <v>130</v>
      </c>
      <c r="Q3602">
        <f>IFERROR(ROUND(E3602/L3602,2),0)</f>
        <v>3.25</v>
      </c>
      <c r="R3602" s="18">
        <f>(((J3602/60)/60)/24)+DATE(1970,1,1)</f>
        <v>42628.849120370374</v>
      </c>
      <c r="S3602" s="18">
        <f>(((I3602/60)/60)/24)+DATE(1970,1,1)</f>
        <v>42656.849120370374</v>
      </c>
      <c r="T3602" s="14">
        <f>MONTH(R3602)</f>
        <v>9</v>
      </c>
      <c r="U3602" s="14">
        <f>MONTH(S3602)</f>
        <v>10</v>
      </c>
      <c r="V3602">
        <f>YEAR(R3602)</f>
        <v>2016</v>
      </c>
      <c r="W3602">
        <f>YEAR(S3602)</f>
        <v>2016</v>
      </c>
      <c r="X3602" s="14">
        <f>_xlfn.DAYS(Table1[[#This Row],[Date Ended Conversion]],Table1[[#This Row],[Date Created Conversion]])</f>
        <v>28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8297</v>
      </c>
      <c r="O3603" t="s">
        <v>8298</v>
      </c>
      <c r="P3603" s="16">
        <f>ROUND(Table1[[#This Row],[pledged]]/Table1[[#This Row],[goal]]*100,0)</f>
        <v>104</v>
      </c>
      <c r="Q3603">
        <f>IFERROR(ROUND(E3603/L3603,2),0)</f>
        <v>39.380000000000003</v>
      </c>
      <c r="R3603" s="18">
        <f>(((J3603/60)/60)/24)+DATE(1970,1,1)</f>
        <v>41990.99863425926</v>
      </c>
      <c r="S3603" s="18">
        <f>(((I3603/60)/60)/24)+DATE(1970,1,1)</f>
        <v>42020.99863425926</v>
      </c>
      <c r="T3603" s="14">
        <f>MONTH(R3603)</f>
        <v>12</v>
      </c>
      <c r="U3603" s="14">
        <f>MONTH(S3603)</f>
        <v>1</v>
      </c>
      <c r="V3603">
        <f>YEAR(R3603)</f>
        <v>2014</v>
      </c>
      <c r="W3603">
        <f>YEAR(S3603)</f>
        <v>2015</v>
      </c>
      <c r="X3603" s="14">
        <f>_xlfn.DAYS(Table1[[#This Row],[Date Ended Conversion]],Table1[[#This Row],[Date Created Conversion]])</f>
        <v>30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8297</v>
      </c>
      <c r="O3604" t="s">
        <v>8298</v>
      </c>
      <c r="P3604" s="16">
        <f>ROUND(Table1[[#This Row],[pledged]]/Table1[[#This Row],[goal]]*100,0)</f>
        <v>100</v>
      </c>
      <c r="Q3604">
        <f>IFERROR(ROUND(E3604/L3604,2),0)</f>
        <v>81.67</v>
      </c>
      <c r="R3604" s="18">
        <f>(((J3604/60)/60)/24)+DATE(1970,1,1)</f>
        <v>42447.894432870366</v>
      </c>
      <c r="S3604" s="18">
        <f>(((I3604/60)/60)/24)+DATE(1970,1,1)</f>
        <v>42507.894432870366</v>
      </c>
      <c r="T3604" s="14">
        <f>MONTH(R3604)</f>
        <v>3</v>
      </c>
      <c r="U3604" s="14">
        <f>MONTH(S3604)</f>
        <v>5</v>
      </c>
      <c r="V3604">
        <f>YEAR(R3604)</f>
        <v>2016</v>
      </c>
      <c r="W3604">
        <f>YEAR(S3604)</f>
        <v>2016</v>
      </c>
      <c r="X3604" s="14">
        <f>_xlfn.DAYS(Table1[[#This Row],[Date Ended Conversion]],Table1[[#This Row],[Date Created Conversion]])</f>
        <v>60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8297</v>
      </c>
      <c r="O3605" t="s">
        <v>8298</v>
      </c>
      <c r="P3605" s="16">
        <f>ROUND(Table1[[#This Row],[pledged]]/Table1[[#This Row],[goal]]*100,0)</f>
        <v>171</v>
      </c>
      <c r="Q3605">
        <f>IFERROR(ROUND(E3605/L3605,2),0)</f>
        <v>44.91</v>
      </c>
      <c r="R3605" s="18">
        <f>(((J3605/60)/60)/24)+DATE(1970,1,1)</f>
        <v>42283.864351851851</v>
      </c>
      <c r="S3605" s="18">
        <f>(((I3605/60)/60)/24)+DATE(1970,1,1)</f>
        <v>42313.906018518523</v>
      </c>
      <c r="T3605" s="14">
        <f>MONTH(R3605)</f>
        <v>10</v>
      </c>
      <c r="U3605" s="14">
        <f>MONTH(S3605)</f>
        <v>11</v>
      </c>
      <c r="V3605">
        <f>YEAR(R3605)</f>
        <v>2015</v>
      </c>
      <c r="W3605">
        <f>YEAR(S3605)</f>
        <v>2015</v>
      </c>
      <c r="X3605" s="14">
        <f>_xlfn.DAYS(Table1[[#This Row],[Date Ended Conversion]],Table1[[#This Row],[Date Created Conversion]])</f>
        <v>30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8297</v>
      </c>
      <c r="O3606" t="s">
        <v>8298</v>
      </c>
      <c r="P3606" s="16">
        <f>ROUND(Table1[[#This Row],[pledged]]/Table1[[#This Row],[goal]]*100,0)</f>
        <v>113</v>
      </c>
      <c r="Q3606">
        <f>IFERROR(ROUND(E3606/L3606,2),0)</f>
        <v>49.06</v>
      </c>
      <c r="R3606" s="18">
        <f>(((J3606/60)/60)/24)+DATE(1970,1,1)</f>
        <v>42483.015694444446</v>
      </c>
      <c r="S3606" s="18">
        <f>(((I3606/60)/60)/24)+DATE(1970,1,1)</f>
        <v>42489.290972222225</v>
      </c>
      <c r="T3606" s="14">
        <f>MONTH(R3606)</f>
        <v>4</v>
      </c>
      <c r="U3606" s="14">
        <f>MONTH(S3606)</f>
        <v>4</v>
      </c>
      <c r="V3606">
        <f>YEAR(R3606)</f>
        <v>2016</v>
      </c>
      <c r="W3606">
        <f>YEAR(S3606)</f>
        <v>2016</v>
      </c>
      <c r="X3606" s="14">
        <f>_xlfn.DAYS(Table1[[#This Row],[Date Ended Conversion]],Table1[[#This Row],[Date Created Conversion]])</f>
        <v>6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8297</v>
      </c>
      <c r="O3607" t="s">
        <v>8298</v>
      </c>
      <c r="P3607" s="16">
        <f>ROUND(Table1[[#This Row],[pledged]]/Table1[[#This Row],[goal]]*100,0)</f>
        <v>184</v>
      </c>
      <c r="Q3607">
        <f>IFERROR(ROUND(E3607/L3607,2),0)</f>
        <v>30.67</v>
      </c>
      <c r="R3607" s="18">
        <f>(((J3607/60)/60)/24)+DATE(1970,1,1)</f>
        <v>42383.793124999997</v>
      </c>
      <c r="S3607" s="18">
        <f>(((I3607/60)/60)/24)+DATE(1970,1,1)</f>
        <v>42413.793124999997</v>
      </c>
      <c r="T3607" s="14">
        <f>MONTH(R3607)</f>
        <v>1</v>
      </c>
      <c r="U3607" s="14">
        <f>MONTH(S3607)</f>
        <v>2</v>
      </c>
      <c r="V3607">
        <f>YEAR(R3607)</f>
        <v>2016</v>
      </c>
      <c r="W3607">
        <f>YEAR(S3607)</f>
        <v>2016</v>
      </c>
      <c r="X3607" s="14">
        <f>_xlfn.DAYS(Table1[[#This Row],[Date Ended Conversion]],Table1[[#This Row],[Date Created Conversion]])</f>
        <v>30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8297</v>
      </c>
      <c r="O3608" t="s">
        <v>8298</v>
      </c>
      <c r="P3608" s="16">
        <f>ROUND(Table1[[#This Row],[pledged]]/Table1[[#This Row],[goal]]*100,0)</f>
        <v>130</v>
      </c>
      <c r="Q3608">
        <f>IFERROR(ROUND(E3608/L3608,2),0)</f>
        <v>61.06</v>
      </c>
      <c r="R3608" s="18">
        <f>(((J3608/60)/60)/24)+DATE(1970,1,1)</f>
        <v>42566.604826388888</v>
      </c>
      <c r="S3608" s="18">
        <f>(((I3608/60)/60)/24)+DATE(1970,1,1)</f>
        <v>42596.604826388888</v>
      </c>
      <c r="T3608" s="14">
        <f>MONTH(R3608)</f>
        <v>7</v>
      </c>
      <c r="U3608" s="14">
        <f>MONTH(S3608)</f>
        <v>8</v>
      </c>
      <c r="V3608">
        <f>YEAR(R3608)</f>
        <v>2016</v>
      </c>
      <c r="W3608">
        <f>YEAR(S3608)</f>
        <v>2016</v>
      </c>
      <c r="X3608" s="14">
        <f>_xlfn.DAYS(Table1[[#This Row],[Date Ended Conversion]],Table1[[#This Row],[Date Created Conversion]])</f>
        <v>30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8297</v>
      </c>
      <c r="O3609" t="s">
        <v>8298</v>
      </c>
      <c r="P3609" s="16">
        <f>ROUND(Table1[[#This Row],[pledged]]/Table1[[#This Row],[goal]]*100,0)</f>
        <v>105</v>
      </c>
      <c r="Q3609">
        <f>IFERROR(ROUND(E3609/L3609,2),0)</f>
        <v>29</v>
      </c>
      <c r="R3609" s="18">
        <f>(((J3609/60)/60)/24)+DATE(1970,1,1)</f>
        <v>42338.963912037041</v>
      </c>
      <c r="S3609" s="18">
        <f>(((I3609/60)/60)/24)+DATE(1970,1,1)</f>
        <v>42353</v>
      </c>
      <c r="T3609" s="14">
        <f>MONTH(R3609)</f>
        <v>11</v>
      </c>
      <c r="U3609" s="14">
        <f>MONTH(S3609)</f>
        <v>12</v>
      </c>
      <c r="V3609">
        <f>YEAR(R3609)</f>
        <v>2015</v>
      </c>
      <c r="W3609">
        <f>YEAR(S3609)</f>
        <v>2015</v>
      </c>
      <c r="X3609" s="14">
        <f>_xlfn.DAYS(Table1[[#This Row],[Date Ended Conversion]],Table1[[#This Row],[Date Created Conversion]])</f>
        <v>15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8297</v>
      </c>
      <c r="O3610" t="s">
        <v>8298</v>
      </c>
      <c r="P3610" s="16">
        <f>ROUND(Table1[[#This Row],[pledged]]/Table1[[#This Row],[goal]]*100,0)</f>
        <v>100</v>
      </c>
      <c r="Q3610">
        <f>IFERROR(ROUND(E3610/L3610,2),0)</f>
        <v>29.63</v>
      </c>
      <c r="R3610" s="18">
        <f>(((J3610/60)/60)/24)+DATE(1970,1,1)</f>
        <v>42506.709375000006</v>
      </c>
      <c r="S3610" s="18">
        <f>(((I3610/60)/60)/24)+DATE(1970,1,1)</f>
        <v>42538.583333333328</v>
      </c>
      <c r="T3610" s="14">
        <f>MONTH(R3610)</f>
        <v>5</v>
      </c>
      <c r="U3610" s="14">
        <f>MONTH(S3610)</f>
        <v>6</v>
      </c>
      <c r="V3610">
        <f>YEAR(R3610)</f>
        <v>2016</v>
      </c>
      <c r="W3610">
        <f>YEAR(S3610)</f>
        <v>2016</v>
      </c>
      <c r="X3610" s="14">
        <f>_xlfn.DAYS(Table1[[#This Row],[Date Ended Conversion]],Table1[[#This Row],[Date Created Conversion]])</f>
        <v>32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8297</v>
      </c>
      <c r="O3611" t="s">
        <v>8298</v>
      </c>
      <c r="P3611" s="16">
        <f>ROUND(Table1[[#This Row],[pledged]]/Table1[[#This Row],[goal]]*100,0)</f>
        <v>153</v>
      </c>
      <c r="Q3611">
        <f>IFERROR(ROUND(E3611/L3611,2),0)</f>
        <v>143.1</v>
      </c>
      <c r="R3611" s="18">
        <f>(((J3611/60)/60)/24)+DATE(1970,1,1)</f>
        <v>42429.991724537031</v>
      </c>
      <c r="S3611" s="18">
        <f>(((I3611/60)/60)/24)+DATE(1970,1,1)</f>
        <v>42459.950057870374</v>
      </c>
      <c r="T3611" s="14">
        <f>MONTH(R3611)</f>
        <v>2</v>
      </c>
      <c r="U3611" s="14">
        <f>MONTH(S3611)</f>
        <v>3</v>
      </c>
      <c r="V3611">
        <f>YEAR(R3611)</f>
        <v>2016</v>
      </c>
      <c r="W3611">
        <f>YEAR(S3611)</f>
        <v>2016</v>
      </c>
      <c r="X3611" s="14">
        <f>_xlfn.DAYS(Table1[[#This Row],[Date Ended Conversion]],Table1[[#This Row],[Date Created Conversion]])</f>
        <v>30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8297</v>
      </c>
      <c r="O3612" t="s">
        <v>8298</v>
      </c>
      <c r="P3612" s="16">
        <f>ROUND(Table1[[#This Row],[pledged]]/Table1[[#This Row],[goal]]*100,0)</f>
        <v>162</v>
      </c>
      <c r="Q3612">
        <f>IFERROR(ROUND(E3612/L3612,2),0)</f>
        <v>52.35</v>
      </c>
      <c r="R3612" s="18">
        <f>(((J3612/60)/60)/24)+DATE(1970,1,1)</f>
        <v>42203.432129629626</v>
      </c>
      <c r="S3612" s="18">
        <f>(((I3612/60)/60)/24)+DATE(1970,1,1)</f>
        <v>42233.432129629626</v>
      </c>
      <c r="T3612" s="14">
        <f>MONTH(R3612)</f>
        <v>7</v>
      </c>
      <c r="U3612" s="14">
        <f>MONTH(S3612)</f>
        <v>8</v>
      </c>
      <c r="V3612">
        <f>YEAR(R3612)</f>
        <v>2015</v>
      </c>
      <c r="W3612">
        <f>YEAR(S3612)</f>
        <v>2015</v>
      </c>
      <c r="X3612" s="14">
        <f>_xlfn.DAYS(Table1[[#This Row],[Date Ended Conversion]],Table1[[#This Row],[Date Created Conversion]])</f>
        <v>30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8297</v>
      </c>
      <c r="O3613" t="s">
        <v>8298</v>
      </c>
      <c r="P3613" s="16">
        <f>ROUND(Table1[[#This Row],[pledged]]/Table1[[#This Row],[goal]]*100,0)</f>
        <v>136</v>
      </c>
      <c r="Q3613">
        <f>IFERROR(ROUND(E3613/L3613,2),0)</f>
        <v>66.67</v>
      </c>
      <c r="R3613" s="18">
        <f>(((J3613/60)/60)/24)+DATE(1970,1,1)</f>
        <v>42072.370381944449</v>
      </c>
      <c r="S3613" s="18">
        <f>(((I3613/60)/60)/24)+DATE(1970,1,1)</f>
        <v>42102.370381944449</v>
      </c>
      <c r="T3613" s="14">
        <f>MONTH(R3613)</f>
        <v>3</v>
      </c>
      <c r="U3613" s="14">
        <f>MONTH(S3613)</f>
        <v>4</v>
      </c>
      <c r="V3613">
        <f>YEAR(R3613)</f>
        <v>2015</v>
      </c>
      <c r="W3613">
        <f>YEAR(S3613)</f>
        <v>2015</v>
      </c>
      <c r="X3613" s="14">
        <f>_xlfn.DAYS(Table1[[#This Row],[Date Ended Conversion]],Table1[[#This Row],[Date Created Conversion]])</f>
        <v>30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8297</v>
      </c>
      <c r="O3614" t="s">
        <v>8298</v>
      </c>
      <c r="P3614" s="16">
        <f>ROUND(Table1[[#This Row],[pledged]]/Table1[[#This Row],[goal]]*100,0)</f>
        <v>144</v>
      </c>
      <c r="Q3614">
        <f>IFERROR(ROUND(E3614/L3614,2),0)</f>
        <v>126.67</v>
      </c>
      <c r="R3614" s="18">
        <f>(((J3614/60)/60)/24)+DATE(1970,1,1)</f>
        <v>41789.726979166669</v>
      </c>
      <c r="S3614" s="18">
        <f>(((I3614/60)/60)/24)+DATE(1970,1,1)</f>
        <v>41799.726979166669</v>
      </c>
      <c r="T3614" s="14">
        <f>MONTH(R3614)</f>
        <v>5</v>
      </c>
      <c r="U3614" s="14">
        <f>MONTH(S3614)</f>
        <v>6</v>
      </c>
      <c r="V3614">
        <f>YEAR(R3614)</f>
        <v>2014</v>
      </c>
      <c r="W3614">
        <f>YEAR(S3614)</f>
        <v>2014</v>
      </c>
      <c r="X3614" s="14">
        <f>_xlfn.DAYS(Table1[[#This Row],[Date Ended Conversion]],Table1[[#This Row],[Date Created Conversion]])</f>
        <v>10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8297</v>
      </c>
      <c r="O3615" t="s">
        <v>8298</v>
      </c>
      <c r="P3615" s="16">
        <f>ROUND(Table1[[#This Row],[pledged]]/Table1[[#This Row],[goal]]*100,0)</f>
        <v>100</v>
      </c>
      <c r="Q3615">
        <f>IFERROR(ROUND(E3615/L3615,2),0)</f>
        <v>62.5</v>
      </c>
      <c r="R3615" s="18">
        <f>(((J3615/60)/60)/24)+DATE(1970,1,1)</f>
        <v>41788.58997685185</v>
      </c>
      <c r="S3615" s="18">
        <f>(((I3615/60)/60)/24)+DATE(1970,1,1)</f>
        <v>41818.58997685185</v>
      </c>
      <c r="T3615" s="14">
        <f>MONTH(R3615)</f>
        <v>5</v>
      </c>
      <c r="U3615" s="14">
        <f>MONTH(S3615)</f>
        <v>6</v>
      </c>
      <c r="V3615">
        <f>YEAR(R3615)</f>
        <v>2014</v>
      </c>
      <c r="W3615">
        <f>YEAR(S3615)</f>
        <v>2014</v>
      </c>
      <c r="X3615" s="14">
        <f>_xlfn.DAYS(Table1[[#This Row],[Date Ended Conversion]],Table1[[#This Row],[Date Created Conversion]])</f>
        <v>30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8297</v>
      </c>
      <c r="O3616" t="s">
        <v>8298</v>
      </c>
      <c r="P3616" s="16">
        <f>ROUND(Table1[[#This Row],[pledged]]/Table1[[#This Row],[goal]]*100,0)</f>
        <v>101</v>
      </c>
      <c r="Q3616">
        <f>IFERROR(ROUND(E3616/L3616,2),0)</f>
        <v>35.49</v>
      </c>
      <c r="R3616" s="18">
        <f>(((J3616/60)/60)/24)+DATE(1970,1,1)</f>
        <v>42144.041851851856</v>
      </c>
      <c r="S3616" s="18">
        <f>(((I3616/60)/60)/24)+DATE(1970,1,1)</f>
        <v>42174.041851851856</v>
      </c>
      <c r="T3616" s="14">
        <f>MONTH(R3616)</f>
        <v>5</v>
      </c>
      <c r="U3616" s="14">
        <f>MONTH(S3616)</f>
        <v>6</v>
      </c>
      <c r="V3616">
        <f>YEAR(R3616)</f>
        <v>2015</v>
      </c>
      <c r="W3616">
        <f>YEAR(S3616)</f>
        <v>2015</v>
      </c>
      <c r="X3616" s="14">
        <f>_xlfn.DAYS(Table1[[#This Row],[Date Ended Conversion]],Table1[[#This Row],[Date Created Conversion]])</f>
        <v>30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8297</v>
      </c>
      <c r="O3617" t="s">
        <v>8298</v>
      </c>
      <c r="P3617" s="16">
        <f>ROUND(Table1[[#This Row],[pledged]]/Table1[[#This Row],[goal]]*100,0)</f>
        <v>107</v>
      </c>
      <c r="Q3617">
        <f>IFERROR(ROUND(E3617/L3617,2),0)</f>
        <v>37.08</v>
      </c>
      <c r="R3617" s="18">
        <f>(((J3617/60)/60)/24)+DATE(1970,1,1)</f>
        <v>42318.593703703707</v>
      </c>
      <c r="S3617" s="18">
        <f>(((I3617/60)/60)/24)+DATE(1970,1,1)</f>
        <v>42348.593703703707</v>
      </c>
      <c r="T3617" s="14">
        <f>MONTH(R3617)</f>
        <v>11</v>
      </c>
      <c r="U3617" s="14">
        <f>MONTH(S3617)</f>
        <v>12</v>
      </c>
      <c r="V3617">
        <f>YEAR(R3617)</f>
        <v>2015</v>
      </c>
      <c r="W3617">
        <f>YEAR(S3617)</f>
        <v>2015</v>
      </c>
      <c r="X3617" s="14">
        <f>_xlfn.DAYS(Table1[[#This Row],[Date Ended Conversion]],Table1[[#This Row],[Date Created Conversion]])</f>
        <v>30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8297</v>
      </c>
      <c r="O3618" t="s">
        <v>8298</v>
      </c>
      <c r="P3618" s="16">
        <f>ROUND(Table1[[#This Row],[pledged]]/Table1[[#This Row],[goal]]*100,0)</f>
        <v>125</v>
      </c>
      <c r="Q3618">
        <f>IFERROR(ROUND(E3618/L3618,2),0)</f>
        <v>69.33</v>
      </c>
      <c r="R3618" s="18">
        <f>(((J3618/60)/60)/24)+DATE(1970,1,1)</f>
        <v>42052.949814814812</v>
      </c>
      <c r="S3618" s="18">
        <f>(((I3618/60)/60)/24)+DATE(1970,1,1)</f>
        <v>42082.908148148148</v>
      </c>
      <c r="T3618" s="14">
        <f>MONTH(R3618)</f>
        <v>2</v>
      </c>
      <c r="U3618" s="14">
        <f>MONTH(S3618)</f>
        <v>3</v>
      </c>
      <c r="V3618">
        <f>YEAR(R3618)</f>
        <v>2015</v>
      </c>
      <c r="W3618">
        <f>YEAR(S3618)</f>
        <v>2015</v>
      </c>
      <c r="X3618" s="14">
        <f>_xlfn.DAYS(Table1[[#This Row],[Date Ended Conversion]],Table1[[#This Row],[Date Created Conversion]])</f>
        <v>30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8297</v>
      </c>
      <c r="O3619" t="s">
        <v>8298</v>
      </c>
      <c r="P3619" s="16">
        <f>ROUND(Table1[[#This Row],[pledged]]/Table1[[#This Row],[goal]]*100,0)</f>
        <v>119</v>
      </c>
      <c r="Q3619">
        <f>IFERROR(ROUND(E3619/L3619,2),0)</f>
        <v>17.25</v>
      </c>
      <c r="R3619" s="18">
        <f>(((J3619/60)/60)/24)+DATE(1970,1,1)</f>
        <v>42779.610289351855</v>
      </c>
      <c r="S3619" s="18">
        <f>(((I3619/60)/60)/24)+DATE(1970,1,1)</f>
        <v>42794</v>
      </c>
      <c r="T3619" s="14">
        <f>MONTH(R3619)</f>
        <v>2</v>
      </c>
      <c r="U3619" s="14">
        <f>MONTH(S3619)</f>
        <v>2</v>
      </c>
      <c r="V3619">
        <f>YEAR(R3619)</f>
        <v>2017</v>
      </c>
      <c r="W3619">
        <f>YEAR(S3619)</f>
        <v>2017</v>
      </c>
      <c r="X3619" s="14">
        <f>_xlfn.DAYS(Table1[[#This Row],[Date Ended Conversion]],Table1[[#This Row],[Date Created Conversion]])</f>
        <v>15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8297</v>
      </c>
      <c r="O3620" t="s">
        <v>8298</v>
      </c>
      <c r="P3620" s="16">
        <f>ROUND(Table1[[#This Row],[pledged]]/Table1[[#This Row],[goal]]*100,0)</f>
        <v>101</v>
      </c>
      <c r="Q3620">
        <f>IFERROR(ROUND(E3620/L3620,2),0)</f>
        <v>36.07</v>
      </c>
      <c r="R3620" s="18">
        <f>(((J3620/60)/60)/24)+DATE(1970,1,1)</f>
        <v>42128.627893518518</v>
      </c>
      <c r="S3620" s="18">
        <f>(((I3620/60)/60)/24)+DATE(1970,1,1)</f>
        <v>42158.627893518518</v>
      </c>
      <c r="T3620" s="14">
        <f>MONTH(R3620)</f>
        <v>5</v>
      </c>
      <c r="U3620" s="14">
        <f>MONTH(S3620)</f>
        <v>6</v>
      </c>
      <c r="V3620">
        <f>YEAR(R3620)</f>
        <v>2015</v>
      </c>
      <c r="W3620">
        <f>YEAR(S3620)</f>
        <v>2015</v>
      </c>
      <c r="X3620" s="14">
        <f>_xlfn.DAYS(Table1[[#This Row],[Date Ended Conversion]],Table1[[#This Row],[Date Created Conversion]])</f>
        <v>30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8297</v>
      </c>
      <c r="O3621" t="s">
        <v>8298</v>
      </c>
      <c r="P3621" s="16">
        <f>ROUND(Table1[[#This Row],[pledged]]/Table1[[#This Row],[goal]]*100,0)</f>
        <v>113</v>
      </c>
      <c r="Q3621">
        <f>IFERROR(ROUND(E3621/L3621,2),0)</f>
        <v>66.47</v>
      </c>
      <c r="R3621" s="18">
        <f>(((J3621/60)/60)/24)+DATE(1970,1,1)</f>
        <v>42661.132245370376</v>
      </c>
      <c r="S3621" s="18">
        <f>(((I3621/60)/60)/24)+DATE(1970,1,1)</f>
        <v>42693.916666666672</v>
      </c>
      <c r="T3621" s="14">
        <f>MONTH(R3621)</f>
        <v>10</v>
      </c>
      <c r="U3621" s="14">
        <f>MONTH(S3621)</f>
        <v>11</v>
      </c>
      <c r="V3621">
        <f>YEAR(R3621)</f>
        <v>2016</v>
      </c>
      <c r="W3621">
        <f>YEAR(S3621)</f>
        <v>2016</v>
      </c>
      <c r="X3621" s="14">
        <f>_xlfn.DAYS(Table1[[#This Row],[Date Ended Conversion]],Table1[[#This Row],[Date Created Conversion]])</f>
        <v>32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8297</v>
      </c>
      <c r="O3622" t="s">
        <v>8298</v>
      </c>
      <c r="P3622" s="16">
        <f>ROUND(Table1[[#This Row],[pledged]]/Table1[[#This Row],[goal]]*100,0)</f>
        <v>105</v>
      </c>
      <c r="Q3622">
        <f>IFERROR(ROUND(E3622/L3622,2),0)</f>
        <v>56.07</v>
      </c>
      <c r="R3622" s="18">
        <f>(((J3622/60)/60)/24)+DATE(1970,1,1)</f>
        <v>42037.938206018516</v>
      </c>
      <c r="S3622" s="18">
        <f>(((I3622/60)/60)/24)+DATE(1970,1,1)</f>
        <v>42068.166666666672</v>
      </c>
      <c r="T3622" s="14">
        <f>MONTH(R3622)</f>
        <v>2</v>
      </c>
      <c r="U3622" s="14">
        <f>MONTH(S3622)</f>
        <v>3</v>
      </c>
      <c r="V3622">
        <f>YEAR(R3622)</f>
        <v>2015</v>
      </c>
      <c r="W3622">
        <f>YEAR(S3622)</f>
        <v>2015</v>
      </c>
      <c r="X3622" s="14">
        <f>_xlfn.DAYS(Table1[[#This Row],[Date Ended Conversion]],Table1[[#This Row],[Date Created Conversion]])</f>
        <v>31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8297</v>
      </c>
      <c r="O3623" t="s">
        <v>8298</v>
      </c>
      <c r="P3623" s="16">
        <f>ROUND(Table1[[#This Row],[pledged]]/Table1[[#This Row],[goal]]*100,0)</f>
        <v>110</v>
      </c>
      <c r="Q3623">
        <f>IFERROR(ROUND(E3623/L3623,2),0)</f>
        <v>47.03</v>
      </c>
      <c r="R3623" s="18">
        <f>(((J3623/60)/60)/24)+DATE(1970,1,1)</f>
        <v>42619.935694444444</v>
      </c>
      <c r="S3623" s="18">
        <f>(((I3623/60)/60)/24)+DATE(1970,1,1)</f>
        <v>42643.875</v>
      </c>
      <c r="T3623" s="14">
        <f>MONTH(R3623)</f>
        <v>9</v>
      </c>
      <c r="U3623" s="14">
        <f>MONTH(S3623)</f>
        <v>9</v>
      </c>
      <c r="V3623">
        <f>YEAR(R3623)</f>
        <v>2016</v>
      </c>
      <c r="W3623">
        <f>YEAR(S3623)</f>
        <v>2016</v>
      </c>
      <c r="X3623" s="14">
        <f>_xlfn.DAYS(Table1[[#This Row],[Date Ended Conversion]],Table1[[#This Row],[Date Created Conversion]])</f>
        <v>24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8297</v>
      </c>
      <c r="O3624" t="s">
        <v>8298</v>
      </c>
      <c r="P3624" s="16">
        <f>ROUND(Table1[[#This Row],[pledged]]/Table1[[#This Row],[goal]]*100,0)</f>
        <v>100</v>
      </c>
      <c r="Q3624">
        <f>IFERROR(ROUND(E3624/L3624,2),0)</f>
        <v>47.67</v>
      </c>
      <c r="R3624" s="18">
        <f>(((J3624/60)/60)/24)+DATE(1970,1,1)</f>
        <v>41877.221886574072</v>
      </c>
      <c r="S3624" s="18">
        <f>(((I3624/60)/60)/24)+DATE(1970,1,1)</f>
        <v>41910.140972222223</v>
      </c>
      <c r="T3624" s="14">
        <f>MONTH(R3624)</f>
        <v>8</v>
      </c>
      <c r="U3624" s="14">
        <f>MONTH(S3624)</f>
        <v>9</v>
      </c>
      <c r="V3624">
        <f>YEAR(R3624)</f>
        <v>2014</v>
      </c>
      <c r="W3624">
        <f>YEAR(S3624)</f>
        <v>2014</v>
      </c>
      <c r="X3624" s="14">
        <f>_xlfn.DAYS(Table1[[#This Row],[Date Ended Conversion]],Table1[[#This Row],[Date Created Conversion]])</f>
        <v>33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8297</v>
      </c>
      <c r="O3625" t="s">
        <v>8298</v>
      </c>
      <c r="P3625" s="16">
        <f>ROUND(Table1[[#This Row],[pledged]]/Table1[[#This Row],[goal]]*100,0)</f>
        <v>120</v>
      </c>
      <c r="Q3625">
        <f>IFERROR(ROUND(E3625/L3625,2),0)</f>
        <v>88.24</v>
      </c>
      <c r="R3625" s="18">
        <f>(((J3625/60)/60)/24)+DATE(1970,1,1)</f>
        <v>41828.736921296295</v>
      </c>
      <c r="S3625" s="18">
        <f>(((I3625/60)/60)/24)+DATE(1970,1,1)</f>
        <v>41846.291666666664</v>
      </c>
      <c r="T3625" s="14">
        <f>MONTH(R3625)</f>
        <v>7</v>
      </c>
      <c r="U3625" s="14">
        <f>MONTH(S3625)</f>
        <v>7</v>
      </c>
      <c r="V3625">
        <f>YEAR(R3625)</f>
        <v>2014</v>
      </c>
      <c r="W3625">
        <f>YEAR(S3625)</f>
        <v>2014</v>
      </c>
      <c r="X3625" s="14">
        <f>_xlfn.DAYS(Table1[[#This Row],[Date Ended Conversion]],Table1[[#This Row],[Date Created Conversion]])</f>
        <v>18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8297</v>
      </c>
      <c r="O3626" t="s">
        <v>8298</v>
      </c>
      <c r="P3626" s="16">
        <f>ROUND(Table1[[#This Row],[pledged]]/Table1[[#This Row],[goal]]*100,0)</f>
        <v>105</v>
      </c>
      <c r="Q3626">
        <f>IFERROR(ROUND(E3626/L3626,2),0)</f>
        <v>80.72</v>
      </c>
      <c r="R3626" s="18">
        <f>(((J3626/60)/60)/24)+DATE(1970,1,1)</f>
        <v>42545.774189814809</v>
      </c>
      <c r="S3626" s="18">
        <f>(((I3626/60)/60)/24)+DATE(1970,1,1)</f>
        <v>42605.774189814809</v>
      </c>
      <c r="T3626" s="14">
        <f>MONTH(R3626)</f>
        <v>6</v>
      </c>
      <c r="U3626" s="14">
        <f>MONTH(S3626)</f>
        <v>8</v>
      </c>
      <c r="V3626">
        <f>YEAR(R3626)</f>
        <v>2016</v>
      </c>
      <c r="W3626">
        <f>YEAR(S3626)</f>
        <v>2016</v>
      </c>
      <c r="X3626" s="14">
        <f>_xlfn.DAYS(Table1[[#This Row],[Date Ended Conversion]],Table1[[#This Row],[Date Created Conversion]])</f>
        <v>60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8297</v>
      </c>
      <c r="O3627" t="s">
        <v>8298</v>
      </c>
      <c r="P3627" s="16">
        <f>ROUND(Table1[[#This Row],[pledged]]/Table1[[#This Row],[goal]]*100,0)</f>
        <v>103</v>
      </c>
      <c r="Q3627">
        <f>IFERROR(ROUND(E3627/L3627,2),0)</f>
        <v>39.49</v>
      </c>
      <c r="R3627" s="18">
        <f>(((J3627/60)/60)/24)+DATE(1970,1,1)</f>
        <v>42157.652511574073</v>
      </c>
      <c r="S3627" s="18">
        <f>(((I3627/60)/60)/24)+DATE(1970,1,1)</f>
        <v>42187.652511574073</v>
      </c>
      <c r="T3627" s="14">
        <f>MONTH(R3627)</f>
        <v>6</v>
      </c>
      <c r="U3627" s="14">
        <f>MONTH(S3627)</f>
        <v>7</v>
      </c>
      <c r="V3627">
        <f>YEAR(R3627)</f>
        <v>2015</v>
      </c>
      <c r="W3627">
        <f>YEAR(S3627)</f>
        <v>2015</v>
      </c>
      <c r="X3627" s="14">
        <f>_xlfn.DAYS(Table1[[#This Row],[Date Ended Conversion]],Table1[[#This Row],[Date Created Conversion]])</f>
        <v>30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8297</v>
      </c>
      <c r="O3628" t="s">
        <v>8298</v>
      </c>
      <c r="P3628" s="16">
        <f>ROUND(Table1[[#This Row],[pledged]]/Table1[[#This Row],[goal]]*100,0)</f>
        <v>102</v>
      </c>
      <c r="Q3628">
        <f>IFERROR(ROUND(E3628/L3628,2),0)</f>
        <v>84.85</v>
      </c>
      <c r="R3628" s="18">
        <f>(((J3628/60)/60)/24)+DATE(1970,1,1)</f>
        <v>41846.667326388888</v>
      </c>
      <c r="S3628" s="18">
        <f>(((I3628/60)/60)/24)+DATE(1970,1,1)</f>
        <v>41867.667326388888</v>
      </c>
      <c r="T3628" s="14">
        <f>MONTH(R3628)</f>
        <v>7</v>
      </c>
      <c r="U3628" s="14">
        <f>MONTH(S3628)</f>
        <v>8</v>
      </c>
      <c r="V3628">
        <f>YEAR(R3628)</f>
        <v>2014</v>
      </c>
      <c r="W3628">
        <f>YEAR(S3628)</f>
        <v>2014</v>
      </c>
      <c r="X3628" s="14">
        <f>_xlfn.DAYS(Table1[[#This Row],[Date Ended Conversion]],Table1[[#This Row],[Date Created Conversion]])</f>
        <v>21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8297</v>
      </c>
      <c r="O3629" t="s">
        <v>8298</v>
      </c>
      <c r="P3629" s="16">
        <f>ROUND(Table1[[#This Row],[pledged]]/Table1[[#This Row],[goal]]*100,0)</f>
        <v>100</v>
      </c>
      <c r="Q3629">
        <f>IFERROR(ROUND(E3629/L3629,2),0)</f>
        <v>68.97</v>
      </c>
      <c r="R3629" s="18">
        <f>(((J3629/60)/60)/24)+DATE(1970,1,1)</f>
        <v>42460.741747685184</v>
      </c>
      <c r="S3629" s="18">
        <f>(((I3629/60)/60)/24)+DATE(1970,1,1)</f>
        <v>42511.165972222225</v>
      </c>
      <c r="T3629" s="14">
        <f>MONTH(R3629)</f>
        <v>3</v>
      </c>
      <c r="U3629" s="14">
        <f>MONTH(S3629)</f>
        <v>5</v>
      </c>
      <c r="V3629">
        <f>YEAR(R3629)</f>
        <v>2016</v>
      </c>
      <c r="W3629">
        <f>YEAR(S3629)</f>
        <v>2016</v>
      </c>
      <c r="X3629" s="14">
        <f>_xlfn.DAYS(Table1[[#This Row],[Date Ended Conversion]],Table1[[#This Row],[Date Created Conversion]])</f>
        <v>51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8297</v>
      </c>
      <c r="O3630" t="s">
        <v>8300</v>
      </c>
      <c r="P3630" s="16">
        <f>ROUND(Table1[[#This Row],[pledged]]/Table1[[#This Row],[goal]]*100,0)</f>
        <v>0</v>
      </c>
      <c r="Q3630">
        <f>IFERROR(ROUND(E3630/L3630,2),0)</f>
        <v>0</v>
      </c>
      <c r="R3630" s="18">
        <f>(((J3630/60)/60)/24)+DATE(1970,1,1)</f>
        <v>42291.833287037036</v>
      </c>
      <c r="S3630" s="18">
        <f>(((I3630/60)/60)/24)+DATE(1970,1,1)</f>
        <v>42351.874953703707</v>
      </c>
      <c r="T3630" s="14">
        <f>MONTH(R3630)</f>
        <v>10</v>
      </c>
      <c r="U3630" s="14">
        <f>MONTH(S3630)</f>
        <v>12</v>
      </c>
      <c r="V3630">
        <f>YEAR(R3630)</f>
        <v>2015</v>
      </c>
      <c r="W3630">
        <f>YEAR(S3630)</f>
        <v>2015</v>
      </c>
      <c r="X3630" s="14">
        <f>_xlfn.DAYS(Table1[[#This Row],[Date Ended Conversion]],Table1[[#This Row],[Date Created Conversion]])</f>
        <v>60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8297</v>
      </c>
      <c r="O3631" t="s">
        <v>8300</v>
      </c>
      <c r="P3631" s="16">
        <f>ROUND(Table1[[#This Row],[pledged]]/Table1[[#This Row],[goal]]*100,0)</f>
        <v>0</v>
      </c>
      <c r="Q3631">
        <f>IFERROR(ROUND(E3631/L3631,2),0)</f>
        <v>1</v>
      </c>
      <c r="R3631" s="18">
        <f>(((J3631/60)/60)/24)+DATE(1970,1,1)</f>
        <v>42437.094490740739</v>
      </c>
      <c r="S3631" s="18">
        <f>(((I3631/60)/60)/24)+DATE(1970,1,1)</f>
        <v>42495.708333333328</v>
      </c>
      <c r="T3631" s="14">
        <f>MONTH(R3631)</f>
        <v>3</v>
      </c>
      <c r="U3631" s="14">
        <f>MONTH(S3631)</f>
        <v>5</v>
      </c>
      <c r="V3631">
        <f>YEAR(R3631)</f>
        <v>2016</v>
      </c>
      <c r="W3631">
        <f>YEAR(S3631)</f>
        <v>2016</v>
      </c>
      <c r="X3631" s="14">
        <f>_xlfn.DAYS(Table1[[#This Row],[Date Ended Conversion]],Table1[[#This Row],[Date Created Conversion]])</f>
        <v>58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8297</v>
      </c>
      <c r="O3632" t="s">
        <v>8300</v>
      </c>
      <c r="P3632" s="16">
        <f>ROUND(Table1[[#This Row],[pledged]]/Table1[[#This Row],[goal]]*100,0)</f>
        <v>0</v>
      </c>
      <c r="Q3632">
        <f>IFERROR(ROUND(E3632/L3632,2),0)</f>
        <v>1</v>
      </c>
      <c r="R3632" s="18">
        <f>(((J3632/60)/60)/24)+DATE(1970,1,1)</f>
        <v>41942.84710648148</v>
      </c>
      <c r="S3632" s="18">
        <f>(((I3632/60)/60)/24)+DATE(1970,1,1)</f>
        <v>41972.888773148152</v>
      </c>
      <c r="T3632" s="14">
        <f>MONTH(R3632)</f>
        <v>10</v>
      </c>
      <c r="U3632" s="14">
        <f>MONTH(S3632)</f>
        <v>11</v>
      </c>
      <c r="V3632">
        <f>YEAR(R3632)</f>
        <v>2014</v>
      </c>
      <c r="W3632">
        <f>YEAR(S3632)</f>
        <v>2014</v>
      </c>
      <c r="X3632" s="14">
        <f>_xlfn.DAYS(Table1[[#This Row],[Date Ended Conversion]],Table1[[#This Row],[Date Created Conversion]])</f>
        <v>30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8297</v>
      </c>
      <c r="O3633" t="s">
        <v>8300</v>
      </c>
      <c r="P3633" s="16">
        <f>ROUND(Table1[[#This Row],[pledged]]/Table1[[#This Row],[goal]]*100,0)</f>
        <v>51</v>
      </c>
      <c r="Q3633">
        <f>IFERROR(ROUND(E3633/L3633,2),0)</f>
        <v>147.88</v>
      </c>
      <c r="R3633" s="18">
        <f>(((J3633/60)/60)/24)+DATE(1970,1,1)</f>
        <v>41880.753437499996</v>
      </c>
      <c r="S3633" s="18">
        <f>(((I3633/60)/60)/24)+DATE(1970,1,1)</f>
        <v>41905.165972222225</v>
      </c>
      <c r="T3633" s="14">
        <f>MONTH(R3633)</f>
        <v>8</v>
      </c>
      <c r="U3633" s="14">
        <f>MONTH(S3633)</f>
        <v>9</v>
      </c>
      <c r="V3633">
        <f>YEAR(R3633)</f>
        <v>2014</v>
      </c>
      <c r="W3633">
        <f>YEAR(S3633)</f>
        <v>2014</v>
      </c>
      <c r="X3633" s="14">
        <f>_xlfn.DAYS(Table1[[#This Row],[Date Ended Conversion]],Table1[[#This Row],[Date Created Conversion]])</f>
        <v>25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8297</v>
      </c>
      <c r="O3634" t="s">
        <v>8300</v>
      </c>
      <c r="P3634" s="16">
        <f>ROUND(Table1[[#This Row],[pledged]]/Table1[[#This Row],[goal]]*100,0)</f>
        <v>20</v>
      </c>
      <c r="Q3634">
        <f>IFERROR(ROUND(E3634/L3634,2),0)</f>
        <v>100</v>
      </c>
      <c r="R3634" s="18">
        <f>(((J3634/60)/60)/24)+DATE(1970,1,1)</f>
        <v>41946.936909722222</v>
      </c>
      <c r="S3634" s="18">
        <f>(((I3634/60)/60)/24)+DATE(1970,1,1)</f>
        <v>41966.936909722222</v>
      </c>
      <c r="T3634" s="14">
        <f>MONTH(R3634)</f>
        <v>11</v>
      </c>
      <c r="U3634" s="14">
        <f>MONTH(S3634)</f>
        <v>11</v>
      </c>
      <c r="V3634">
        <f>YEAR(R3634)</f>
        <v>2014</v>
      </c>
      <c r="W3634">
        <f>YEAR(S3634)</f>
        <v>2014</v>
      </c>
      <c r="X3634" s="14">
        <f>_xlfn.DAYS(Table1[[#This Row],[Date Ended Conversion]],Table1[[#This Row],[Date Created Conversion]])</f>
        <v>20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8297</v>
      </c>
      <c r="O3635" t="s">
        <v>8300</v>
      </c>
      <c r="P3635" s="16">
        <f>ROUND(Table1[[#This Row],[pledged]]/Table1[[#This Row],[goal]]*100,0)</f>
        <v>35</v>
      </c>
      <c r="Q3635">
        <f>IFERROR(ROUND(E3635/L3635,2),0)</f>
        <v>56.84</v>
      </c>
      <c r="R3635" s="18">
        <f>(((J3635/60)/60)/24)+DATE(1970,1,1)</f>
        <v>42649.623460648145</v>
      </c>
      <c r="S3635" s="18">
        <f>(((I3635/60)/60)/24)+DATE(1970,1,1)</f>
        <v>42693.041666666672</v>
      </c>
      <c r="T3635" s="14">
        <f>MONTH(R3635)</f>
        <v>10</v>
      </c>
      <c r="U3635" s="14">
        <f>MONTH(S3635)</f>
        <v>11</v>
      </c>
      <c r="V3635">
        <f>YEAR(R3635)</f>
        <v>2016</v>
      </c>
      <c r="W3635">
        <f>YEAR(S3635)</f>
        <v>2016</v>
      </c>
      <c r="X3635" s="14">
        <f>_xlfn.DAYS(Table1[[#This Row],[Date Ended Conversion]],Table1[[#This Row],[Date Created Conversion]])</f>
        <v>44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8297</v>
      </c>
      <c r="O3636" t="s">
        <v>8300</v>
      </c>
      <c r="P3636" s="16">
        <f>ROUND(Table1[[#This Row],[pledged]]/Table1[[#This Row],[goal]]*100,0)</f>
        <v>4</v>
      </c>
      <c r="Q3636">
        <f>IFERROR(ROUND(E3636/L3636,2),0)</f>
        <v>176.94</v>
      </c>
      <c r="R3636" s="18">
        <f>(((J3636/60)/60)/24)+DATE(1970,1,1)</f>
        <v>42701.166365740741</v>
      </c>
      <c r="S3636" s="18">
        <f>(((I3636/60)/60)/24)+DATE(1970,1,1)</f>
        <v>42749.165972222225</v>
      </c>
      <c r="T3636" s="14">
        <f>MONTH(R3636)</f>
        <v>11</v>
      </c>
      <c r="U3636" s="14">
        <f>MONTH(S3636)</f>
        <v>1</v>
      </c>
      <c r="V3636">
        <f>YEAR(R3636)</f>
        <v>2016</v>
      </c>
      <c r="W3636">
        <f>YEAR(S3636)</f>
        <v>2017</v>
      </c>
      <c r="X3636" s="14">
        <f>_xlfn.DAYS(Table1[[#This Row],[Date Ended Conversion]],Table1[[#This Row],[Date Created Conversion]])</f>
        <v>48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8297</v>
      </c>
      <c r="O3637" t="s">
        <v>8300</v>
      </c>
      <c r="P3637" s="16">
        <f>ROUND(Table1[[#This Row],[pledged]]/Table1[[#This Row],[goal]]*100,0)</f>
        <v>36</v>
      </c>
      <c r="Q3637">
        <f>IFERROR(ROUND(E3637/L3637,2),0)</f>
        <v>127.6</v>
      </c>
      <c r="R3637" s="18">
        <f>(((J3637/60)/60)/24)+DATE(1970,1,1)</f>
        <v>42450.88282407407</v>
      </c>
      <c r="S3637" s="18">
        <f>(((I3637/60)/60)/24)+DATE(1970,1,1)</f>
        <v>42480.88282407407</v>
      </c>
      <c r="T3637" s="14">
        <f>MONTH(R3637)</f>
        <v>3</v>
      </c>
      <c r="U3637" s="14">
        <f>MONTH(S3637)</f>
        <v>4</v>
      </c>
      <c r="V3637">
        <f>YEAR(R3637)</f>
        <v>2016</v>
      </c>
      <c r="W3637">
        <f>YEAR(S3637)</f>
        <v>2016</v>
      </c>
      <c r="X3637" s="14">
        <f>_xlfn.DAYS(Table1[[#This Row],[Date Ended Conversion]],Table1[[#This Row],[Date Created Conversion]])</f>
        <v>30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8297</v>
      </c>
      <c r="O3638" t="s">
        <v>8300</v>
      </c>
      <c r="P3638" s="16">
        <f>ROUND(Table1[[#This Row],[pledged]]/Table1[[#This Row],[goal]]*100,0)</f>
        <v>0</v>
      </c>
      <c r="Q3638">
        <f>IFERROR(ROUND(E3638/L3638,2),0)</f>
        <v>0</v>
      </c>
      <c r="R3638" s="18">
        <f>(((J3638/60)/60)/24)+DATE(1970,1,1)</f>
        <v>42226.694780092599</v>
      </c>
      <c r="S3638" s="18">
        <f>(((I3638/60)/60)/24)+DATE(1970,1,1)</f>
        <v>42261.694780092599</v>
      </c>
      <c r="T3638" s="14">
        <f>MONTH(R3638)</f>
        <v>8</v>
      </c>
      <c r="U3638" s="14">
        <f>MONTH(S3638)</f>
        <v>9</v>
      </c>
      <c r="V3638">
        <f>YEAR(R3638)</f>
        <v>2015</v>
      </c>
      <c r="W3638">
        <f>YEAR(S3638)</f>
        <v>2015</v>
      </c>
      <c r="X3638" s="14">
        <f>_xlfn.DAYS(Table1[[#This Row],[Date Ended Conversion]],Table1[[#This Row],[Date Created Conversion]])</f>
        <v>35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8297</v>
      </c>
      <c r="O3639" t="s">
        <v>8300</v>
      </c>
      <c r="P3639" s="16">
        <f>ROUND(Table1[[#This Row],[pledged]]/Table1[[#This Row],[goal]]*100,0)</f>
        <v>31</v>
      </c>
      <c r="Q3639">
        <f>IFERROR(ROUND(E3639/L3639,2),0)</f>
        <v>66.14</v>
      </c>
      <c r="R3639" s="18">
        <f>(((J3639/60)/60)/24)+DATE(1970,1,1)</f>
        <v>41975.700636574074</v>
      </c>
      <c r="S3639" s="18">
        <f>(((I3639/60)/60)/24)+DATE(1970,1,1)</f>
        <v>42005.700636574074</v>
      </c>
      <c r="T3639" s="14">
        <f>MONTH(R3639)</f>
        <v>12</v>
      </c>
      <c r="U3639" s="14">
        <f>MONTH(S3639)</f>
        <v>1</v>
      </c>
      <c r="V3639">
        <f>YEAR(R3639)</f>
        <v>2014</v>
      </c>
      <c r="W3639">
        <f>YEAR(S3639)</f>
        <v>2015</v>
      </c>
      <c r="X3639" s="14">
        <f>_xlfn.DAYS(Table1[[#This Row],[Date Ended Conversion]],Table1[[#This Row],[Date Created Conversion]])</f>
        <v>30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8297</v>
      </c>
      <c r="O3640" t="s">
        <v>8300</v>
      </c>
      <c r="P3640" s="16">
        <f>ROUND(Table1[[#This Row],[pledged]]/Table1[[#This Row],[goal]]*100,0)</f>
        <v>7</v>
      </c>
      <c r="Q3640">
        <f>IFERROR(ROUND(E3640/L3640,2),0)</f>
        <v>108</v>
      </c>
      <c r="R3640" s="18">
        <f>(((J3640/60)/60)/24)+DATE(1970,1,1)</f>
        <v>42053.672824074078</v>
      </c>
      <c r="S3640" s="18">
        <f>(((I3640/60)/60)/24)+DATE(1970,1,1)</f>
        <v>42113.631157407406</v>
      </c>
      <c r="T3640" s="14">
        <f>MONTH(R3640)</f>
        <v>2</v>
      </c>
      <c r="U3640" s="14">
        <f>MONTH(S3640)</f>
        <v>4</v>
      </c>
      <c r="V3640">
        <f>YEAR(R3640)</f>
        <v>2015</v>
      </c>
      <c r="W3640">
        <f>YEAR(S3640)</f>
        <v>2015</v>
      </c>
      <c r="X3640" s="14">
        <f>_xlfn.DAYS(Table1[[#This Row],[Date Ended Conversion]],Table1[[#This Row],[Date Created Conversion]])</f>
        <v>60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8297</v>
      </c>
      <c r="O3641" t="s">
        <v>8300</v>
      </c>
      <c r="P3641" s="16">
        <f>ROUND(Table1[[#This Row],[pledged]]/Table1[[#This Row],[goal]]*100,0)</f>
        <v>0</v>
      </c>
      <c r="Q3641">
        <f>IFERROR(ROUND(E3641/L3641,2),0)</f>
        <v>1</v>
      </c>
      <c r="R3641" s="18">
        <f>(((J3641/60)/60)/24)+DATE(1970,1,1)</f>
        <v>42590.677152777775</v>
      </c>
      <c r="S3641" s="18">
        <f>(((I3641/60)/60)/24)+DATE(1970,1,1)</f>
        <v>42650.632638888885</v>
      </c>
      <c r="T3641" s="14">
        <f>MONTH(R3641)</f>
        <v>8</v>
      </c>
      <c r="U3641" s="14">
        <f>MONTH(S3641)</f>
        <v>10</v>
      </c>
      <c r="V3641">
        <f>YEAR(R3641)</f>
        <v>2016</v>
      </c>
      <c r="W3641">
        <f>YEAR(S3641)</f>
        <v>2016</v>
      </c>
      <c r="X3641" s="14">
        <f>_xlfn.DAYS(Table1[[#This Row],[Date Ended Conversion]],Table1[[#This Row],[Date Created Conversion]])</f>
        <v>60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8297</v>
      </c>
      <c r="O3642" t="s">
        <v>8300</v>
      </c>
      <c r="P3642" s="16">
        <f>ROUND(Table1[[#This Row],[pledged]]/Table1[[#This Row],[goal]]*100,0)</f>
        <v>6</v>
      </c>
      <c r="Q3642">
        <f>IFERROR(ROUND(E3642/L3642,2),0)</f>
        <v>18.329999999999998</v>
      </c>
      <c r="R3642" s="18">
        <f>(((J3642/60)/60)/24)+DATE(1970,1,1)</f>
        <v>42104.781597222223</v>
      </c>
      <c r="S3642" s="18">
        <f>(((I3642/60)/60)/24)+DATE(1970,1,1)</f>
        <v>42134.781597222223</v>
      </c>
      <c r="T3642" s="14">
        <f>MONTH(R3642)</f>
        <v>4</v>
      </c>
      <c r="U3642" s="14">
        <f>MONTH(S3642)</f>
        <v>5</v>
      </c>
      <c r="V3642">
        <f>YEAR(R3642)</f>
        <v>2015</v>
      </c>
      <c r="W3642">
        <f>YEAR(S3642)</f>
        <v>2015</v>
      </c>
      <c r="X3642" s="14">
        <f>_xlfn.DAYS(Table1[[#This Row],[Date Ended Conversion]],Table1[[#This Row],[Date Created Conversion]])</f>
        <v>30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8297</v>
      </c>
      <c r="O3643" t="s">
        <v>8300</v>
      </c>
      <c r="P3643" s="16">
        <f>ROUND(Table1[[#This Row],[pledged]]/Table1[[#This Row],[goal]]*100,0)</f>
        <v>0</v>
      </c>
      <c r="Q3643">
        <f>IFERROR(ROUND(E3643/L3643,2),0)</f>
        <v>0</v>
      </c>
      <c r="R3643" s="18">
        <f>(((J3643/60)/60)/24)+DATE(1970,1,1)</f>
        <v>41899.627071759263</v>
      </c>
      <c r="S3643" s="18">
        <f>(((I3643/60)/60)/24)+DATE(1970,1,1)</f>
        <v>41917.208333333336</v>
      </c>
      <c r="T3643" s="14">
        <f>MONTH(R3643)</f>
        <v>9</v>
      </c>
      <c r="U3643" s="14">
        <f>MONTH(S3643)</f>
        <v>10</v>
      </c>
      <c r="V3643">
        <f>YEAR(R3643)</f>
        <v>2014</v>
      </c>
      <c r="W3643">
        <f>YEAR(S3643)</f>
        <v>2014</v>
      </c>
      <c r="X3643" s="14">
        <f>_xlfn.DAYS(Table1[[#This Row],[Date Ended Conversion]],Table1[[#This Row],[Date Created Conversion]])</f>
        <v>18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8297</v>
      </c>
      <c r="O3644" t="s">
        <v>8300</v>
      </c>
      <c r="P3644" s="16">
        <f>ROUND(Table1[[#This Row],[pledged]]/Table1[[#This Row],[goal]]*100,0)</f>
        <v>2</v>
      </c>
      <c r="Q3644">
        <f>IFERROR(ROUND(E3644/L3644,2),0)</f>
        <v>7.5</v>
      </c>
      <c r="R3644" s="18">
        <f>(((J3644/60)/60)/24)+DATE(1970,1,1)</f>
        <v>42297.816284722227</v>
      </c>
      <c r="S3644" s="18">
        <f>(((I3644/60)/60)/24)+DATE(1970,1,1)</f>
        <v>42338.708333333328</v>
      </c>
      <c r="T3644" s="14">
        <f>MONTH(R3644)</f>
        <v>10</v>
      </c>
      <c r="U3644" s="14">
        <f>MONTH(S3644)</f>
        <v>11</v>
      </c>
      <c r="V3644">
        <f>YEAR(R3644)</f>
        <v>2015</v>
      </c>
      <c r="W3644">
        <f>YEAR(S3644)</f>
        <v>2015</v>
      </c>
      <c r="X3644" s="14">
        <f>_xlfn.DAYS(Table1[[#This Row],[Date Ended Conversion]],Table1[[#This Row],[Date Created Conversion]])</f>
        <v>41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8297</v>
      </c>
      <c r="O3645" t="s">
        <v>8300</v>
      </c>
      <c r="P3645" s="16">
        <f>ROUND(Table1[[#This Row],[pledged]]/Table1[[#This Row],[goal]]*100,0)</f>
        <v>0</v>
      </c>
      <c r="Q3645">
        <f>IFERROR(ROUND(E3645/L3645,2),0)</f>
        <v>0</v>
      </c>
      <c r="R3645" s="18">
        <f>(((J3645/60)/60)/24)+DATE(1970,1,1)</f>
        <v>42285.143969907411</v>
      </c>
      <c r="S3645" s="18">
        <f>(((I3645/60)/60)/24)+DATE(1970,1,1)</f>
        <v>42325.185636574075</v>
      </c>
      <c r="T3645" s="14">
        <f>MONTH(R3645)</f>
        <v>10</v>
      </c>
      <c r="U3645" s="14">
        <f>MONTH(S3645)</f>
        <v>11</v>
      </c>
      <c r="V3645">
        <f>YEAR(R3645)</f>
        <v>2015</v>
      </c>
      <c r="W3645">
        <f>YEAR(S3645)</f>
        <v>2015</v>
      </c>
      <c r="X3645" s="14">
        <f>_xlfn.DAYS(Table1[[#This Row],[Date Ended Conversion]],Table1[[#This Row],[Date Created Conversion]])</f>
        <v>40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8297</v>
      </c>
      <c r="O3646" t="s">
        <v>8300</v>
      </c>
      <c r="P3646" s="16">
        <f>ROUND(Table1[[#This Row],[pledged]]/Table1[[#This Row],[goal]]*100,0)</f>
        <v>16</v>
      </c>
      <c r="Q3646">
        <f>IFERROR(ROUND(E3646/L3646,2),0)</f>
        <v>68.42</v>
      </c>
      <c r="R3646" s="18">
        <f>(((J3646/60)/60)/24)+DATE(1970,1,1)</f>
        <v>42409.241747685184</v>
      </c>
      <c r="S3646" s="18">
        <f>(((I3646/60)/60)/24)+DATE(1970,1,1)</f>
        <v>42437.207638888889</v>
      </c>
      <c r="T3646" s="14">
        <f>MONTH(R3646)</f>
        <v>2</v>
      </c>
      <c r="U3646" s="14">
        <f>MONTH(S3646)</f>
        <v>3</v>
      </c>
      <c r="V3646">
        <f>YEAR(R3646)</f>
        <v>2016</v>
      </c>
      <c r="W3646">
        <f>YEAR(S3646)</f>
        <v>2016</v>
      </c>
      <c r="X3646" s="14">
        <f>_xlfn.DAYS(Table1[[#This Row],[Date Ended Conversion]],Table1[[#This Row],[Date Created Conversion]])</f>
        <v>28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8297</v>
      </c>
      <c r="O3647" t="s">
        <v>8300</v>
      </c>
      <c r="P3647" s="16">
        <f>ROUND(Table1[[#This Row],[pledged]]/Table1[[#This Row],[goal]]*100,0)</f>
        <v>0</v>
      </c>
      <c r="Q3647">
        <f>IFERROR(ROUND(E3647/L3647,2),0)</f>
        <v>1</v>
      </c>
      <c r="R3647" s="18">
        <f>(((J3647/60)/60)/24)+DATE(1970,1,1)</f>
        <v>42665.970347222217</v>
      </c>
      <c r="S3647" s="18">
        <f>(((I3647/60)/60)/24)+DATE(1970,1,1)</f>
        <v>42696.012013888889</v>
      </c>
      <c r="T3647" s="14">
        <f>MONTH(R3647)</f>
        <v>10</v>
      </c>
      <c r="U3647" s="14">
        <f>MONTH(S3647)</f>
        <v>11</v>
      </c>
      <c r="V3647">
        <f>YEAR(R3647)</f>
        <v>2016</v>
      </c>
      <c r="W3647">
        <f>YEAR(S3647)</f>
        <v>2016</v>
      </c>
      <c r="X3647" s="14">
        <f>_xlfn.DAYS(Table1[[#This Row],[Date Ended Conversion]],Table1[[#This Row],[Date Created Conversion]])</f>
        <v>31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8297</v>
      </c>
      <c r="O3648" t="s">
        <v>8300</v>
      </c>
      <c r="P3648" s="16">
        <f>ROUND(Table1[[#This Row],[pledged]]/Table1[[#This Row],[goal]]*100,0)</f>
        <v>5</v>
      </c>
      <c r="Q3648">
        <f>IFERROR(ROUND(E3648/L3648,2),0)</f>
        <v>60.13</v>
      </c>
      <c r="R3648" s="18">
        <f>(((J3648/60)/60)/24)+DATE(1970,1,1)</f>
        <v>42140.421319444446</v>
      </c>
      <c r="S3648" s="18">
        <f>(((I3648/60)/60)/24)+DATE(1970,1,1)</f>
        <v>42171.979166666672</v>
      </c>
      <c r="T3648" s="14">
        <f>MONTH(R3648)</f>
        <v>5</v>
      </c>
      <c r="U3648" s="14">
        <f>MONTH(S3648)</f>
        <v>6</v>
      </c>
      <c r="V3648">
        <f>YEAR(R3648)</f>
        <v>2015</v>
      </c>
      <c r="W3648">
        <f>YEAR(S3648)</f>
        <v>2015</v>
      </c>
      <c r="X3648" s="14">
        <f>_xlfn.DAYS(Table1[[#This Row],[Date Ended Conversion]],Table1[[#This Row],[Date Created Conversion]])</f>
        <v>31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8297</v>
      </c>
      <c r="O3649" t="s">
        <v>8300</v>
      </c>
      <c r="P3649" s="16">
        <f>ROUND(Table1[[#This Row],[pledged]]/Table1[[#This Row],[goal]]*100,0)</f>
        <v>6</v>
      </c>
      <c r="Q3649">
        <f>IFERROR(ROUND(E3649/L3649,2),0)</f>
        <v>15</v>
      </c>
      <c r="R3649" s="18">
        <f>(((J3649/60)/60)/24)+DATE(1970,1,1)</f>
        <v>42598.749155092592</v>
      </c>
      <c r="S3649" s="18">
        <f>(((I3649/60)/60)/24)+DATE(1970,1,1)</f>
        <v>42643.749155092592</v>
      </c>
      <c r="T3649" s="14">
        <f>MONTH(R3649)</f>
        <v>8</v>
      </c>
      <c r="U3649" s="14">
        <f>MONTH(S3649)</f>
        <v>9</v>
      </c>
      <c r="V3649">
        <f>YEAR(R3649)</f>
        <v>2016</v>
      </c>
      <c r="W3649">
        <f>YEAR(S3649)</f>
        <v>2016</v>
      </c>
      <c r="X3649" s="14">
        <f>_xlfn.DAYS(Table1[[#This Row],[Date Ended Conversion]],Table1[[#This Row],[Date Created Conversion]])</f>
        <v>45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8297</v>
      </c>
      <c r="O3650" t="s">
        <v>8298</v>
      </c>
      <c r="P3650" s="16">
        <f>ROUND(Table1[[#This Row],[pledged]]/Table1[[#This Row],[goal]]*100,0)</f>
        <v>100</v>
      </c>
      <c r="Q3650">
        <f>IFERROR(ROUND(E3650/L3650,2),0)</f>
        <v>550.04</v>
      </c>
      <c r="R3650" s="18">
        <f>(((J3650/60)/60)/24)+DATE(1970,1,1)</f>
        <v>41887.292187500003</v>
      </c>
      <c r="S3650" s="18">
        <f>(((I3650/60)/60)/24)+DATE(1970,1,1)</f>
        <v>41917.292187500003</v>
      </c>
      <c r="T3650" s="14">
        <f>MONTH(R3650)</f>
        <v>9</v>
      </c>
      <c r="U3650" s="14">
        <f>MONTH(S3650)</f>
        <v>10</v>
      </c>
      <c r="V3650">
        <f>YEAR(R3650)</f>
        <v>2014</v>
      </c>
      <c r="W3650">
        <f>YEAR(S3650)</f>
        <v>2014</v>
      </c>
      <c r="X3650" s="14">
        <f>_xlfn.DAYS(Table1[[#This Row],[Date Ended Conversion]],Table1[[#This Row],[Date Created Conversion]])</f>
        <v>30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8297</v>
      </c>
      <c r="O3651" t="s">
        <v>8298</v>
      </c>
      <c r="P3651" s="16">
        <f>ROUND(Table1[[#This Row],[pledged]]/Table1[[#This Row],[goal]]*100,0)</f>
        <v>104</v>
      </c>
      <c r="Q3651">
        <f>IFERROR(ROUND(E3651/L3651,2),0)</f>
        <v>97.5</v>
      </c>
      <c r="R3651" s="18">
        <f>(((J3651/60)/60)/24)+DATE(1970,1,1)</f>
        <v>41780.712893518517</v>
      </c>
      <c r="S3651" s="18">
        <f>(((I3651/60)/60)/24)+DATE(1970,1,1)</f>
        <v>41806.712893518517</v>
      </c>
      <c r="T3651" s="14">
        <f>MONTH(R3651)</f>
        <v>5</v>
      </c>
      <c r="U3651" s="14">
        <f>MONTH(S3651)</f>
        <v>6</v>
      </c>
      <c r="V3651">
        <f>YEAR(R3651)</f>
        <v>2014</v>
      </c>
      <c r="W3651">
        <f>YEAR(S3651)</f>
        <v>2014</v>
      </c>
      <c r="X3651" s="14">
        <f>_xlfn.DAYS(Table1[[#This Row],[Date Ended Conversion]],Table1[[#This Row],[Date Created Conversion]])</f>
        <v>26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8297</v>
      </c>
      <c r="O3652" t="s">
        <v>8298</v>
      </c>
      <c r="P3652" s="16">
        <f>ROUND(Table1[[#This Row],[pledged]]/Table1[[#This Row],[goal]]*100,0)</f>
        <v>100</v>
      </c>
      <c r="Q3652">
        <f>IFERROR(ROUND(E3652/L3652,2),0)</f>
        <v>29.41</v>
      </c>
      <c r="R3652" s="18">
        <f>(((J3652/60)/60)/24)+DATE(1970,1,1)</f>
        <v>42381.478981481487</v>
      </c>
      <c r="S3652" s="18">
        <f>(((I3652/60)/60)/24)+DATE(1970,1,1)</f>
        <v>42402.478981481487</v>
      </c>
      <c r="T3652" s="14">
        <f>MONTH(R3652)</f>
        <v>1</v>
      </c>
      <c r="U3652" s="14">
        <f>MONTH(S3652)</f>
        <v>2</v>
      </c>
      <c r="V3652">
        <f>YEAR(R3652)</f>
        <v>2016</v>
      </c>
      <c r="W3652">
        <f>YEAR(S3652)</f>
        <v>2016</v>
      </c>
      <c r="X3652" s="14">
        <f>_xlfn.DAYS(Table1[[#This Row],[Date Ended Conversion]],Table1[[#This Row],[Date Created Conversion]])</f>
        <v>21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8297</v>
      </c>
      <c r="O3653" t="s">
        <v>8298</v>
      </c>
      <c r="P3653" s="16">
        <f>ROUND(Table1[[#This Row],[pledged]]/Table1[[#This Row],[goal]]*100,0)</f>
        <v>104</v>
      </c>
      <c r="Q3653">
        <f>IFERROR(ROUND(E3653/L3653,2),0)</f>
        <v>57.78</v>
      </c>
      <c r="R3653" s="18">
        <f>(((J3653/60)/60)/24)+DATE(1970,1,1)</f>
        <v>41828.646319444444</v>
      </c>
      <c r="S3653" s="18">
        <f>(((I3653/60)/60)/24)+DATE(1970,1,1)</f>
        <v>41861.665972222225</v>
      </c>
      <c r="T3653" s="14">
        <f>MONTH(R3653)</f>
        <v>7</v>
      </c>
      <c r="U3653" s="14">
        <f>MONTH(S3653)</f>
        <v>8</v>
      </c>
      <c r="V3653">
        <f>YEAR(R3653)</f>
        <v>2014</v>
      </c>
      <c r="W3653">
        <f>YEAR(S3653)</f>
        <v>2014</v>
      </c>
      <c r="X3653" s="14">
        <f>_xlfn.DAYS(Table1[[#This Row],[Date Ended Conversion]],Table1[[#This Row],[Date Created Conversion]])</f>
        <v>33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8297</v>
      </c>
      <c r="O3654" t="s">
        <v>8298</v>
      </c>
      <c r="P3654" s="16">
        <f>ROUND(Table1[[#This Row],[pledged]]/Table1[[#This Row],[goal]]*100,0)</f>
        <v>251</v>
      </c>
      <c r="Q3654">
        <f>IFERROR(ROUND(E3654/L3654,2),0)</f>
        <v>44.24</v>
      </c>
      <c r="R3654" s="18">
        <f>(((J3654/60)/60)/24)+DATE(1970,1,1)</f>
        <v>42596.644699074073</v>
      </c>
      <c r="S3654" s="18">
        <f>(((I3654/60)/60)/24)+DATE(1970,1,1)</f>
        <v>42607.165972222225</v>
      </c>
      <c r="T3654" s="14">
        <f>MONTH(R3654)</f>
        <v>8</v>
      </c>
      <c r="U3654" s="14">
        <f>MONTH(S3654)</f>
        <v>8</v>
      </c>
      <c r="V3654">
        <f>YEAR(R3654)</f>
        <v>2016</v>
      </c>
      <c r="W3654">
        <f>YEAR(S3654)</f>
        <v>2016</v>
      </c>
      <c r="X3654" s="14">
        <f>_xlfn.DAYS(Table1[[#This Row],[Date Ended Conversion]],Table1[[#This Row],[Date Created Conversion]])</f>
        <v>11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8297</v>
      </c>
      <c r="O3655" t="s">
        <v>8298</v>
      </c>
      <c r="P3655" s="16">
        <f>ROUND(Table1[[#This Row],[pledged]]/Table1[[#This Row],[goal]]*100,0)</f>
        <v>101</v>
      </c>
      <c r="Q3655">
        <f>IFERROR(ROUND(E3655/L3655,2),0)</f>
        <v>60.91</v>
      </c>
      <c r="R3655" s="18">
        <f>(((J3655/60)/60)/24)+DATE(1970,1,1)</f>
        <v>42191.363506944443</v>
      </c>
      <c r="S3655" s="18">
        <f>(((I3655/60)/60)/24)+DATE(1970,1,1)</f>
        <v>42221.363506944443</v>
      </c>
      <c r="T3655" s="14">
        <f>MONTH(R3655)</f>
        <v>7</v>
      </c>
      <c r="U3655" s="14">
        <f>MONTH(S3655)</f>
        <v>8</v>
      </c>
      <c r="V3655">
        <f>YEAR(R3655)</f>
        <v>2015</v>
      </c>
      <c r="W3655">
        <f>YEAR(S3655)</f>
        <v>2015</v>
      </c>
      <c r="X3655" s="14">
        <f>_xlfn.DAYS(Table1[[#This Row],[Date Ended Conversion]],Table1[[#This Row],[Date Created Conversion]])</f>
        <v>30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8297</v>
      </c>
      <c r="O3656" t="s">
        <v>8298</v>
      </c>
      <c r="P3656" s="16">
        <f>ROUND(Table1[[#This Row],[pledged]]/Table1[[#This Row],[goal]]*100,0)</f>
        <v>174</v>
      </c>
      <c r="Q3656">
        <f>IFERROR(ROUND(E3656/L3656,2),0)</f>
        <v>68.84</v>
      </c>
      <c r="R3656" s="18">
        <f>(((J3656/60)/60)/24)+DATE(1970,1,1)</f>
        <v>42440.416504629626</v>
      </c>
      <c r="S3656" s="18">
        <f>(((I3656/60)/60)/24)+DATE(1970,1,1)</f>
        <v>42463.708333333328</v>
      </c>
      <c r="T3656" s="14">
        <f>MONTH(R3656)</f>
        <v>3</v>
      </c>
      <c r="U3656" s="14">
        <f>MONTH(S3656)</f>
        <v>4</v>
      </c>
      <c r="V3656">
        <f>YEAR(R3656)</f>
        <v>2016</v>
      </c>
      <c r="W3656">
        <f>YEAR(S3656)</f>
        <v>2016</v>
      </c>
      <c r="X3656" s="14">
        <f>_xlfn.DAYS(Table1[[#This Row],[Date Ended Conversion]],Table1[[#This Row],[Date Created Conversion]])</f>
        <v>23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8297</v>
      </c>
      <c r="O3657" t="s">
        <v>8298</v>
      </c>
      <c r="P3657" s="16">
        <f>ROUND(Table1[[#This Row],[pledged]]/Table1[[#This Row],[goal]]*100,0)</f>
        <v>116</v>
      </c>
      <c r="Q3657">
        <f>IFERROR(ROUND(E3657/L3657,2),0)</f>
        <v>73.58</v>
      </c>
      <c r="R3657" s="18">
        <f>(((J3657/60)/60)/24)+DATE(1970,1,1)</f>
        <v>42173.803217592591</v>
      </c>
      <c r="S3657" s="18">
        <f>(((I3657/60)/60)/24)+DATE(1970,1,1)</f>
        <v>42203.290972222225</v>
      </c>
      <c r="T3657" s="14">
        <f>MONTH(R3657)</f>
        <v>6</v>
      </c>
      <c r="U3657" s="14">
        <f>MONTH(S3657)</f>
        <v>7</v>
      </c>
      <c r="V3657">
        <f>YEAR(R3657)</f>
        <v>2015</v>
      </c>
      <c r="W3657">
        <f>YEAR(S3657)</f>
        <v>2015</v>
      </c>
      <c r="X3657" s="14">
        <f>_xlfn.DAYS(Table1[[#This Row],[Date Ended Conversion]],Table1[[#This Row],[Date Created Conversion]])</f>
        <v>30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8297</v>
      </c>
      <c r="O3658" t="s">
        <v>8298</v>
      </c>
      <c r="P3658" s="16">
        <f>ROUND(Table1[[#This Row],[pledged]]/Table1[[#This Row],[goal]]*100,0)</f>
        <v>106</v>
      </c>
      <c r="Q3658">
        <f>IFERROR(ROUND(E3658/L3658,2),0)</f>
        <v>115.02</v>
      </c>
      <c r="R3658" s="18">
        <f>(((J3658/60)/60)/24)+DATE(1970,1,1)</f>
        <v>42737.910138888896</v>
      </c>
      <c r="S3658" s="18">
        <f>(((I3658/60)/60)/24)+DATE(1970,1,1)</f>
        <v>42767.957638888889</v>
      </c>
      <c r="T3658" s="14">
        <f>MONTH(R3658)</f>
        <v>1</v>
      </c>
      <c r="U3658" s="14">
        <f>MONTH(S3658)</f>
        <v>2</v>
      </c>
      <c r="V3658">
        <f>YEAR(R3658)</f>
        <v>2017</v>
      </c>
      <c r="W3658">
        <f>YEAR(S3658)</f>
        <v>2017</v>
      </c>
      <c r="X3658" s="14">
        <f>_xlfn.DAYS(Table1[[#This Row],[Date Ended Conversion]],Table1[[#This Row],[Date Created Conversion]])</f>
        <v>30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8297</v>
      </c>
      <c r="O3659" t="s">
        <v>8298</v>
      </c>
      <c r="P3659" s="16">
        <f>ROUND(Table1[[#This Row],[pledged]]/Table1[[#This Row],[goal]]*100,0)</f>
        <v>111</v>
      </c>
      <c r="Q3659">
        <f>IFERROR(ROUND(E3659/L3659,2),0)</f>
        <v>110.75</v>
      </c>
      <c r="R3659" s="18">
        <f>(((J3659/60)/60)/24)+DATE(1970,1,1)</f>
        <v>42499.629849537043</v>
      </c>
      <c r="S3659" s="18">
        <f>(((I3659/60)/60)/24)+DATE(1970,1,1)</f>
        <v>42522.904166666667</v>
      </c>
      <c r="T3659" s="14">
        <f>MONTH(R3659)</f>
        <v>5</v>
      </c>
      <c r="U3659" s="14">
        <f>MONTH(S3659)</f>
        <v>6</v>
      </c>
      <c r="V3659">
        <f>YEAR(R3659)</f>
        <v>2016</v>
      </c>
      <c r="W3659">
        <f>YEAR(S3659)</f>
        <v>2016</v>
      </c>
      <c r="X3659" s="14">
        <f>_xlfn.DAYS(Table1[[#This Row],[Date Ended Conversion]],Table1[[#This Row],[Date Created Conversion]])</f>
        <v>23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8297</v>
      </c>
      <c r="O3660" t="s">
        <v>8298</v>
      </c>
      <c r="P3660" s="16">
        <f>ROUND(Table1[[#This Row],[pledged]]/Table1[[#This Row],[goal]]*100,0)</f>
        <v>101</v>
      </c>
      <c r="Q3660">
        <f>IFERROR(ROUND(E3660/L3660,2),0)</f>
        <v>75.5</v>
      </c>
      <c r="R3660" s="18">
        <f>(((J3660/60)/60)/24)+DATE(1970,1,1)</f>
        <v>41775.858564814815</v>
      </c>
      <c r="S3660" s="18">
        <f>(((I3660/60)/60)/24)+DATE(1970,1,1)</f>
        <v>41822.165972222225</v>
      </c>
      <c r="T3660" s="14">
        <f>MONTH(R3660)</f>
        <v>5</v>
      </c>
      <c r="U3660" s="14">
        <f>MONTH(S3660)</f>
        <v>7</v>
      </c>
      <c r="V3660">
        <f>YEAR(R3660)</f>
        <v>2014</v>
      </c>
      <c r="W3660">
        <f>YEAR(S3660)</f>
        <v>2014</v>
      </c>
      <c r="X3660" s="14">
        <f>_xlfn.DAYS(Table1[[#This Row],[Date Ended Conversion]],Table1[[#This Row],[Date Created Conversion]])</f>
        <v>47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8297</v>
      </c>
      <c r="O3661" t="s">
        <v>8298</v>
      </c>
      <c r="P3661" s="16">
        <f>ROUND(Table1[[#This Row],[pledged]]/Table1[[#This Row],[goal]]*100,0)</f>
        <v>102</v>
      </c>
      <c r="Q3661">
        <f>IFERROR(ROUND(E3661/L3661,2),0)</f>
        <v>235.46</v>
      </c>
      <c r="R3661" s="18">
        <f>(((J3661/60)/60)/24)+DATE(1970,1,1)</f>
        <v>42055.277199074073</v>
      </c>
      <c r="S3661" s="18">
        <f>(((I3661/60)/60)/24)+DATE(1970,1,1)</f>
        <v>42082.610416666663</v>
      </c>
      <c r="T3661" s="14">
        <f>MONTH(R3661)</f>
        <v>2</v>
      </c>
      <c r="U3661" s="14">
        <f>MONTH(S3661)</f>
        <v>3</v>
      </c>
      <c r="V3661">
        <f>YEAR(R3661)</f>
        <v>2015</v>
      </c>
      <c r="W3661">
        <f>YEAR(S3661)</f>
        <v>2015</v>
      </c>
      <c r="X3661" s="14">
        <f>_xlfn.DAYS(Table1[[#This Row],[Date Ended Conversion]],Table1[[#This Row],[Date Created Conversion]])</f>
        <v>27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8297</v>
      </c>
      <c r="O3662" t="s">
        <v>8298</v>
      </c>
      <c r="P3662" s="16">
        <f>ROUND(Table1[[#This Row],[pledged]]/Table1[[#This Row],[goal]]*100,0)</f>
        <v>100</v>
      </c>
      <c r="Q3662">
        <f>IFERROR(ROUND(E3662/L3662,2),0)</f>
        <v>11.36</v>
      </c>
      <c r="R3662" s="18">
        <f>(((J3662/60)/60)/24)+DATE(1970,1,1)</f>
        <v>41971.881076388891</v>
      </c>
      <c r="S3662" s="18">
        <f>(((I3662/60)/60)/24)+DATE(1970,1,1)</f>
        <v>41996.881076388891</v>
      </c>
      <c r="T3662" s="14">
        <f>MONTH(R3662)</f>
        <v>11</v>
      </c>
      <c r="U3662" s="14">
        <f>MONTH(S3662)</f>
        <v>12</v>
      </c>
      <c r="V3662">
        <f>YEAR(R3662)</f>
        <v>2014</v>
      </c>
      <c r="W3662">
        <f>YEAR(S3662)</f>
        <v>2014</v>
      </c>
      <c r="X3662" s="14">
        <f>_xlfn.DAYS(Table1[[#This Row],[Date Ended Conversion]],Table1[[#This Row],[Date Created Conversion]])</f>
        <v>25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8297</v>
      </c>
      <c r="O3663" t="s">
        <v>8298</v>
      </c>
      <c r="P3663" s="16">
        <f>ROUND(Table1[[#This Row],[pledged]]/Table1[[#This Row],[goal]]*100,0)</f>
        <v>111</v>
      </c>
      <c r="Q3663">
        <f>IFERROR(ROUND(E3663/L3663,2),0)</f>
        <v>92.5</v>
      </c>
      <c r="R3663" s="18">
        <f>(((J3663/60)/60)/24)+DATE(1970,1,1)</f>
        <v>42447.896666666667</v>
      </c>
      <c r="S3663" s="18">
        <f>(((I3663/60)/60)/24)+DATE(1970,1,1)</f>
        <v>42470.166666666672</v>
      </c>
      <c r="T3663" s="14">
        <f>MONTH(R3663)</f>
        <v>3</v>
      </c>
      <c r="U3663" s="14">
        <f>MONTH(S3663)</f>
        <v>4</v>
      </c>
      <c r="V3663">
        <f>YEAR(R3663)</f>
        <v>2016</v>
      </c>
      <c r="W3663">
        <f>YEAR(S3663)</f>
        <v>2016</v>
      </c>
      <c r="X3663" s="14">
        <f>_xlfn.DAYS(Table1[[#This Row],[Date Ended Conversion]],Table1[[#This Row],[Date Created Conversion]])</f>
        <v>23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8297</v>
      </c>
      <c r="O3664" t="s">
        <v>8298</v>
      </c>
      <c r="P3664" s="16">
        <f>ROUND(Table1[[#This Row],[pledged]]/Table1[[#This Row],[goal]]*100,0)</f>
        <v>101</v>
      </c>
      <c r="Q3664">
        <f>IFERROR(ROUND(E3664/L3664,2),0)</f>
        <v>202.85</v>
      </c>
      <c r="R3664" s="18">
        <f>(((J3664/60)/60)/24)+DATE(1970,1,1)</f>
        <v>42064.220069444447</v>
      </c>
      <c r="S3664" s="18">
        <f>(((I3664/60)/60)/24)+DATE(1970,1,1)</f>
        <v>42094.178402777776</v>
      </c>
      <c r="T3664" s="14">
        <f>MONTH(R3664)</f>
        <v>3</v>
      </c>
      <c r="U3664" s="14">
        <f>MONTH(S3664)</f>
        <v>3</v>
      </c>
      <c r="V3664">
        <f>YEAR(R3664)</f>
        <v>2015</v>
      </c>
      <c r="W3664">
        <f>YEAR(S3664)</f>
        <v>2015</v>
      </c>
      <c r="X3664" s="14">
        <f>_xlfn.DAYS(Table1[[#This Row],[Date Ended Conversion]],Table1[[#This Row],[Date Created Conversion]])</f>
        <v>30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8297</v>
      </c>
      <c r="O3665" t="s">
        <v>8298</v>
      </c>
      <c r="P3665" s="16">
        <f>ROUND(Table1[[#This Row],[pledged]]/Table1[[#This Row],[goal]]*100,0)</f>
        <v>104</v>
      </c>
      <c r="Q3665">
        <f>IFERROR(ROUND(E3665/L3665,2),0)</f>
        <v>26</v>
      </c>
      <c r="R3665" s="18">
        <f>(((J3665/60)/60)/24)+DATE(1970,1,1)</f>
        <v>42665.451736111107</v>
      </c>
      <c r="S3665" s="18">
        <f>(((I3665/60)/60)/24)+DATE(1970,1,1)</f>
        <v>42725.493402777778</v>
      </c>
      <c r="T3665" s="14">
        <f>MONTH(R3665)</f>
        <v>10</v>
      </c>
      <c r="U3665" s="14">
        <f>MONTH(S3665)</f>
        <v>12</v>
      </c>
      <c r="V3665">
        <f>YEAR(R3665)</f>
        <v>2016</v>
      </c>
      <c r="W3665">
        <f>YEAR(S3665)</f>
        <v>2016</v>
      </c>
      <c r="X3665" s="14">
        <f>_xlfn.DAYS(Table1[[#This Row],[Date Ended Conversion]],Table1[[#This Row],[Date Created Conversion]])</f>
        <v>60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8297</v>
      </c>
      <c r="O3666" t="s">
        <v>8298</v>
      </c>
      <c r="P3666" s="16">
        <f>ROUND(Table1[[#This Row],[pledged]]/Table1[[#This Row],[goal]]*100,0)</f>
        <v>109</v>
      </c>
      <c r="Q3666">
        <f>IFERROR(ROUND(E3666/L3666,2),0)</f>
        <v>46.05</v>
      </c>
      <c r="R3666" s="18">
        <f>(((J3666/60)/60)/24)+DATE(1970,1,1)</f>
        <v>42523.248715277776</v>
      </c>
      <c r="S3666" s="18">
        <f>(((I3666/60)/60)/24)+DATE(1970,1,1)</f>
        <v>42537.248715277776</v>
      </c>
      <c r="T3666" s="14">
        <f>MONTH(R3666)</f>
        <v>6</v>
      </c>
      <c r="U3666" s="14">
        <f>MONTH(S3666)</f>
        <v>6</v>
      </c>
      <c r="V3666">
        <f>YEAR(R3666)</f>
        <v>2016</v>
      </c>
      <c r="W3666">
        <f>YEAR(S3666)</f>
        <v>2016</v>
      </c>
      <c r="X3666" s="14">
        <f>_xlfn.DAYS(Table1[[#This Row],[Date Ended Conversion]],Table1[[#This Row],[Date Created Conversion]])</f>
        <v>14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8297</v>
      </c>
      <c r="O3667" t="s">
        <v>8298</v>
      </c>
      <c r="P3667" s="16">
        <f>ROUND(Table1[[#This Row],[pledged]]/Table1[[#This Row],[goal]]*100,0)</f>
        <v>115</v>
      </c>
      <c r="Q3667">
        <f>IFERROR(ROUND(E3667/L3667,2),0)</f>
        <v>51</v>
      </c>
      <c r="R3667" s="18">
        <f>(((J3667/60)/60)/24)+DATE(1970,1,1)</f>
        <v>42294.808124999996</v>
      </c>
      <c r="S3667" s="18">
        <f>(((I3667/60)/60)/24)+DATE(1970,1,1)</f>
        <v>42305.829166666663</v>
      </c>
      <c r="T3667" s="14">
        <f>MONTH(R3667)</f>
        <v>10</v>
      </c>
      <c r="U3667" s="14">
        <f>MONTH(S3667)</f>
        <v>10</v>
      </c>
      <c r="V3667">
        <f>YEAR(R3667)</f>
        <v>2015</v>
      </c>
      <c r="W3667">
        <f>YEAR(S3667)</f>
        <v>2015</v>
      </c>
      <c r="X3667" s="14">
        <f>_xlfn.DAYS(Table1[[#This Row],[Date Ended Conversion]],Table1[[#This Row],[Date Created Conversion]])</f>
        <v>11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8297</v>
      </c>
      <c r="O3668" t="s">
        <v>8298</v>
      </c>
      <c r="P3668" s="16">
        <f>ROUND(Table1[[#This Row],[pledged]]/Table1[[#This Row],[goal]]*100,0)</f>
        <v>100</v>
      </c>
      <c r="Q3668">
        <f>IFERROR(ROUND(E3668/L3668,2),0)</f>
        <v>31.58</v>
      </c>
      <c r="R3668" s="18">
        <f>(((J3668/60)/60)/24)+DATE(1970,1,1)</f>
        <v>41822.90488425926</v>
      </c>
      <c r="S3668" s="18">
        <f>(((I3668/60)/60)/24)+DATE(1970,1,1)</f>
        <v>41844.291666666664</v>
      </c>
      <c r="T3668" s="14">
        <f>MONTH(R3668)</f>
        <v>7</v>
      </c>
      <c r="U3668" s="14">
        <f>MONTH(S3668)</f>
        <v>7</v>
      </c>
      <c r="V3668">
        <f>YEAR(R3668)</f>
        <v>2014</v>
      </c>
      <c r="W3668">
        <f>YEAR(S3668)</f>
        <v>2014</v>
      </c>
      <c r="X3668" s="14">
        <f>_xlfn.DAYS(Table1[[#This Row],[Date Ended Conversion]],Table1[[#This Row],[Date Created Conversion]])</f>
        <v>22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8297</v>
      </c>
      <c r="O3669" t="s">
        <v>8298</v>
      </c>
      <c r="P3669" s="16">
        <f>ROUND(Table1[[#This Row],[pledged]]/Table1[[#This Row],[goal]]*100,0)</f>
        <v>103</v>
      </c>
      <c r="Q3669">
        <f>IFERROR(ROUND(E3669/L3669,2),0)</f>
        <v>53.36</v>
      </c>
      <c r="R3669" s="18">
        <f>(((J3669/60)/60)/24)+DATE(1970,1,1)</f>
        <v>42173.970127314817</v>
      </c>
      <c r="S3669" s="18">
        <f>(((I3669/60)/60)/24)+DATE(1970,1,1)</f>
        <v>42203.970127314817</v>
      </c>
      <c r="T3669" s="14">
        <f>MONTH(R3669)</f>
        <v>6</v>
      </c>
      <c r="U3669" s="14">
        <f>MONTH(S3669)</f>
        <v>7</v>
      </c>
      <c r="V3669">
        <f>YEAR(R3669)</f>
        <v>2015</v>
      </c>
      <c r="W3669">
        <f>YEAR(S3669)</f>
        <v>2015</v>
      </c>
      <c r="X3669" s="14">
        <f>_xlfn.DAYS(Table1[[#This Row],[Date Ended Conversion]],Table1[[#This Row],[Date Created Conversion]])</f>
        <v>30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8297</v>
      </c>
      <c r="O3670" t="s">
        <v>8298</v>
      </c>
      <c r="P3670" s="16">
        <f>ROUND(Table1[[#This Row],[pledged]]/Table1[[#This Row],[goal]]*100,0)</f>
        <v>104</v>
      </c>
      <c r="Q3670">
        <f>IFERROR(ROUND(E3670/L3670,2),0)</f>
        <v>36.96</v>
      </c>
      <c r="R3670" s="18">
        <f>(((J3670/60)/60)/24)+DATE(1970,1,1)</f>
        <v>42185.556157407409</v>
      </c>
      <c r="S3670" s="18">
        <f>(((I3670/60)/60)/24)+DATE(1970,1,1)</f>
        <v>42208.772916666669</v>
      </c>
      <c r="T3670" s="14">
        <f>MONTH(R3670)</f>
        <v>6</v>
      </c>
      <c r="U3670" s="14">
        <f>MONTH(S3670)</f>
        <v>7</v>
      </c>
      <c r="V3670">
        <f>YEAR(R3670)</f>
        <v>2015</v>
      </c>
      <c r="W3670">
        <f>YEAR(S3670)</f>
        <v>2015</v>
      </c>
      <c r="X3670" s="14">
        <f>_xlfn.DAYS(Table1[[#This Row],[Date Ended Conversion]],Table1[[#This Row],[Date Created Conversion]])</f>
        <v>23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8297</v>
      </c>
      <c r="O3671" t="s">
        <v>8298</v>
      </c>
      <c r="P3671" s="16">
        <f>ROUND(Table1[[#This Row],[pledged]]/Table1[[#This Row],[goal]]*100,0)</f>
        <v>138</v>
      </c>
      <c r="Q3671">
        <f>IFERROR(ROUND(E3671/L3671,2),0)</f>
        <v>81.290000000000006</v>
      </c>
      <c r="R3671" s="18">
        <f>(((J3671/60)/60)/24)+DATE(1970,1,1)</f>
        <v>42136.675196759257</v>
      </c>
      <c r="S3671" s="18">
        <f>(((I3671/60)/60)/24)+DATE(1970,1,1)</f>
        <v>42166.675196759257</v>
      </c>
      <c r="T3671" s="14">
        <f>MONTH(R3671)</f>
        <v>5</v>
      </c>
      <c r="U3671" s="14">
        <f>MONTH(S3671)</f>
        <v>6</v>
      </c>
      <c r="V3671">
        <f>YEAR(R3671)</f>
        <v>2015</v>
      </c>
      <c r="W3671">
        <f>YEAR(S3671)</f>
        <v>2015</v>
      </c>
      <c r="X3671" s="14">
        <f>_xlfn.DAYS(Table1[[#This Row],[Date Ended Conversion]],Table1[[#This Row],[Date Created Conversion]])</f>
        <v>30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8297</v>
      </c>
      <c r="O3672" t="s">
        <v>8298</v>
      </c>
      <c r="P3672" s="16">
        <f>ROUND(Table1[[#This Row],[pledged]]/Table1[[#This Row],[goal]]*100,0)</f>
        <v>110</v>
      </c>
      <c r="Q3672">
        <f>IFERROR(ROUND(E3672/L3672,2),0)</f>
        <v>20.079999999999998</v>
      </c>
      <c r="R3672" s="18">
        <f>(((J3672/60)/60)/24)+DATE(1970,1,1)</f>
        <v>42142.514016203699</v>
      </c>
      <c r="S3672" s="18">
        <f>(((I3672/60)/60)/24)+DATE(1970,1,1)</f>
        <v>42155.958333333328</v>
      </c>
      <c r="T3672" s="14">
        <f>MONTH(R3672)</f>
        <v>5</v>
      </c>
      <c r="U3672" s="14">
        <f>MONTH(S3672)</f>
        <v>5</v>
      </c>
      <c r="V3672">
        <f>YEAR(R3672)</f>
        <v>2015</v>
      </c>
      <c r="W3672">
        <f>YEAR(S3672)</f>
        <v>2015</v>
      </c>
      <c r="X3672" s="14">
        <f>_xlfn.DAYS(Table1[[#This Row],[Date Ended Conversion]],Table1[[#This Row],[Date Created Conversion]])</f>
        <v>13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8297</v>
      </c>
      <c r="O3673" t="s">
        <v>8298</v>
      </c>
      <c r="P3673" s="16">
        <f>ROUND(Table1[[#This Row],[pledged]]/Table1[[#This Row],[goal]]*100,0)</f>
        <v>101</v>
      </c>
      <c r="Q3673">
        <f>IFERROR(ROUND(E3673/L3673,2),0)</f>
        <v>88.25</v>
      </c>
      <c r="R3673" s="18">
        <f>(((J3673/60)/60)/24)+DATE(1970,1,1)</f>
        <v>41820.62809027778</v>
      </c>
      <c r="S3673" s="18">
        <f>(((I3673/60)/60)/24)+DATE(1970,1,1)</f>
        <v>41841.165972222225</v>
      </c>
      <c r="T3673" s="14">
        <f>MONTH(R3673)</f>
        <v>6</v>
      </c>
      <c r="U3673" s="14">
        <f>MONTH(S3673)</f>
        <v>7</v>
      </c>
      <c r="V3673">
        <f>YEAR(R3673)</f>
        <v>2014</v>
      </c>
      <c r="W3673">
        <f>YEAR(S3673)</f>
        <v>2014</v>
      </c>
      <c r="X3673" s="14">
        <f>_xlfn.DAYS(Table1[[#This Row],[Date Ended Conversion]],Table1[[#This Row],[Date Created Conversion]])</f>
        <v>21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8297</v>
      </c>
      <c r="O3674" t="s">
        <v>8298</v>
      </c>
      <c r="P3674" s="16">
        <f>ROUND(Table1[[#This Row],[pledged]]/Table1[[#This Row],[goal]]*100,0)</f>
        <v>102</v>
      </c>
      <c r="Q3674">
        <f>IFERROR(ROUND(E3674/L3674,2),0)</f>
        <v>53.44</v>
      </c>
      <c r="R3674" s="18">
        <f>(((J3674/60)/60)/24)+DATE(1970,1,1)</f>
        <v>41878.946574074071</v>
      </c>
      <c r="S3674" s="18">
        <f>(((I3674/60)/60)/24)+DATE(1970,1,1)</f>
        <v>41908.946574074071</v>
      </c>
      <c r="T3674" s="14">
        <f>MONTH(R3674)</f>
        <v>8</v>
      </c>
      <c r="U3674" s="14">
        <f>MONTH(S3674)</f>
        <v>9</v>
      </c>
      <c r="V3674">
        <f>YEAR(R3674)</f>
        <v>2014</v>
      </c>
      <c r="W3674">
        <f>YEAR(S3674)</f>
        <v>2014</v>
      </c>
      <c r="X3674" s="14">
        <f>_xlfn.DAYS(Table1[[#This Row],[Date Ended Conversion]],Table1[[#This Row],[Date Created Conversion]])</f>
        <v>30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8297</v>
      </c>
      <c r="O3675" t="s">
        <v>8298</v>
      </c>
      <c r="P3675" s="16">
        <f>ROUND(Table1[[#This Row],[pledged]]/Table1[[#This Row],[goal]]*100,0)</f>
        <v>114</v>
      </c>
      <c r="Q3675">
        <f>IFERROR(ROUND(E3675/L3675,2),0)</f>
        <v>39.869999999999997</v>
      </c>
      <c r="R3675" s="18">
        <f>(((J3675/60)/60)/24)+DATE(1970,1,1)</f>
        <v>41914.295104166667</v>
      </c>
      <c r="S3675" s="18">
        <f>(((I3675/60)/60)/24)+DATE(1970,1,1)</f>
        <v>41948.536111111112</v>
      </c>
      <c r="T3675" s="14">
        <f>MONTH(R3675)</f>
        <v>10</v>
      </c>
      <c r="U3675" s="14">
        <f>MONTH(S3675)</f>
        <v>11</v>
      </c>
      <c r="V3675">
        <f>YEAR(R3675)</f>
        <v>2014</v>
      </c>
      <c r="W3675">
        <f>YEAR(S3675)</f>
        <v>2014</v>
      </c>
      <c r="X3675" s="14">
        <f>_xlfn.DAYS(Table1[[#This Row],[Date Ended Conversion]],Table1[[#This Row],[Date Created Conversion]])</f>
        <v>34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8297</v>
      </c>
      <c r="O3676" t="s">
        <v>8298</v>
      </c>
      <c r="P3676" s="16">
        <f>ROUND(Table1[[#This Row],[pledged]]/Table1[[#This Row],[goal]]*100,0)</f>
        <v>100</v>
      </c>
      <c r="Q3676">
        <f>IFERROR(ROUND(E3676/L3676,2),0)</f>
        <v>145.16</v>
      </c>
      <c r="R3676" s="18">
        <f>(((J3676/60)/60)/24)+DATE(1970,1,1)</f>
        <v>42556.873020833329</v>
      </c>
      <c r="S3676" s="18">
        <f>(((I3676/60)/60)/24)+DATE(1970,1,1)</f>
        <v>42616.873020833329</v>
      </c>
      <c r="T3676" s="14">
        <f>MONTH(R3676)</f>
        <v>7</v>
      </c>
      <c r="U3676" s="14">
        <f>MONTH(S3676)</f>
        <v>9</v>
      </c>
      <c r="V3676">
        <f>YEAR(R3676)</f>
        <v>2016</v>
      </c>
      <c r="W3676">
        <f>YEAR(S3676)</f>
        <v>2016</v>
      </c>
      <c r="X3676" s="14">
        <f>_xlfn.DAYS(Table1[[#This Row],[Date Ended Conversion]],Table1[[#This Row],[Date Created Conversion]])</f>
        <v>60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8297</v>
      </c>
      <c r="O3677" t="s">
        <v>8298</v>
      </c>
      <c r="P3677" s="16">
        <f>ROUND(Table1[[#This Row],[pledged]]/Table1[[#This Row],[goal]]*100,0)</f>
        <v>140</v>
      </c>
      <c r="Q3677">
        <f>IFERROR(ROUND(E3677/L3677,2),0)</f>
        <v>23.33</v>
      </c>
      <c r="R3677" s="18">
        <f>(((J3677/60)/60)/24)+DATE(1970,1,1)</f>
        <v>42493.597013888888</v>
      </c>
      <c r="S3677" s="18">
        <f>(((I3677/60)/60)/24)+DATE(1970,1,1)</f>
        <v>42505.958333333328</v>
      </c>
      <c r="T3677" s="14">
        <f>MONTH(R3677)</f>
        <v>5</v>
      </c>
      <c r="U3677" s="14">
        <f>MONTH(S3677)</f>
        <v>5</v>
      </c>
      <c r="V3677">
        <f>YEAR(R3677)</f>
        <v>2016</v>
      </c>
      <c r="W3677">
        <f>YEAR(S3677)</f>
        <v>2016</v>
      </c>
      <c r="X3677" s="14">
        <f>_xlfn.DAYS(Table1[[#This Row],[Date Ended Conversion]],Table1[[#This Row],[Date Created Conversion]])</f>
        <v>12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8297</v>
      </c>
      <c r="O3678" t="s">
        <v>8298</v>
      </c>
      <c r="P3678" s="16">
        <f>ROUND(Table1[[#This Row],[pledged]]/Table1[[#This Row],[goal]]*100,0)</f>
        <v>129</v>
      </c>
      <c r="Q3678">
        <f>IFERROR(ROUND(E3678/L3678,2),0)</f>
        <v>64.38</v>
      </c>
      <c r="R3678" s="18">
        <f>(((J3678/60)/60)/24)+DATE(1970,1,1)</f>
        <v>41876.815787037034</v>
      </c>
      <c r="S3678" s="18">
        <f>(((I3678/60)/60)/24)+DATE(1970,1,1)</f>
        <v>41894.815787037034</v>
      </c>
      <c r="T3678" s="14">
        <f>MONTH(R3678)</f>
        <v>8</v>
      </c>
      <c r="U3678" s="14">
        <f>MONTH(S3678)</f>
        <v>9</v>
      </c>
      <c r="V3678">
        <f>YEAR(R3678)</f>
        <v>2014</v>
      </c>
      <c r="W3678">
        <f>YEAR(S3678)</f>
        <v>2014</v>
      </c>
      <c r="X3678" s="14">
        <f>_xlfn.DAYS(Table1[[#This Row],[Date Ended Conversion]],Table1[[#This Row],[Date Created Conversion]])</f>
        <v>18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8297</v>
      </c>
      <c r="O3679" t="s">
        <v>8298</v>
      </c>
      <c r="P3679" s="16">
        <f>ROUND(Table1[[#This Row],[pledged]]/Table1[[#This Row],[goal]]*100,0)</f>
        <v>103</v>
      </c>
      <c r="Q3679">
        <f>IFERROR(ROUND(E3679/L3679,2),0)</f>
        <v>62.05</v>
      </c>
      <c r="R3679" s="18">
        <f>(((J3679/60)/60)/24)+DATE(1970,1,1)</f>
        <v>41802.574282407404</v>
      </c>
      <c r="S3679" s="18">
        <f>(((I3679/60)/60)/24)+DATE(1970,1,1)</f>
        <v>41823.165972222225</v>
      </c>
      <c r="T3679" s="14">
        <f>MONTH(R3679)</f>
        <v>6</v>
      </c>
      <c r="U3679" s="14">
        <f>MONTH(S3679)</f>
        <v>7</v>
      </c>
      <c r="V3679">
        <f>YEAR(R3679)</f>
        <v>2014</v>
      </c>
      <c r="W3679">
        <f>YEAR(S3679)</f>
        <v>2014</v>
      </c>
      <c r="X3679" s="14">
        <f>_xlfn.DAYS(Table1[[#This Row],[Date Ended Conversion]],Table1[[#This Row],[Date Created Conversion]])</f>
        <v>21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8297</v>
      </c>
      <c r="O3680" t="s">
        <v>8298</v>
      </c>
      <c r="P3680" s="16">
        <f>ROUND(Table1[[#This Row],[pledged]]/Table1[[#This Row],[goal]]*100,0)</f>
        <v>103</v>
      </c>
      <c r="Q3680">
        <f>IFERROR(ROUND(E3680/L3680,2),0)</f>
        <v>66.13</v>
      </c>
      <c r="R3680" s="18">
        <f>(((J3680/60)/60)/24)+DATE(1970,1,1)</f>
        <v>42120.531226851846</v>
      </c>
      <c r="S3680" s="18">
        <f>(((I3680/60)/60)/24)+DATE(1970,1,1)</f>
        <v>42155.531226851846</v>
      </c>
      <c r="T3680" s="14">
        <f>MONTH(R3680)</f>
        <v>4</v>
      </c>
      <c r="U3680" s="14">
        <f>MONTH(S3680)</f>
        <v>5</v>
      </c>
      <c r="V3680">
        <f>YEAR(R3680)</f>
        <v>2015</v>
      </c>
      <c r="W3680">
        <f>YEAR(S3680)</f>
        <v>2015</v>
      </c>
      <c r="X3680" s="14">
        <f>_xlfn.DAYS(Table1[[#This Row],[Date Ended Conversion]],Table1[[#This Row],[Date Created Conversion]])</f>
        <v>35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8297</v>
      </c>
      <c r="O3681" t="s">
        <v>8298</v>
      </c>
      <c r="P3681" s="16">
        <f>ROUND(Table1[[#This Row],[pledged]]/Table1[[#This Row],[goal]]*100,0)</f>
        <v>110</v>
      </c>
      <c r="Q3681">
        <f>IFERROR(ROUND(E3681/L3681,2),0)</f>
        <v>73.400000000000006</v>
      </c>
      <c r="R3681" s="18">
        <f>(((J3681/60)/60)/24)+DATE(1970,1,1)</f>
        <v>41786.761354166665</v>
      </c>
      <c r="S3681" s="18">
        <f>(((I3681/60)/60)/24)+DATE(1970,1,1)</f>
        <v>41821.207638888889</v>
      </c>
      <c r="T3681" s="14">
        <f>MONTH(R3681)</f>
        <v>5</v>
      </c>
      <c r="U3681" s="14">
        <f>MONTH(S3681)</f>
        <v>7</v>
      </c>
      <c r="V3681">
        <f>YEAR(R3681)</f>
        <v>2014</v>
      </c>
      <c r="W3681">
        <f>YEAR(S3681)</f>
        <v>2014</v>
      </c>
      <c r="X3681" s="14">
        <f>_xlfn.DAYS(Table1[[#This Row],[Date Ended Conversion]],Table1[[#This Row],[Date Created Conversion]])</f>
        <v>35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8297</v>
      </c>
      <c r="O3682" t="s">
        <v>8298</v>
      </c>
      <c r="P3682" s="16">
        <f>ROUND(Table1[[#This Row],[pledged]]/Table1[[#This Row],[goal]]*100,0)</f>
        <v>113</v>
      </c>
      <c r="Q3682">
        <f>IFERROR(ROUND(E3682/L3682,2),0)</f>
        <v>99.5</v>
      </c>
      <c r="R3682" s="18">
        <f>(((J3682/60)/60)/24)+DATE(1970,1,1)</f>
        <v>42627.454097222217</v>
      </c>
      <c r="S3682" s="18">
        <f>(((I3682/60)/60)/24)+DATE(1970,1,1)</f>
        <v>42648.454097222217</v>
      </c>
      <c r="T3682" s="14">
        <f>MONTH(R3682)</f>
        <v>9</v>
      </c>
      <c r="U3682" s="14">
        <f>MONTH(S3682)</f>
        <v>10</v>
      </c>
      <c r="V3682">
        <f>YEAR(R3682)</f>
        <v>2016</v>
      </c>
      <c r="W3682">
        <f>YEAR(S3682)</f>
        <v>2016</v>
      </c>
      <c r="X3682" s="14">
        <f>_xlfn.DAYS(Table1[[#This Row],[Date Ended Conversion]],Table1[[#This Row],[Date Created Conversion]])</f>
        <v>21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8297</v>
      </c>
      <c r="O3683" t="s">
        <v>8298</v>
      </c>
      <c r="P3683" s="16">
        <f>ROUND(Table1[[#This Row],[pledged]]/Table1[[#This Row],[goal]]*100,0)</f>
        <v>112</v>
      </c>
      <c r="Q3683">
        <f>IFERROR(ROUND(E3683/L3683,2),0)</f>
        <v>62.17</v>
      </c>
      <c r="R3683" s="18">
        <f>(((J3683/60)/60)/24)+DATE(1970,1,1)</f>
        <v>42374.651504629626</v>
      </c>
      <c r="S3683" s="18">
        <f>(((I3683/60)/60)/24)+DATE(1970,1,1)</f>
        <v>42384.651504629626</v>
      </c>
      <c r="T3683" s="14">
        <f>MONTH(R3683)</f>
        <v>1</v>
      </c>
      <c r="U3683" s="14">
        <f>MONTH(S3683)</f>
        <v>1</v>
      </c>
      <c r="V3683">
        <f>YEAR(R3683)</f>
        <v>2016</v>
      </c>
      <c r="W3683">
        <f>YEAR(S3683)</f>
        <v>2016</v>
      </c>
      <c r="X3683" s="14">
        <f>_xlfn.DAYS(Table1[[#This Row],[Date Ended Conversion]],Table1[[#This Row],[Date Created Conversion]])</f>
        <v>10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8297</v>
      </c>
      <c r="O3684" t="s">
        <v>8298</v>
      </c>
      <c r="P3684" s="16">
        <f>ROUND(Table1[[#This Row],[pledged]]/Table1[[#This Row],[goal]]*100,0)</f>
        <v>139</v>
      </c>
      <c r="Q3684">
        <f>IFERROR(ROUND(E3684/L3684,2),0)</f>
        <v>62.33</v>
      </c>
      <c r="R3684" s="18">
        <f>(((J3684/60)/60)/24)+DATE(1970,1,1)</f>
        <v>41772.685393518521</v>
      </c>
      <c r="S3684" s="18">
        <f>(((I3684/60)/60)/24)+DATE(1970,1,1)</f>
        <v>41806.290972222225</v>
      </c>
      <c r="T3684" s="14">
        <f>MONTH(R3684)</f>
        <v>5</v>
      </c>
      <c r="U3684" s="14">
        <f>MONTH(S3684)</f>
        <v>6</v>
      </c>
      <c r="V3684">
        <f>YEAR(R3684)</f>
        <v>2014</v>
      </c>
      <c r="W3684">
        <f>YEAR(S3684)</f>
        <v>2014</v>
      </c>
      <c r="X3684" s="14">
        <f>_xlfn.DAYS(Table1[[#This Row],[Date Ended Conversion]],Table1[[#This Row],[Date Created Conversion]])</f>
        <v>34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8297</v>
      </c>
      <c r="O3685" t="s">
        <v>8298</v>
      </c>
      <c r="P3685" s="16">
        <f>ROUND(Table1[[#This Row],[pledged]]/Table1[[#This Row],[goal]]*100,0)</f>
        <v>111</v>
      </c>
      <c r="Q3685">
        <f>IFERROR(ROUND(E3685/L3685,2),0)</f>
        <v>58.79</v>
      </c>
      <c r="R3685" s="18">
        <f>(((J3685/60)/60)/24)+DATE(1970,1,1)</f>
        <v>42633.116851851853</v>
      </c>
      <c r="S3685" s="18">
        <f>(((I3685/60)/60)/24)+DATE(1970,1,1)</f>
        <v>42663.116851851853</v>
      </c>
      <c r="T3685" s="14">
        <f>MONTH(R3685)</f>
        <v>9</v>
      </c>
      <c r="U3685" s="14">
        <f>MONTH(S3685)</f>
        <v>10</v>
      </c>
      <c r="V3685">
        <f>YEAR(R3685)</f>
        <v>2016</v>
      </c>
      <c r="W3685">
        <f>YEAR(S3685)</f>
        <v>2016</v>
      </c>
      <c r="X3685" s="14">
        <f>_xlfn.DAYS(Table1[[#This Row],[Date Ended Conversion]],Table1[[#This Row],[Date Created Conversion]])</f>
        <v>30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8297</v>
      </c>
      <c r="O3686" t="s">
        <v>8298</v>
      </c>
      <c r="P3686" s="16">
        <f>ROUND(Table1[[#This Row],[pledged]]/Table1[[#This Row],[goal]]*100,0)</f>
        <v>139</v>
      </c>
      <c r="Q3686">
        <f>IFERROR(ROUND(E3686/L3686,2),0)</f>
        <v>45.35</v>
      </c>
      <c r="R3686" s="18">
        <f>(((J3686/60)/60)/24)+DATE(1970,1,1)</f>
        <v>42219.180393518516</v>
      </c>
      <c r="S3686" s="18">
        <f>(((I3686/60)/60)/24)+DATE(1970,1,1)</f>
        <v>42249.180393518516</v>
      </c>
      <c r="T3686" s="14">
        <f>MONTH(R3686)</f>
        <v>8</v>
      </c>
      <c r="U3686" s="14">
        <f>MONTH(S3686)</f>
        <v>9</v>
      </c>
      <c r="V3686">
        <f>YEAR(R3686)</f>
        <v>2015</v>
      </c>
      <c r="W3686">
        <f>YEAR(S3686)</f>
        <v>2015</v>
      </c>
      <c r="X3686" s="14">
        <f>_xlfn.DAYS(Table1[[#This Row],[Date Ended Conversion]],Table1[[#This Row],[Date Created Conversion]])</f>
        <v>30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8297</v>
      </c>
      <c r="O3687" t="s">
        <v>8298</v>
      </c>
      <c r="P3687" s="16">
        <f>ROUND(Table1[[#This Row],[pledged]]/Table1[[#This Row],[goal]]*100,0)</f>
        <v>106</v>
      </c>
      <c r="Q3687">
        <f>IFERROR(ROUND(E3687/L3687,2),0)</f>
        <v>41.94</v>
      </c>
      <c r="R3687" s="18">
        <f>(((J3687/60)/60)/24)+DATE(1970,1,1)</f>
        <v>41753.593275462961</v>
      </c>
      <c r="S3687" s="18">
        <f>(((I3687/60)/60)/24)+DATE(1970,1,1)</f>
        <v>41778.875</v>
      </c>
      <c r="T3687" s="14">
        <f>MONTH(R3687)</f>
        <v>4</v>
      </c>
      <c r="U3687" s="14">
        <f>MONTH(S3687)</f>
        <v>5</v>
      </c>
      <c r="V3687">
        <f>YEAR(R3687)</f>
        <v>2014</v>
      </c>
      <c r="W3687">
        <f>YEAR(S3687)</f>
        <v>2014</v>
      </c>
      <c r="X3687" s="14">
        <f>_xlfn.DAYS(Table1[[#This Row],[Date Ended Conversion]],Table1[[#This Row],[Date Created Conversion]])</f>
        <v>25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8297</v>
      </c>
      <c r="O3688" t="s">
        <v>8298</v>
      </c>
      <c r="P3688" s="16">
        <f>ROUND(Table1[[#This Row],[pledged]]/Table1[[#This Row],[goal]]*100,0)</f>
        <v>101</v>
      </c>
      <c r="Q3688">
        <f>IFERROR(ROUND(E3688/L3688,2),0)</f>
        <v>59.17</v>
      </c>
      <c r="R3688" s="18">
        <f>(((J3688/60)/60)/24)+DATE(1970,1,1)</f>
        <v>42230.662731481483</v>
      </c>
      <c r="S3688" s="18">
        <f>(((I3688/60)/60)/24)+DATE(1970,1,1)</f>
        <v>42245.165972222225</v>
      </c>
      <c r="T3688" s="14">
        <f>MONTH(R3688)</f>
        <v>8</v>
      </c>
      <c r="U3688" s="14">
        <f>MONTH(S3688)</f>
        <v>8</v>
      </c>
      <c r="V3688">
        <f>YEAR(R3688)</f>
        <v>2015</v>
      </c>
      <c r="W3688">
        <f>YEAR(S3688)</f>
        <v>2015</v>
      </c>
      <c r="X3688" s="14">
        <f>_xlfn.DAYS(Table1[[#This Row],[Date Ended Conversion]],Table1[[#This Row],[Date Created Conversion]])</f>
        <v>15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8297</v>
      </c>
      <c r="O3689" t="s">
        <v>8298</v>
      </c>
      <c r="P3689" s="16">
        <f>ROUND(Table1[[#This Row],[pledged]]/Table1[[#This Row],[goal]]*100,0)</f>
        <v>100</v>
      </c>
      <c r="Q3689">
        <f>IFERROR(ROUND(E3689/L3689,2),0)</f>
        <v>200.49</v>
      </c>
      <c r="R3689" s="18">
        <f>(((J3689/60)/60)/24)+DATE(1970,1,1)</f>
        <v>41787.218229166669</v>
      </c>
      <c r="S3689" s="18">
        <f>(((I3689/60)/60)/24)+DATE(1970,1,1)</f>
        <v>41817.218229166669</v>
      </c>
      <c r="T3689" s="14">
        <f>MONTH(R3689)</f>
        <v>5</v>
      </c>
      <c r="U3689" s="14">
        <f>MONTH(S3689)</f>
        <v>6</v>
      </c>
      <c r="V3689">
        <f>YEAR(R3689)</f>
        <v>2014</v>
      </c>
      <c r="W3689">
        <f>YEAR(S3689)</f>
        <v>2014</v>
      </c>
      <c r="X3689" s="14">
        <f>_xlfn.DAYS(Table1[[#This Row],[Date Ended Conversion]],Table1[[#This Row],[Date Created Conversion]])</f>
        <v>30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8297</v>
      </c>
      <c r="O3690" t="s">
        <v>8298</v>
      </c>
      <c r="P3690" s="16">
        <f>ROUND(Table1[[#This Row],[pledged]]/Table1[[#This Row],[goal]]*100,0)</f>
        <v>109</v>
      </c>
      <c r="Q3690">
        <f>IFERROR(ROUND(E3690/L3690,2),0)</f>
        <v>83.97</v>
      </c>
      <c r="R3690" s="18">
        <f>(((J3690/60)/60)/24)+DATE(1970,1,1)</f>
        <v>41829.787083333329</v>
      </c>
      <c r="S3690" s="18">
        <f>(((I3690/60)/60)/24)+DATE(1970,1,1)</f>
        <v>41859.787083333329</v>
      </c>
      <c r="T3690" s="14">
        <f>MONTH(R3690)</f>
        <v>7</v>
      </c>
      <c r="U3690" s="14">
        <f>MONTH(S3690)</f>
        <v>8</v>
      </c>
      <c r="V3690">
        <f>YEAR(R3690)</f>
        <v>2014</v>
      </c>
      <c r="W3690">
        <f>YEAR(S3690)</f>
        <v>2014</v>
      </c>
      <c r="X3690" s="14">
        <f>_xlfn.DAYS(Table1[[#This Row],[Date Ended Conversion]],Table1[[#This Row],[Date Created Conversion]])</f>
        <v>30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8297</v>
      </c>
      <c r="O3691" t="s">
        <v>8298</v>
      </c>
      <c r="P3691" s="16">
        <f>ROUND(Table1[[#This Row],[pledged]]/Table1[[#This Row],[goal]]*100,0)</f>
        <v>118</v>
      </c>
      <c r="Q3691">
        <f>IFERROR(ROUND(E3691/L3691,2),0)</f>
        <v>57.26</v>
      </c>
      <c r="R3691" s="18">
        <f>(((J3691/60)/60)/24)+DATE(1970,1,1)</f>
        <v>42147.826840277776</v>
      </c>
      <c r="S3691" s="18">
        <f>(((I3691/60)/60)/24)+DATE(1970,1,1)</f>
        <v>42176.934027777781</v>
      </c>
      <c r="T3691" s="14">
        <f>MONTH(R3691)</f>
        <v>5</v>
      </c>
      <c r="U3691" s="14">
        <f>MONTH(S3691)</f>
        <v>6</v>
      </c>
      <c r="V3691">
        <f>YEAR(R3691)</f>
        <v>2015</v>
      </c>
      <c r="W3691">
        <f>YEAR(S3691)</f>
        <v>2015</v>
      </c>
      <c r="X3691" s="14">
        <f>_xlfn.DAYS(Table1[[#This Row],[Date Ended Conversion]],Table1[[#This Row],[Date Created Conversion]])</f>
        <v>29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8297</v>
      </c>
      <c r="O3692" t="s">
        <v>8298</v>
      </c>
      <c r="P3692" s="16">
        <f>ROUND(Table1[[#This Row],[pledged]]/Table1[[#This Row],[goal]]*100,0)</f>
        <v>120</v>
      </c>
      <c r="Q3692">
        <f>IFERROR(ROUND(E3692/L3692,2),0)</f>
        <v>58.06</v>
      </c>
      <c r="R3692" s="18">
        <f>(((J3692/60)/60)/24)+DATE(1970,1,1)</f>
        <v>41940.598182870373</v>
      </c>
      <c r="S3692" s="18">
        <f>(((I3692/60)/60)/24)+DATE(1970,1,1)</f>
        <v>41970.639849537038</v>
      </c>
      <c r="T3692" s="14">
        <f>MONTH(R3692)</f>
        <v>10</v>
      </c>
      <c r="U3692" s="14">
        <f>MONTH(S3692)</f>
        <v>11</v>
      </c>
      <c r="V3692">
        <f>YEAR(R3692)</f>
        <v>2014</v>
      </c>
      <c r="W3692">
        <f>YEAR(S3692)</f>
        <v>2014</v>
      </c>
      <c r="X3692" s="14">
        <f>_xlfn.DAYS(Table1[[#This Row],[Date Ended Conversion]],Table1[[#This Row],[Date Created Conversion]])</f>
        <v>30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8297</v>
      </c>
      <c r="O3693" t="s">
        <v>8298</v>
      </c>
      <c r="P3693" s="16">
        <f>ROUND(Table1[[#This Row],[pledged]]/Table1[[#This Row],[goal]]*100,0)</f>
        <v>128</v>
      </c>
      <c r="Q3693">
        <f>IFERROR(ROUND(E3693/L3693,2),0)</f>
        <v>186.8</v>
      </c>
      <c r="R3693" s="18">
        <f>(((J3693/60)/60)/24)+DATE(1970,1,1)</f>
        <v>42020.700567129628</v>
      </c>
      <c r="S3693" s="18">
        <f>(((I3693/60)/60)/24)+DATE(1970,1,1)</f>
        <v>42065.207638888889</v>
      </c>
      <c r="T3693" s="14">
        <f>MONTH(R3693)</f>
        <v>1</v>
      </c>
      <c r="U3693" s="14">
        <f>MONTH(S3693)</f>
        <v>3</v>
      </c>
      <c r="V3693">
        <f>YEAR(R3693)</f>
        <v>2015</v>
      </c>
      <c r="W3693">
        <f>YEAR(S3693)</f>
        <v>2015</v>
      </c>
      <c r="X3693" s="14">
        <f>_xlfn.DAYS(Table1[[#This Row],[Date Ended Conversion]],Table1[[#This Row],[Date Created Conversion]])</f>
        <v>45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8297</v>
      </c>
      <c r="O3694" t="s">
        <v>8298</v>
      </c>
      <c r="P3694" s="16">
        <f>ROUND(Table1[[#This Row],[pledged]]/Table1[[#This Row],[goal]]*100,0)</f>
        <v>126</v>
      </c>
      <c r="Q3694">
        <f>IFERROR(ROUND(E3694/L3694,2),0)</f>
        <v>74.12</v>
      </c>
      <c r="R3694" s="18">
        <f>(((J3694/60)/60)/24)+DATE(1970,1,1)</f>
        <v>41891.96503472222</v>
      </c>
      <c r="S3694" s="18">
        <f>(((I3694/60)/60)/24)+DATE(1970,1,1)</f>
        <v>41901</v>
      </c>
      <c r="T3694" s="14">
        <f>MONTH(R3694)</f>
        <v>9</v>
      </c>
      <c r="U3694" s="14">
        <f>MONTH(S3694)</f>
        <v>9</v>
      </c>
      <c r="V3694">
        <f>YEAR(R3694)</f>
        <v>2014</v>
      </c>
      <c r="W3694">
        <f>YEAR(S3694)</f>
        <v>2014</v>
      </c>
      <c r="X3694" s="14">
        <f>_xlfn.DAYS(Table1[[#This Row],[Date Ended Conversion]],Table1[[#This Row],[Date Created Conversion]])</f>
        <v>10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8297</v>
      </c>
      <c r="O3695" t="s">
        <v>8298</v>
      </c>
      <c r="P3695" s="16">
        <f>ROUND(Table1[[#This Row],[pledged]]/Table1[[#This Row],[goal]]*100,0)</f>
        <v>129</v>
      </c>
      <c r="Q3695">
        <f>IFERROR(ROUND(E3695/L3695,2),0)</f>
        <v>30.71</v>
      </c>
      <c r="R3695" s="18">
        <f>(((J3695/60)/60)/24)+DATE(1970,1,1)</f>
        <v>42309.191307870366</v>
      </c>
      <c r="S3695" s="18">
        <f>(((I3695/60)/60)/24)+DATE(1970,1,1)</f>
        <v>42338.9375</v>
      </c>
      <c r="T3695" s="14">
        <f>MONTH(R3695)</f>
        <v>11</v>
      </c>
      <c r="U3695" s="14">
        <f>MONTH(S3695)</f>
        <v>11</v>
      </c>
      <c r="V3695">
        <f>YEAR(R3695)</f>
        <v>2015</v>
      </c>
      <c r="W3695">
        <f>YEAR(S3695)</f>
        <v>2015</v>
      </c>
      <c r="X3695" s="14">
        <f>_xlfn.DAYS(Table1[[#This Row],[Date Ended Conversion]],Table1[[#This Row],[Date Created Conversion]])</f>
        <v>29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8297</v>
      </c>
      <c r="O3696" t="s">
        <v>8298</v>
      </c>
      <c r="P3696" s="16">
        <f>ROUND(Table1[[#This Row],[pledged]]/Table1[[#This Row],[goal]]*100,0)</f>
        <v>107</v>
      </c>
      <c r="Q3696">
        <f>IFERROR(ROUND(E3696/L3696,2),0)</f>
        <v>62.67</v>
      </c>
      <c r="R3696" s="18">
        <f>(((J3696/60)/60)/24)+DATE(1970,1,1)</f>
        <v>42490.133877314816</v>
      </c>
      <c r="S3696" s="18">
        <f>(((I3696/60)/60)/24)+DATE(1970,1,1)</f>
        <v>42527.083333333328</v>
      </c>
      <c r="T3696" s="14">
        <f>MONTH(R3696)</f>
        <v>4</v>
      </c>
      <c r="U3696" s="14">
        <f>MONTH(S3696)</f>
        <v>6</v>
      </c>
      <c r="V3696">
        <f>YEAR(R3696)</f>
        <v>2016</v>
      </c>
      <c r="W3696">
        <f>YEAR(S3696)</f>
        <v>2016</v>
      </c>
      <c r="X3696" s="14">
        <f>_xlfn.DAYS(Table1[[#This Row],[Date Ended Conversion]],Table1[[#This Row],[Date Created Conversion]])</f>
        <v>37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8297</v>
      </c>
      <c r="O3697" t="s">
        <v>8298</v>
      </c>
      <c r="P3697" s="16">
        <f>ROUND(Table1[[#This Row],[pledged]]/Table1[[#This Row],[goal]]*100,0)</f>
        <v>100</v>
      </c>
      <c r="Q3697">
        <f>IFERROR(ROUND(E3697/L3697,2),0)</f>
        <v>121.36</v>
      </c>
      <c r="R3697" s="18">
        <f>(((J3697/60)/60)/24)+DATE(1970,1,1)</f>
        <v>41995.870486111111</v>
      </c>
      <c r="S3697" s="18">
        <f>(((I3697/60)/60)/24)+DATE(1970,1,1)</f>
        <v>42015.870486111111</v>
      </c>
      <c r="T3697" s="14">
        <f>MONTH(R3697)</f>
        <v>12</v>
      </c>
      <c r="U3697" s="14">
        <f>MONTH(S3697)</f>
        <v>1</v>
      </c>
      <c r="V3697">
        <f>YEAR(R3697)</f>
        <v>2014</v>
      </c>
      <c r="W3697">
        <f>YEAR(S3697)</f>
        <v>2015</v>
      </c>
      <c r="X3697" s="14">
        <f>_xlfn.DAYS(Table1[[#This Row],[Date Ended Conversion]],Table1[[#This Row],[Date Created Conversion]])</f>
        <v>20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8297</v>
      </c>
      <c r="O3698" t="s">
        <v>8298</v>
      </c>
      <c r="P3698" s="16">
        <f>ROUND(Table1[[#This Row],[pledged]]/Table1[[#This Row],[goal]]*100,0)</f>
        <v>155</v>
      </c>
      <c r="Q3698">
        <f>IFERROR(ROUND(E3698/L3698,2),0)</f>
        <v>39.74</v>
      </c>
      <c r="R3698" s="18">
        <f>(((J3698/60)/60)/24)+DATE(1970,1,1)</f>
        <v>41988.617083333331</v>
      </c>
      <c r="S3698" s="18">
        <f>(((I3698/60)/60)/24)+DATE(1970,1,1)</f>
        <v>42048.617083333331</v>
      </c>
      <c r="T3698" s="14">
        <f>MONTH(R3698)</f>
        <v>12</v>
      </c>
      <c r="U3698" s="14">
        <f>MONTH(S3698)</f>
        <v>2</v>
      </c>
      <c r="V3698">
        <f>YEAR(R3698)</f>
        <v>2014</v>
      </c>
      <c r="W3698">
        <f>YEAR(S3698)</f>
        <v>2015</v>
      </c>
      <c r="X3698" s="14">
        <f>_xlfn.DAYS(Table1[[#This Row],[Date Ended Conversion]],Table1[[#This Row],[Date Created Conversion]])</f>
        <v>60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8297</v>
      </c>
      <c r="O3699" t="s">
        <v>8298</v>
      </c>
      <c r="P3699" s="16">
        <f>ROUND(Table1[[#This Row],[pledged]]/Table1[[#This Row],[goal]]*100,0)</f>
        <v>108</v>
      </c>
      <c r="Q3699">
        <f>IFERROR(ROUND(E3699/L3699,2),0)</f>
        <v>72</v>
      </c>
      <c r="R3699" s="18">
        <f>(((J3699/60)/60)/24)+DATE(1970,1,1)</f>
        <v>42479.465833333335</v>
      </c>
      <c r="S3699" s="18">
        <f>(((I3699/60)/60)/24)+DATE(1970,1,1)</f>
        <v>42500.465833333335</v>
      </c>
      <c r="T3699" s="14">
        <f>MONTH(R3699)</f>
        <v>4</v>
      </c>
      <c r="U3699" s="14">
        <f>MONTH(S3699)</f>
        <v>5</v>
      </c>
      <c r="V3699">
        <f>YEAR(R3699)</f>
        <v>2016</v>
      </c>
      <c r="W3699">
        <f>YEAR(S3699)</f>
        <v>2016</v>
      </c>
      <c r="X3699" s="14">
        <f>_xlfn.DAYS(Table1[[#This Row],[Date Ended Conversion]],Table1[[#This Row],[Date Created Conversion]])</f>
        <v>21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8297</v>
      </c>
      <c r="O3700" t="s">
        <v>8298</v>
      </c>
      <c r="P3700" s="16">
        <f>ROUND(Table1[[#This Row],[pledged]]/Table1[[#This Row],[goal]]*100,0)</f>
        <v>111</v>
      </c>
      <c r="Q3700">
        <f>IFERROR(ROUND(E3700/L3700,2),0)</f>
        <v>40.630000000000003</v>
      </c>
      <c r="R3700" s="18">
        <f>(((J3700/60)/60)/24)+DATE(1970,1,1)</f>
        <v>42401.806562500002</v>
      </c>
      <c r="S3700" s="18">
        <f>(((I3700/60)/60)/24)+DATE(1970,1,1)</f>
        <v>42431.806562500002</v>
      </c>
      <c r="T3700" s="14">
        <f>MONTH(R3700)</f>
        <v>2</v>
      </c>
      <c r="U3700" s="14">
        <f>MONTH(S3700)</f>
        <v>3</v>
      </c>
      <c r="V3700">
        <f>YEAR(R3700)</f>
        <v>2016</v>
      </c>
      <c r="W3700">
        <f>YEAR(S3700)</f>
        <v>2016</v>
      </c>
      <c r="X3700" s="14">
        <f>_xlfn.DAYS(Table1[[#This Row],[Date Ended Conversion]],Table1[[#This Row],[Date Created Conversion]])</f>
        <v>30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8297</v>
      </c>
      <c r="O3701" t="s">
        <v>8298</v>
      </c>
      <c r="P3701" s="16">
        <f>ROUND(Table1[[#This Row],[pledged]]/Table1[[#This Row],[goal]]*100,0)</f>
        <v>101</v>
      </c>
      <c r="Q3701">
        <f>IFERROR(ROUND(E3701/L3701,2),0)</f>
        <v>63</v>
      </c>
      <c r="R3701" s="18">
        <f>(((J3701/60)/60)/24)+DATE(1970,1,1)</f>
        <v>41897.602037037039</v>
      </c>
      <c r="S3701" s="18">
        <f>(((I3701/60)/60)/24)+DATE(1970,1,1)</f>
        <v>41927.602037037039</v>
      </c>
      <c r="T3701" s="14">
        <f>MONTH(R3701)</f>
        <v>9</v>
      </c>
      <c r="U3701" s="14">
        <f>MONTH(S3701)</f>
        <v>10</v>
      </c>
      <c r="V3701">
        <f>YEAR(R3701)</f>
        <v>2014</v>
      </c>
      <c r="W3701">
        <f>YEAR(S3701)</f>
        <v>2014</v>
      </c>
      <c r="X3701" s="14">
        <f>_xlfn.DAYS(Table1[[#This Row],[Date Ended Conversion]],Table1[[#This Row],[Date Created Conversion]])</f>
        <v>30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8297</v>
      </c>
      <c r="O3702" t="s">
        <v>8298</v>
      </c>
      <c r="P3702" s="16">
        <f>ROUND(Table1[[#This Row],[pledged]]/Table1[[#This Row],[goal]]*100,0)</f>
        <v>121</v>
      </c>
      <c r="Q3702">
        <f>IFERROR(ROUND(E3702/L3702,2),0)</f>
        <v>33.67</v>
      </c>
      <c r="R3702" s="18">
        <f>(((J3702/60)/60)/24)+DATE(1970,1,1)</f>
        <v>41882.585648148146</v>
      </c>
      <c r="S3702" s="18">
        <f>(((I3702/60)/60)/24)+DATE(1970,1,1)</f>
        <v>41912.666666666664</v>
      </c>
      <c r="T3702" s="14">
        <f>MONTH(R3702)</f>
        <v>8</v>
      </c>
      <c r="U3702" s="14">
        <f>MONTH(S3702)</f>
        <v>9</v>
      </c>
      <c r="V3702">
        <f>YEAR(R3702)</f>
        <v>2014</v>
      </c>
      <c r="W3702">
        <f>YEAR(S3702)</f>
        <v>2014</v>
      </c>
      <c r="X3702" s="14">
        <f>_xlfn.DAYS(Table1[[#This Row],[Date Ended Conversion]],Table1[[#This Row],[Date Created Conversion]])</f>
        <v>30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8297</v>
      </c>
      <c r="O3703" t="s">
        <v>8298</v>
      </c>
      <c r="P3703" s="16">
        <f>ROUND(Table1[[#This Row],[pledged]]/Table1[[#This Row],[goal]]*100,0)</f>
        <v>100</v>
      </c>
      <c r="Q3703">
        <f>IFERROR(ROUND(E3703/L3703,2),0)</f>
        <v>38.590000000000003</v>
      </c>
      <c r="R3703" s="18">
        <f>(((J3703/60)/60)/24)+DATE(1970,1,1)</f>
        <v>42129.541585648149</v>
      </c>
      <c r="S3703" s="18">
        <f>(((I3703/60)/60)/24)+DATE(1970,1,1)</f>
        <v>42159.541585648149</v>
      </c>
      <c r="T3703" s="14">
        <f>MONTH(R3703)</f>
        <v>5</v>
      </c>
      <c r="U3703" s="14">
        <f>MONTH(S3703)</f>
        <v>6</v>
      </c>
      <c r="V3703">
        <f>YEAR(R3703)</f>
        <v>2015</v>
      </c>
      <c r="W3703">
        <f>YEAR(S3703)</f>
        <v>2015</v>
      </c>
      <c r="X3703" s="14">
        <f>_xlfn.DAYS(Table1[[#This Row],[Date Ended Conversion]],Table1[[#This Row],[Date Created Conversion]])</f>
        <v>30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8297</v>
      </c>
      <c r="O3704" t="s">
        <v>8298</v>
      </c>
      <c r="P3704" s="16">
        <f>ROUND(Table1[[#This Row],[pledged]]/Table1[[#This Row],[goal]]*100,0)</f>
        <v>109</v>
      </c>
      <c r="Q3704">
        <f>IFERROR(ROUND(E3704/L3704,2),0)</f>
        <v>155.94999999999999</v>
      </c>
      <c r="R3704" s="18">
        <f>(((J3704/60)/60)/24)+DATE(1970,1,1)</f>
        <v>42524.53800925926</v>
      </c>
      <c r="S3704" s="18">
        <f>(((I3704/60)/60)/24)+DATE(1970,1,1)</f>
        <v>42561.957638888889</v>
      </c>
      <c r="T3704" s="14">
        <f>MONTH(R3704)</f>
        <v>6</v>
      </c>
      <c r="U3704" s="14">
        <f>MONTH(S3704)</f>
        <v>7</v>
      </c>
      <c r="V3704">
        <f>YEAR(R3704)</f>
        <v>2016</v>
      </c>
      <c r="W3704">
        <f>YEAR(S3704)</f>
        <v>2016</v>
      </c>
      <c r="X3704" s="14">
        <f>_xlfn.DAYS(Table1[[#This Row],[Date Ended Conversion]],Table1[[#This Row],[Date Created Conversion]])</f>
        <v>37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8297</v>
      </c>
      <c r="O3705" t="s">
        <v>8298</v>
      </c>
      <c r="P3705" s="16">
        <f>ROUND(Table1[[#This Row],[pledged]]/Table1[[#This Row],[goal]]*100,0)</f>
        <v>123</v>
      </c>
      <c r="Q3705">
        <f>IFERROR(ROUND(E3705/L3705,2),0)</f>
        <v>43.2</v>
      </c>
      <c r="R3705" s="18">
        <f>(((J3705/60)/60)/24)+DATE(1970,1,1)</f>
        <v>42556.504490740743</v>
      </c>
      <c r="S3705" s="18">
        <f>(((I3705/60)/60)/24)+DATE(1970,1,1)</f>
        <v>42595.290972222225</v>
      </c>
      <c r="T3705" s="14">
        <f>MONTH(R3705)</f>
        <v>7</v>
      </c>
      <c r="U3705" s="14">
        <f>MONTH(S3705)</f>
        <v>8</v>
      </c>
      <c r="V3705">
        <f>YEAR(R3705)</f>
        <v>2016</v>
      </c>
      <c r="W3705">
        <f>YEAR(S3705)</f>
        <v>2016</v>
      </c>
      <c r="X3705" s="14">
        <f>_xlfn.DAYS(Table1[[#This Row],[Date Ended Conversion]],Table1[[#This Row],[Date Created Conversion]])</f>
        <v>39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8297</v>
      </c>
      <c r="O3706" t="s">
        <v>8298</v>
      </c>
      <c r="P3706" s="16">
        <f>ROUND(Table1[[#This Row],[pledged]]/Table1[[#This Row],[goal]]*100,0)</f>
        <v>136</v>
      </c>
      <c r="Q3706">
        <f>IFERROR(ROUND(E3706/L3706,2),0)</f>
        <v>15.15</v>
      </c>
      <c r="R3706" s="18">
        <f>(((J3706/60)/60)/24)+DATE(1970,1,1)</f>
        <v>42461.689745370371</v>
      </c>
      <c r="S3706" s="18">
        <f>(((I3706/60)/60)/24)+DATE(1970,1,1)</f>
        <v>42521.689745370371</v>
      </c>
      <c r="T3706" s="14">
        <f>MONTH(R3706)</f>
        <v>4</v>
      </c>
      <c r="U3706" s="14">
        <f>MONTH(S3706)</f>
        <v>5</v>
      </c>
      <c r="V3706">
        <f>YEAR(R3706)</f>
        <v>2016</v>
      </c>
      <c r="W3706">
        <f>YEAR(S3706)</f>
        <v>2016</v>
      </c>
      <c r="X3706" s="14">
        <f>_xlfn.DAYS(Table1[[#This Row],[Date Ended Conversion]],Table1[[#This Row],[Date Created Conversion]])</f>
        <v>60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8297</v>
      </c>
      <c r="O3707" t="s">
        <v>8298</v>
      </c>
      <c r="P3707" s="16">
        <f>ROUND(Table1[[#This Row],[pledged]]/Table1[[#This Row],[goal]]*100,0)</f>
        <v>103</v>
      </c>
      <c r="Q3707">
        <f>IFERROR(ROUND(E3707/L3707,2),0)</f>
        <v>83.57</v>
      </c>
      <c r="R3707" s="18">
        <f>(((J3707/60)/60)/24)+DATE(1970,1,1)</f>
        <v>41792.542986111112</v>
      </c>
      <c r="S3707" s="18">
        <f>(((I3707/60)/60)/24)+DATE(1970,1,1)</f>
        <v>41813.75</v>
      </c>
      <c r="T3707" s="14">
        <f>MONTH(R3707)</f>
        <v>6</v>
      </c>
      <c r="U3707" s="14">
        <f>MONTH(S3707)</f>
        <v>6</v>
      </c>
      <c r="V3707">
        <f>YEAR(R3707)</f>
        <v>2014</v>
      </c>
      <c r="W3707">
        <f>YEAR(S3707)</f>
        <v>2014</v>
      </c>
      <c r="X3707" s="14">
        <f>_xlfn.DAYS(Table1[[#This Row],[Date Ended Conversion]],Table1[[#This Row],[Date Created Conversion]])</f>
        <v>21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8297</v>
      </c>
      <c r="O3708" t="s">
        <v>8298</v>
      </c>
      <c r="P3708" s="16">
        <f>ROUND(Table1[[#This Row],[pledged]]/Table1[[#This Row],[goal]]*100,0)</f>
        <v>121</v>
      </c>
      <c r="Q3708">
        <f>IFERROR(ROUND(E3708/L3708,2),0)</f>
        <v>140</v>
      </c>
      <c r="R3708" s="18">
        <f>(((J3708/60)/60)/24)+DATE(1970,1,1)</f>
        <v>41879.913761574076</v>
      </c>
      <c r="S3708" s="18">
        <f>(((I3708/60)/60)/24)+DATE(1970,1,1)</f>
        <v>41894.913761574076</v>
      </c>
      <c r="T3708" s="14">
        <f>MONTH(R3708)</f>
        <v>8</v>
      </c>
      <c r="U3708" s="14">
        <f>MONTH(S3708)</f>
        <v>9</v>
      </c>
      <c r="V3708">
        <f>YEAR(R3708)</f>
        <v>2014</v>
      </c>
      <c r="W3708">
        <f>YEAR(S3708)</f>
        <v>2014</v>
      </c>
      <c r="X3708" s="14">
        <f>_xlfn.DAYS(Table1[[#This Row],[Date Ended Conversion]],Table1[[#This Row],[Date Created Conversion]])</f>
        <v>15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8297</v>
      </c>
      <c r="O3709" t="s">
        <v>8298</v>
      </c>
      <c r="P3709" s="16">
        <f>ROUND(Table1[[#This Row],[pledged]]/Table1[[#This Row],[goal]]*100,0)</f>
        <v>186</v>
      </c>
      <c r="Q3709">
        <f>IFERROR(ROUND(E3709/L3709,2),0)</f>
        <v>80.87</v>
      </c>
      <c r="R3709" s="18">
        <f>(((J3709/60)/60)/24)+DATE(1970,1,1)</f>
        <v>42552.048356481479</v>
      </c>
      <c r="S3709" s="18">
        <f>(((I3709/60)/60)/24)+DATE(1970,1,1)</f>
        <v>42573.226388888885</v>
      </c>
      <c r="T3709" s="14">
        <f>MONTH(R3709)</f>
        <v>7</v>
      </c>
      <c r="U3709" s="14">
        <f>MONTH(S3709)</f>
        <v>7</v>
      </c>
      <c r="V3709">
        <f>YEAR(R3709)</f>
        <v>2016</v>
      </c>
      <c r="W3709">
        <f>YEAR(S3709)</f>
        <v>2016</v>
      </c>
      <c r="X3709" s="14">
        <f>_xlfn.DAYS(Table1[[#This Row],[Date Ended Conversion]],Table1[[#This Row],[Date Created Conversion]])</f>
        <v>21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8297</v>
      </c>
      <c r="O3710" t="s">
        <v>8298</v>
      </c>
      <c r="P3710" s="16">
        <f>ROUND(Table1[[#This Row],[pledged]]/Table1[[#This Row],[goal]]*100,0)</f>
        <v>300</v>
      </c>
      <c r="Q3710">
        <f>IFERROR(ROUND(E3710/L3710,2),0)</f>
        <v>53.85</v>
      </c>
      <c r="R3710" s="18">
        <f>(((J3710/60)/60)/24)+DATE(1970,1,1)</f>
        <v>41810.142199074071</v>
      </c>
      <c r="S3710" s="18">
        <f>(((I3710/60)/60)/24)+DATE(1970,1,1)</f>
        <v>41824.142199074071</v>
      </c>
      <c r="T3710" s="14">
        <f>MONTH(R3710)</f>
        <v>6</v>
      </c>
      <c r="U3710" s="14">
        <f>MONTH(S3710)</f>
        <v>7</v>
      </c>
      <c r="V3710">
        <f>YEAR(R3710)</f>
        <v>2014</v>
      </c>
      <c r="W3710">
        <f>YEAR(S3710)</f>
        <v>2014</v>
      </c>
      <c r="X3710" s="14">
        <f>_xlfn.DAYS(Table1[[#This Row],[Date Ended Conversion]],Table1[[#This Row],[Date Created Conversion]])</f>
        <v>14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8297</v>
      </c>
      <c r="O3711" t="s">
        <v>8298</v>
      </c>
      <c r="P3711" s="16">
        <f>ROUND(Table1[[#This Row],[pledged]]/Table1[[#This Row],[goal]]*100,0)</f>
        <v>108</v>
      </c>
      <c r="Q3711">
        <f>IFERROR(ROUND(E3711/L3711,2),0)</f>
        <v>30.93</v>
      </c>
      <c r="R3711" s="18">
        <f>(((J3711/60)/60)/24)+DATE(1970,1,1)</f>
        <v>41785.707708333335</v>
      </c>
      <c r="S3711" s="18">
        <f>(((I3711/60)/60)/24)+DATE(1970,1,1)</f>
        <v>41815.707708333335</v>
      </c>
      <c r="T3711" s="14">
        <f>MONTH(R3711)</f>
        <v>5</v>
      </c>
      <c r="U3711" s="14">
        <f>MONTH(S3711)</f>
        <v>6</v>
      </c>
      <c r="V3711">
        <f>YEAR(R3711)</f>
        <v>2014</v>
      </c>
      <c r="W3711">
        <f>YEAR(S3711)</f>
        <v>2014</v>
      </c>
      <c r="X3711" s="14">
        <f>_xlfn.DAYS(Table1[[#This Row],[Date Ended Conversion]],Table1[[#This Row],[Date Created Conversion]])</f>
        <v>30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8297</v>
      </c>
      <c r="O3712" t="s">
        <v>8298</v>
      </c>
      <c r="P3712" s="16">
        <f>ROUND(Table1[[#This Row],[pledged]]/Table1[[#This Row],[goal]]*100,0)</f>
        <v>141</v>
      </c>
      <c r="Q3712">
        <f>IFERROR(ROUND(E3712/L3712,2),0)</f>
        <v>67.959999999999994</v>
      </c>
      <c r="R3712" s="18">
        <f>(((J3712/60)/60)/24)+DATE(1970,1,1)</f>
        <v>42072.576249999998</v>
      </c>
      <c r="S3712" s="18">
        <f>(((I3712/60)/60)/24)+DATE(1970,1,1)</f>
        <v>42097.576249999998</v>
      </c>
      <c r="T3712" s="14">
        <f>MONTH(R3712)</f>
        <v>3</v>
      </c>
      <c r="U3712" s="14">
        <f>MONTH(S3712)</f>
        <v>4</v>
      </c>
      <c r="V3712">
        <f>YEAR(R3712)</f>
        <v>2015</v>
      </c>
      <c r="W3712">
        <f>YEAR(S3712)</f>
        <v>2015</v>
      </c>
      <c r="X3712" s="14">
        <f>_xlfn.DAYS(Table1[[#This Row],[Date Ended Conversion]],Table1[[#This Row],[Date Created Conversion]])</f>
        <v>25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8297</v>
      </c>
      <c r="O3713" t="s">
        <v>8298</v>
      </c>
      <c r="P3713" s="16">
        <f>ROUND(Table1[[#This Row],[pledged]]/Table1[[#This Row],[goal]]*100,0)</f>
        <v>114</v>
      </c>
      <c r="Q3713">
        <f>IFERROR(ROUND(E3713/L3713,2),0)</f>
        <v>27.14</v>
      </c>
      <c r="R3713" s="18">
        <f>(((J3713/60)/60)/24)+DATE(1970,1,1)</f>
        <v>41779.724224537036</v>
      </c>
      <c r="S3713" s="18">
        <f>(((I3713/60)/60)/24)+DATE(1970,1,1)</f>
        <v>41805.666666666664</v>
      </c>
      <c r="T3713" s="14">
        <f>MONTH(R3713)</f>
        <v>5</v>
      </c>
      <c r="U3713" s="14">
        <f>MONTH(S3713)</f>
        <v>6</v>
      </c>
      <c r="V3713">
        <f>YEAR(R3713)</f>
        <v>2014</v>
      </c>
      <c r="W3713">
        <f>YEAR(S3713)</f>
        <v>2014</v>
      </c>
      <c r="X3713" s="14">
        <f>_xlfn.DAYS(Table1[[#This Row],[Date Ended Conversion]],Table1[[#This Row],[Date Created Conversion]])</f>
        <v>26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8297</v>
      </c>
      <c r="O3714" t="s">
        <v>8298</v>
      </c>
      <c r="P3714" s="16">
        <f>ROUND(Table1[[#This Row],[pledged]]/Table1[[#This Row],[goal]]*100,0)</f>
        <v>154</v>
      </c>
      <c r="Q3714">
        <f>IFERROR(ROUND(E3714/L3714,2),0)</f>
        <v>110.87</v>
      </c>
      <c r="R3714" s="18">
        <f>(((J3714/60)/60)/24)+DATE(1970,1,1)</f>
        <v>42134.172071759262</v>
      </c>
      <c r="S3714" s="18">
        <f>(((I3714/60)/60)/24)+DATE(1970,1,1)</f>
        <v>42155.290972222225</v>
      </c>
      <c r="T3714" s="14">
        <f>MONTH(R3714)</f>
        <v>5</v>
      </c>
      <c r="U3714" s="14">
        <f>MONTH(S3714)</f>
        <v>5</v>
      </c>
      <c r="V3714">
        <f>YEAR(R3714)</f>
        <v>2015</v>
      </c>
      <c r="W3714">
        <f>YEAR(S3714)</f>
        <v>2015</v>
      </c>
      <c r="X3714" s="14">
        <f>_xlfn.DAYS(Table1[[#This Row],[Date Ended Conversion]],Table1[[#This Row],[Date Created Conversion]])</f>
        <v>21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8297</v>
      </c>
      <c r="O3715" t="s">
        <v>8298</v>
      </c>
      <c r="P3715" s="16">
        <f>ROUND(Table1[[#This Row],[pledged]]/Table1[[#This Row],[goal]]*100,0)</f>
        <v>102</v>
      </c>
      <c r="Q3715">
        <f>IFERROR(ROUND(E3715/L3715,2),0)</f>
        <v>106.84</v>
      </c>
      <c r="R3715" s="18">
        <f>(((J3715/60)/60)/24)+DATE(1970,1,1)</f>
        <v>42505.738032407404</v>
      </c>
      <c r="S3715" s="18">
        <f>(((I3715/60)/60)/24)+DATE(1970,1,1)</f>
        <v>42525.738032407404</v>
      </c>
      <c r="T3715" s="14">
        <f>MONTH(R3715)</f>
        <v>5</v>
      </c>
      <c r="U3715" s="14">
        <f>MONTH(S3715)</f>
        <v>6</v>
      </c>
      <c r="V3715">
        <f>YEAR(R3715)</f>
        <v>2016</v>
      </c>
      <c r="W3715">
        <f>YEAR(S3715)</f>
        <v>2016</v>
      </c>
      <c r="X3715" s="14">
        <f>_xlfn.DAYS(Table1[[#This Row],[Date Ended Conversion]],Table1[[#This Row],[Date Created Conversion]])</f>
        <v>20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8297</v>
      </c>
      <c r="O3716" t="s">
        <v>8298</v>
      </c>
      <c r="P3716" s="16">
        <f>ROUND(Table1[[#This Row],[pledged]]/Table1[[#This Row],[goal]]*100,0)</f>
        <v>102</v>
      </c>
      <c r="Q3716">
        <f>IFERROR(ROUND(E3716/L3716,2),0)</f>
        <v>105.52</v>
      </c>
      <c r="R3716" s="18">
        <f>(((J3716/60)/60)/24)+DATE(1970,1,1)</f>
        <v>42118.556331018524</v>
      </c>
      <c r="S3716" s="18">
        <f>(((I3716/60)/60)/24)+DATE(1970,1,1)</f>
        <v>42150.165972222225</v>
      </c>
      <c r="T3716" s="14">
        <f>MONTH(R3716)</f>
        <v>4</v>
      </c>
      <c r="U3716" s="14">
        <f>MONTH(S3716)</f>
        <v>5</v>
      </c>
      <c r="V3716">
        <f>YEAR(R3716)</f>
        <v>2015</v>
      </c>
      <c r="W3716">
        <f>YEAR(S3716)</f>
        <v>2015</v>
      </c>
      <c r="X3716" s="14">
        <f>_xlfn.DAYS(Table1[[#This Row],[Date Ended Conversion]],Table1[[#This Row],[Date Created Conversion]])</f>
        <v>32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8297</v>
      </c>
      <c r="O3717" t="s">
        <v>8298</v>
      </c>
      <c r="P3717" s="16">
        <f>ROUND(Table1[[#This Row],[pledged]]/Table1[[#This Row],[goal]]*100,0)</f>
        <v>103</v>
      </c>
      <c r="Q3717">
        <f>IFERROR(ROUND(E3717/L3717,2),0)</f>
        <v>132.96</v>
      </c>
      <c r="R3717" s="18">
        <f>(((J3717/60)/60)/24)+DATE(1970,1,1)</f>
        <v>42036.995590277773</v>
      </c>
      <c r="S3717" s="18">
        <f>(((I3717/60)/60)/24)+DATE(1970,1,1)</f>
        <v>42094.536111111112</v>
      </c>
      <c r="T3717" s="14">
        <f>MONTH(R3717)</f>
        <v>2</v>
      </c>
      <c r="U3717" s="14">
        <f>MONTH(S3717)</f>
        <v>3</v>
      </c>
      <c r="V3717">
        <f>YEAR(R3717)</f>
        <v>2015</v>
      </c>
      <c r="W3717">
        <f>YEAR(S3717)</f>
        <v>2015</v>
      </c>
      <c r="X3717" s="14">
        <f>_xlfn.DAYS(Table1[[#This Row],[Date Ended Conversion]],Table1[[#This Row],[Date Created Conversion]])</f>
        <v>58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8297</v>
      </c>
      <c r="O3718" t="s">
        <v>8298</v>
      </c>
      <c r="P3718" s="16">
        <f>ROUND(Table1[[#This Row],[pledged]]/Table1[[#This Row],[goal]]*100,0)</f>
        <v>156</v>
      </c>
      <c r="Q3718">
        <f>IFERROR(ROUND(E3718/L3718,2),0)</f>
        <v>51.92</v>
      </c>
      <c r="R3718" s="18">
        <f>(((J3718/60)/60)/24)+DATE(1970,1,1)</f>
        <v>42360.887835648144</v>
      </c>
      <c r="S3718" s="18">
        <f>(((I3718/60)/60)/24)+DATE(1970,1,1)</f>
        <v>42390.887835648144</v>
      </c>
      <c r="T3718" s="14">
        <f>MONTH(R3718)</f>
        <v>12</v>
      </c>
      <c r="U3718" s="14">
        <f>MONTH(S3718)</f>
        <v>1</v>
      </c>
      <c r="V3718">
        <f>YEAR(R3718)</f>
        <v>2015</v>
      </c>
      <c r="W3718">
        <f>YEAR(S3718)</f>
        <v>2016</v>
      </c>
      <c r="X3718" s="14">
        <f>_xlfn.DAYS(Table1[[#This Row],[Date Ended Conversion]],Table1[[#This Row],[Date Created Conversion]])</f>
        <v>30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8297</v>
      </c>
      <c r="O3719" t="s">
        <v>8298</v>
      </c>
      <c r="P3719" s="16">
        <f>ROUND(Table1[[#This Row],[pledged]]/Table1[[#This Row],[goal]]*100,0)</f>
        <v>101</v>
      </c>
      <c r="Q3719">
        <f>IFERROR(ROUND(E3719/L3719,2),0)</f>
        <v>310</v>
      </c>
      <c r="R3719" s="18">
        <f>(((J3719/60)/60)/24)+DATE(1970,1,1)</f>
        <v>42102.866307870368</v>
      </c>
      <c r="S3719" s="18">
        <f>(((I3719/60)/60)/24)+DATE(1970,1,1)</f>
        <v>42133.866307870368</v>
      </c>
      <c r="T3719" s="14">
        <f>MONTH(R3719)</f>
        <v>4</v>
      </c>
      <c r="U3719" s="14">
        <f>MONTH(S3719)</f>
        <v>5</v>
      </c>
      <c r="V3719">
        <f>YEAR(R3719)</f>
        <v>2015</v>
      </c>
      <c r="W3719">
        <f>YEAR(S3719)</f>
        <v>2015</v>
      </c>
      <c r="X3719" s="14">
        <f>_xlfn.DAYS(Table1[[#This Row],[Date Ended Conversion]],Table1[[#This Row],[Date Created Conversion]])</f>
        <v>31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8297</v>
      </c>
      <c r="O3720" t="s">
        <v>8298</v>
      </c>
      <c r="P3720" s="16">
        <f>ROUND(Table1[[#This Row],[pledged]]/Table1[[#This Row],[goal]]*100,0)</f>
        <v>239</v>
      </c>
      <c r="Q3720">
        <f>IFERROR(ROUND(E3720/L3720,2),0)</f>
        <v>26.02</v>
      </c>
      <c r="R3720" s="18">
        <f>(((J3720/60)/60)/24)+DATE(1970,1,1)</f>
        <v>42032.716145833328</v>
      </c>
      <c r="S3720" s="18">
        <f>(((I3720/60)/60)/24)+DATE(1970,1,1)</f>
        <v>42062.716145833328</v>
      </c>
      <c r="T3720" s="14">
        <f>MONTH(R3720)</f>
        <v>1</v>
      </c>
      <c r="U3720" s="14">
        <f>MONTH(S3720)</f>
        <v>2</v>
      </c>
      <c r="V3720">
        <f>YEAR(R3720)</f>
        <v>2015</v>
      </c>
      <c r="W3720">
        <f>YEAR(S3720)</f>
        <v>2015</v>
      </c>
      <c r="X3720" s="14">
        <f>_xlfn.DAYS(Table1[[#This Row],[Date Ended Conversion]],Table1[[#This Row],[Date Created Conversion]])</f>
        <v>30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8297</v>
      </c>
      <c r="O3721" t="s">
        <v>8298</v>
      </c>
      <c r="P3721" s="16">
        <f>ROUND(Table1[[#This Row],[pledged]]/Table1[[#This Row],[goal]]*100,0)</f>
        <v>210</v>
      </c>
      <c r="Q3721">
        <f>IFERROR(ROUND(E3721/L3721,2),0)</f>
        <v>105</v>
      </c>
      <c r="R3721" s="18">
        <f>(((J3721/60)/60)/24)+DATE(1970,1,1)</f>
        <v>42147.729930555557</v>
      </c>
      <c r="S3721" s="18">
        <f>(((I3721/60)/60)/24)+DATE(1970,1,1)</f>
        <v>42177.729930555557</v>
      </c>
      <c r="T3721" s="14">
        <f>MONTH(R3721)</f>
        <v>5</v>
      </c>
      <c r="U3721" s="14">
        <f>MONTH(S3721)</f>
        <v>6</v>
      </c>
      <c r="V3721">
        <f>YEAR(R3721)</f>
        <v>2015</v>
      </c>
      <c r="W3721">
        <f>YEAR(S3721)</f>
        <v>2015</v>
      </c>
      <c r="X3721" s="14">
        <f>_xlfn.DAYS(Table1[[#This Row],[Date Ended Conversion]],Table1[[#This Row],[Date Created Conversion]])</f>
        <v>30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8297</v>
      </c>
      <c r="O3722" t="s">
        <v>8298</v>
      </c>
      <c r="P3722" s="16">
        <f>ROUND(Table1[[#This Row],[pledged]]/Table1[[#This Row],[goal]]*100,0)</f>
        <v>105</v>
      </c>
      <c r="Q3722">
        <f>IFERROR(ROUND(E3722/L3722,2),0)</f>
        <v>86.23</v>
      </c>
      <c r="R3722" s="18">
        <f>(((J3722/60)/60)/24)+DATE(1970,1,1)</f>
        <v>42165.993125000001</v>
      </c>
      <c r="S3722" s="18">
        <f>(((I3722/60)/60)/24)+DATE(1970,1,1)</f>
        <v>42187.993125000001</v>
      </c>
      <c r="T3722" s="14">
        <f>MONTH(R3722)</f>
        <v>6</v>
      </c>
      <c r="U3722" s="14">
        <f>MONTH(S3722)</f>
        <v>7</v>
      </c>
      <c r="V3722">
        <f>YEAR(R3722)</f>
        <v>2015</v>
      </c>
      <c r="W3722">
        <f>YEAR(S3722)</f>
        <v>2015</v>
      </c>
      <c r="X3722" s="14">
        <f>_xlfn.DAYS(Table1[[#This Row],[Date Ended Conversion]],Table1[[#This Row],[Date Created Conversion]])</f>
        <v>22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8297</v>
      </c>
      <c r="O3723" t="s">
        <v>8298</v>
      </c>
      <c r="P3723" s="16">
        <f>ROUND(Table1[[#This Row],[pledged]]/Table1[[#This Row],[goal]]*100,0)</f>
        <v>101</v>
      </c>
      <c r="Q3723">
        <f>IFERROR(ROUND(E3723/L3723,2),0)</f>
        <v>114.55</v>
      </c>
      <c r="R3723" s="18">
        <f>(((J3723/60)/60)/24)+DATE(1970,1,1)</f>
        <v>41927.936157407406</v>
      </c>
      <c r="S3723" s="18">
        <f>(((I3723/60)/60)/24)+DATE(1970,1,1)</f>
        <v>41948.977824074071</v>
      </c>
      <c r="T3723" s="14">
        <f>MONTH(R3723)</f>
        <v>10</v>
      </c>
      <c r="U3723" s="14">
        <f>MONTH(S3723)</f>
        <v>11</v>
      </c>
      <c r="V3723">
        <f>YEAR(R3723)</f>
        <v>2014</v>
      </c>
      <c r="W3723">
        <f>YEAR(S3723)</f>
        <v>2014</v>
      </c>
      <c r="X3723" s="14">
        <f>_xlfn.DAYS(Table1[[#This Row],[Date Ended Conversion]],Table1[[#This Row],[Date Created Conversion]])</f>
        <v>21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8297</v>
      </c>
      <c r="O3724" t="s">
        <v>8298</v>
      </c>
      <c r="P3724" s="16">
        <f>ROUND(Table1[[#This Row],[pledged]]/Table1[[#This Row],[goal]]*100,0)</f>
        <v>111</v>
      </c>
      <c r="Q3724">
        <f>IFERROR(ROUND(E3724/L3724,2),0)</f>
        <v>47.66</v>
      </c>
      <c r="R3724" s="18">
        <f>(((J3724/60)/60)/24)+DATE(1970,1,1)</f>
        <v>42381.671840277777</v>
      </c>
      <c r="S3724" s="18">
        <f>(((I3724/60)/60)/24)+DATE(1970,1,1)</f>
        <v>42411.957638888889</v>
      </c>
      <c r="T3724" s="14">
        <f>MONTH(R3724)</f>
        <v>1</v>
      </c>
      <c r="U3724" s="14">
        <f>MONTH(S3724)</f>
        <v>2</v>
      </c>
      <c r="V3724">
        <f>YEAR(R3724)</f>
        <v>2016</v>
      </c>
      <c r="W3724">
        <f>YEAR(S3724)</f>
        <v>2016</v>
      </c>
      <c r="X3724" s="14">
        <f>_xlfn.DAYS(Table1[[#This Row],[Date Ended Conversion]],Table1[[#This Row],[Date Created Conversion]])</f>
        <v>30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8297</v>
      </c>
      <c r="O3725" t="s">
        <v>8298</v>
      </c>
      <c r="P3725" s="16">
        <f>ROUND(Table1[[#This Row],[pledged]]/Table1[[#This Row],[goal]]*100,0)</f>
        <v>102</v>
      </c>
      <c r="Q3725">
        <f>IFERROR(ROUND(E3725/L3725,2),0)</f>
        <v>72.89</v>
      </c>
      <c r="R3725" s="18">
        <f>(((J3725/60)/60)/24)+DATE(1970,1,1)</f>
        <v>41943.753032407411</v>
      </c>
      <c r="S3725" s="18">
        <f>(((I3725/60)/60)/24)+DATE(1970,1,1)</f>
        <v>41973.794699074075</v>
      </c>
      <c r="T3725" s="14">
        <f>MONTH(R3725)</f>
        <v>10</v>
      </c>
      <c r="U3725" s="14">
        <f>MONTH(S3725)</f>
        <v>11</v>
      </c>
      <c r="V3725">
        <f>YEAR(R3725)</f>
        <v>2014</v>
      </c>
      <c r="W3725">
        <f>YEAR(S3725)</f>
        <v>2014</v>
      </c>
      <c r="X3725" s="14">
        <f>_xlfn.DAYS(Table1[[#This Row],[Date Ended Conversion]],Table1[[#This Row],[Date Created Conversion]])</f>
        <v>30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8297</v>
      </c>
      <c r="O3726" t="s">
        <v>8298</v>
      </c>
      <c r="P3726" s="16">
        <f>ROUND(Table1[[#This Row],[pledged]]/Table1[[#This Row],[goal]]*100,0)</f>
        <v>103</v>
      </c>
      <c r="Q3726">
        <f>IFERROR(ROUND(E3726/L3726,2),0)</f>
        <v>49.55</v>
      </c>
      <c r="R3726" s="18">
        <f>(((J3726/60)/60)/24)+DATE(1970,1,1)</f>
        <v>42465.491435185191</v>
      </c>
      <c r="S3726" s="18">
        <f>(((I3726/60)/60)/24)+DATE(1970,1,1)</f>
        <v>42494.958333333328</v>
      </c>
      <c r="T3726" s="14">
        <f>MONTH(R3726)</f>
        <v>4</v>
      </c>
      <c r="U3726" s="14">
        <f>MONTH(S3726)</f>
        <v>5</v>
      </c>
      <c r="V3726">
        <f>YEAR(R3726)</f>
        <v>2016</v>
      </c>
      <c r="W3726">
        <f>YEAR(S3726)</f>
        <v>2016</v>
      </c>
      <c r="X3726" s="14">
        <f>_xlfn.DAYS(Table1[[#This Row],[Date Ended Conversion]],Table1[[#This Row],[Date Created Conversion]])</f>
        <v>29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8297</v>
      </c>
      <c r="O3727" t="s">
        <v>8298</v>
      </c>
      <c r="P3727" s="16">
        <f>ROUND(Table1[[#This Row],[pledged]]/Table1[[#This Row],[goal]]*100,0)</f>
        <v>127</v>
      </c>
      <c r="Q3727">
        <f>IFERROR(ROUND(E3727/L3727,2),0)</f>
        <v>25.4</v>
      </c>
      <c r="R3727" s="18">
        <f>(((J3727/60)/60)/24)+DATE(1970,1,1)</f>
        <v>42401.945219907408</v>
      </c>
      <c r="S3727" s="18">
        <f>(((I3727/60)/60)/24)+DATE(1970,1,1)</f>
        <v>42418.895833333328</v>
      </c>
      <c r="T3727" s="14">
        <f>MONTH(R3727)</f>
        <v>2</v>
      </c>
      <c r="U3727" s="14">
        <f>MONTH(S3727)</f>
        <v>2</v>
      </c>
      <c r="V3727">
        <f>YEAR(R3727)</f>
        <v>2016</v>
      </c>
      <c r="W3727">
        <f>YEAR(S3727)</f>
        <v>2016</v>
      </c>
      <c r="X3727" s="14">
        <f>_xlfn.DAYS(Table1[[#This Row],[Date Ended Conversion]],Table1[[#This Row],[Date Created Conversion]])</f>
        <v>17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8297</v>
      </c>
      <c r="O3728" t="s">
        <v>8298</v>
      </c>
      <c r="P3728" s="16">
        <f>ROUND(Table1[[#This Row],[pledged]]/Table1[[#This Row],[goal]]*100,0)</f>
        <v>339</v>
      </c>
      <c r="Q3728">
        <f>IFERROR(ROUND(E3728/L3728,2),0)</f>
        <v>62.59</v>
      </c>
      <c r="R3728" s="18">
        <f>(((J3728/60)/60)/24)+DATE(1970,1,1)</f>
        <v>42462.140868055561</v>
      </c>
      <c r="S3728" s="18">
        <f>(((I3728/60)/60)/24)+DATE(1970,1,1)</f>
        <v>42489.875</v>
      </c>
      <c r="T3728" s="14">
        <f>MONTH(R3728)</f>
        <v>4</v>
      </c>
      <c r="U3728" s="14">
        <f>MONTH(S3728)</f>
        <v>4</v>
      </c>
      <c r="V3728">
        <f>YEAR(R3728)</f>
        <v>2016</v>
      </c>
      <c r="W3728">
        <f>YEAR(S3728)</f>
        <v>2016</v>
      </c>
      <c r="X3728" s="14">
        <f>_xlfn.DAYS(Table1[[#This Row],[Date Ended Conversion]],Table1[[#This Row],[Date Created Conversion]])</f>
        <v>27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8297</v>
      </c>
      <c r="O3729" t="s">
        <v>8298</v>
      </c>
      <c r="P3729" s="16">
        <f>ROUND(Table1[[#This Row],[pledged]]/Table1[[#This Row],[goal]]*100,0)</f>
        <v>101</v>
      </c>
      <c r="Q3729">
        <f>IFERROR(ROUND(E3729/L3729,2),0)</f>
        <v>61.06</v>
      </c>
      <c r="R3729" s="18">
        <f>(((J3729/60)/60)/24)+DATE(1970,1,1)</f>
        <v>42632.348310185189</v>
      </c>
      <c r="S3729" s="18">
        <f>(((I3729/60)/60)/24)+DATE(1970,1,1)</f>
        <v>42663.204861111109</v>
      </c>
      <c r="T3729" s="14">
        <f>MONTH(R3729)</f>
        <v>9</v>
      </c>
      <c r="U3729" s="14">
        <f>MONTH(S3729)</f>
        <v>10</v>
      </c>
      <c r="V3729">
        <f>YEAR(R3729)</f>
        <v>2016</v>
      </c>
      <c r="W3729">
        <f>YEAR(S3729)</f>
        <v>2016</v>
      </c>
      <c r="X3729" s="14">
        <f>_xlfn.DAYS(Table1[[#This Row],[Date Ended Conversion]],Table1[[#This Row],[Date Created Conversion]])</f>
        <v>31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8297</v>
      </c>
      <c r="O3730" t="s">
        <v>8298</v>
      </c>
      <c r="P3730" s="16">
        <f>ROUND(Table1[[#This Row],[pledged]]/Table1[[#This Row],[goal]]*100,0)</f>
        <v>9</v>
      </c>
      <c r="Q3730">
        <f>IFERROR(ROUND(E3730/L3730,2),0)</f>
        <v>60.06</v>
      </c>
      <c r="R3730" s="18">
        <f>(((J3730/60)/60)/24)+DATE(1970,1,1)</f>
        <v>42205.171018518522</v>
      </c>
      <c r="S3730" s="18">
        <f>(((I3730/60)/60)/24)+DATE(1970,1,1)</f>
        <v>42235.171018518522</v>
      </c>
      <c r="T3730" s="14">
        <f>MONTH(R3730)</f>
        <v>7</v>
      </c>
      <c r="U3730" s="14">
        <f>MONTH(S3730)</f>
        <v>8</v>
      </c>
      <c r="V3730">
        <f>YEAR(R3730)</f>
        <v>2015</v>
      </c>
      <c r="W3730">
        <f>YEAR(S3730)</f>
        <v>2015</v>
      </c>
      <c r="X3730" s="14">
        <f>_xlfn.DAYS(Table1[[#This Row],[Date Ended Conversion]],Table1[[#This Row],[Date Created Conversion]])</f>
        <v>30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8297</v>
      </c>
      <c r="O3731" t="s">
        <v>8298</v>
      </c>
      <c r="P3731" s="16">
        <f>ROUND(Table1[[#This Row],[pledged]]/Table1[[#This Row],[goal]]*100,0)</f>
        <v>7</v>
      </c>
      <c r="Q3731">
        <f>IFERROR(ROUND(E3731/L3731,2),0)</f>
        <v>72.400000000000006</v>
      </c>
      <c r="R3731" s="18">
        <f>(((J3731/60)/60)/24)+DATE(1970,1,1)</f>
        <v>42041.205000000002</v>
      </c>
      <c r="S3731" s="18">
        <f>(((I3731/60)/60)/24)+DATE(1970,1,1)</f>
        <v>42086.16333333333</v>
      </c>
      <c r="T3731" s="14">
        <f>MONTH(R3731)</f>
        <v>2</v>
      </c>
      <c r="U3731" s="14">
        <f>MONTH(S3731)</f>
        <v>3</v>
      </c>
      <c r="V3731">
        <f>YEAR(R3731)</f>
        <v>2015</v>
      </c>
      <c r="W3731">
        <f>YEAR(S3731)</f>
        <v>2015</v>
      </c>
      <c r="X3731" s="14">
        <f>_xlfn.DAYS(Table1[[#This Row],[Date Ended Conversion]],Table1[[#This Row],[Date Created Conversion]])</f>
        <v>45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8297</v>
      </c>
      <c r="O3732" t="s">
        <v>8298</v>
      </c>
      <c r="P3732" s="16">
        <f>ROUND(Table1[[#This Row],[pledged]]/Table1[[#This Row],[goal]]*100,0)</f>
        <v>10</v>
      </c>
      <c r="Q3732">
        <f>IFERROR(ROUND(E3732/L3732,2),0)</f>
        <v>100</v>
      </c>
      <c r="R3732" s="18">
        <f>(((J3732/60)/60)/24)+DATE(1970,1,1)</f>
        <v>42203.677766203706</v>
      </c>
      <c r="S3732" s="18">
        <f>(((I3732/60)/60)/24)+DATE(1970,1,1)</f>
        <v>42233.677766203706</v>
      </c>
      <c r="T3732" s="14">
        <f>MONTH(R3732)</f>
        <v>7</v>
      </c>
      <c r="U3732" s="14">
        <f>MONTH(S3732)</f>
        <v>8</v>
      </c>
      <c r="V3732">
        <f>YEAR(R3732)</f>
        <v>2015</v>
      </c>
      <c r="W3732">
        <f>YEAR(S3732)</f>
        <v>2015</v>
      </c>
      <c r="X3732" s="14">
        <f>_xlfn.DAYS(Table1[[#This Row],[Date Ended Conversion]],Table1[[#This Row],[Date Created Conversion]])</f>
        <v>30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8297</v>
      </c>
      <c r="O3733" t="s">
        <v>8298</v>
      </c>
      <c r="P3733" s="16">
        <f>ROUND(Table1[[#This Row],[pledged]]/Table1[[#This Row],[goal]]*100,0)</f>
        <v>11</v>
      </c>
      <c r="Q3733">
        <f>IFERROR(ROUND(E3733/L3733,2),0)</f>
        <v>51.67</v>
      </c>
      <c r="R3733" s="18">
        <f>(((J3733/60)/60)/24)+DATE(1970,1,1)</f>
        <v>41983.752847222218</v>
      </c>
      <c r="S3733" s="18">
        <f>(((I3733/60)/60)/24)+DATE(1970,1,1)</f>
        <v>42014.140972222223</v>
      </c>
      <c r="T3733" s="14">
        <f>MONTH(R3733)</f>
        <v>12</v>
      </c>
      <c r="U3733" s="14">
        <f>MONTH(S3733)</f>
        <v>1</v>
      </c>
      <c r="V3733">
        <f>YEAR(R3733)</f>
        <v>2014</v>
      </c>
      <c r="W3733">
        <f>YEAR(S3733)</f>
        <v>2015</v>
      </c>
      <c r="X3733" s="14">
        <f>_xlfn.DAYS(Table1[[#This Row],[Date Ended Conversion]],Table1[[#This Row],[Date Created Conversion]])</f>
        <v>31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8297</v>
      </c>
      <c r="O3734" t="s">
        <v>8298</v>
      </c>
      <c r="P3734" s="16">
        <f>ROUND(Table1[[#This Row],[pledged]]/Table1[[#This Row],[goal]]*100,0)</f>
        <v>15</v>
      </c>
      <c r="Q3734">
        <f>IFERROR(ROUND(E3734/L3734,2),0)</f>
        <v>32.75</v>
      </c>
      <c r="R3734" s="18">
        <f>(((J3734/60)/60)/24)+DATE(1970,1,1)</f>
        <v>41968.677465277782</v>
      </c>
      <c r="S3734" s="18">
        <f>(((I3734/60)/60)/24)+DATE(1970,1,1)</f>
        <v>42028.5</v>
      </c>
      <c r="T3734" s="14">
        <f>MONTH(R3734)</f>
        <v>11</v>
      </c>
      <c r="U3734" s="14">
        <f>MONTH(S3734)</f>
        <v>1</v>
      </c>
      <c r="V3734">
        <f>YEAR(R3734)</f>
        <v>2014</v>
      </c>
      <c r="W3734">
        <f>YEAR(S3734)</f>
        <v>2015</v>
      </c>
      <c r="X3734" s="14">
        <f>_xlfn.DAYS(Table1[[#This Row],[Date Ended Conversion]],Table1[[#This Row],[Date Created Conversion]])</f>
        <v>60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8297</v>
      </c>
      <c r="O3735" t="s">
        <v>8298</v>
      </c>
      <c r="P3735" s="16">
        <f>ROUND(Table1[[#This Row],[pledged]]/Table1[[#This Row],[goal]]*100,0)</f>
        <v>0</v>
      </c>
      <c r="Q3735">
        <f>IFERROR(ROUND(E3735/L3735,2),0)</f>
        <v>0</v>
      </c>
      <c r="R3735" s="18">
        <f>(((J3735/60)/60)/24)+DATE(1970,1,1)</f>
        <v>42103.024398148147</v>
      </c>
      <c r="S3735" s="18">
        <f>(((I3735/60)/60)/24)+DATE(1970,1,1)</f>
        <v>42112.9375</v>
      </c>
      <c r="T3735" s="14">
        <f>MONTH(R3735)</f>
        <v>4</v>
      </c>
      <c r="U3735" s="14">
        <f>MONTH(S3735)</f>
        <v>4</v>
      </c>
      <c r="V3735">
        <f>YEAR(R3735)</f>
        <v>2015</v>
      </c>
      <c r="W3735">
        <f>YEAR(S3735)</f>
        <v>2015</v>
      </c>
      <c r="X3735" s="14">
        <f>_xlfn.DAYS(Table1[[#This Row],[Date Ended Conversion]],Table1[[#This Row],[Date Created Conversion]])</f>
        <v>9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8297</v>
      </c>
      <c r="O3736" t="s">
        <v>8298</v>
      </c>
      <c r="P3736" s="16">
        <f>ROUND(Table1[[#This Row],[pledged]]/Table1[[#This Row],[goal]]*100,0)</f>
        <v>28</v>
      </c>
      <c r="Q3736">
        <f>IFERROR(ROUND(E3736/L3736,2),0)</f>
        <v>61</v>
      </c>
      <c r="R3736" s="18">
        <f>(((J3736/60)/60)/24)+DATE(1970,1,1)</f>
        <v>42089.901574074072</v>
      </c>
      <c r="S3736" s="18">
        <f>(((I3736/60)/60)/24)+DATE(1970,1,1)</f>
        <v>42149.901574074072</v>
      </c>
      <c r="T3736" s="14">
        <f>MONTH(R3736)</f>
        <v>3</v>
      </c>
      <c r="U3736" s="14">
        <f>MONTH(S3736)</f>
        <v>5</v>
      </c>
      <c r="V3736">
        <f>YEAR(R3736)</f>
        <v>2015</v>
      </c>
      <c r="W3736">
        <f>YEAR(S3736)</f>
        <v>2015</v>
      </c>
      <c r="X3736" s="14">
        <f>_xlfn.DAYS(Table1[[#This Row],[Date Ended Conversion]],Table1[[#This Row],[Date Created Conversion]])</f>
        <v>60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8297</v>
      </c>
      <c r="O3737" t="s">
        <v>8298</v>
      </c>
      <c r="P3737" s="16">
        <f>ROUND(Table1[[#This Row],[pledged]]/Table1[[#This Row],[goal]]*100,0)</f>
        <v>13</v>
      </c>
      <c r="Q3737">
        <f>IFERROR(ROUND(E3737/L3737,2),0)</f>
        <v>10</v>
      </c>
      <c r="R3737" s="18">
        <f>(((J3737/60)/60)/24)+DATE(1970,1,1)</f>
        <v>42122.693159722221</v>
      </c>
      <c r="S3737" s="18">
        <f>(((I3737/60)/60)/24)+DATE(1970,1,1)</f>
        <v>42152.693159722221</v>
      </c>
      <c r="T3737" s="14">
        <f>MONTH(R3737)</f>
        <v>4</v>
      </c>
      <c r="U3737" s="14">
        <f>MONTH(S3737)</f>
        <v>5</v>
      </c>
      <c r="V3737">
        <f>YEAR(R3737)</f>
        <v>2015</v>
      </c>
      <c r="W3737">
        <f>YEAR(S3737)</f>
        <v>2015</v>
      </c>
      <c r="X3737" s="14">
        <f>_xlfn.DAYS(Table1[[#This Row],[Date Ended Conversion]],Table1[[#This Row],[Date Created Conversion]])</f>
        <v>30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8297</v>
      </c>
      <c r="O3738" t="s">
        <v>8298</v>
      </c>
      <c r="P3738" s="16">
        <f>ROUND(Table1[[#This Row],[pledged]]/Table1[[#This Row],[goal]]*100,0)</f>
        <v>1</v>
      </c>
      <c r="Q3738">
        <f>IFERROR(ROUND(E3738/L3738,2),0)</f>
        <v>10</v>
      </c>
      <c r="R3738" s="18">
        <f>(((J3738/60)/60)/24)+DATE(1970,1,1)</f>
        <v>42048.711724537032</v>
      </c>
      <c r="S3738" s="18">
        <f>(((I3738/60)/60)/24)+DATE(1970,1,1)</f>
        <v>42086.75</v>
      </c>
      <c r="T3738" s="14">
        <f>MONTH(R3738)</f>
        <v>2</v>
      </c>
      <c r="U3738" s="14">
        <f>MONTH(S3738)</f>
        <v>3</v>
      </c>
      <c r="V3738">
        <f>YEAR(R3738)</f>
        <v>2015</v>
      </c>
      <c r="W3738">
        <f>YEAR(S3738)</f>
        <v>2015</v>
      </c>
      <c r="X3738" s="14">
        <f>_xlfn.DAYS(Table1[[#This Row],[Date Ended Conversion]],Table1[[#This Row],[Date Created Conversion]])</f>
        <v>38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8297</v>
      </c>
      <c r="O3739" t="s">
        <v>8298</v>
      </c>
      <c r="P3739" s="16">
        <f>ROUND(Table1[[#This Row],[pledged]]/Table1[[#This Row],[goal]]*100,0)</f>
        <v>21</v>
      </c>
      <c r="Q3739">
        <f>IFERROR(ROUND(E3739/L3739,2),0)</f>
        <v>37.5</v>
      </c>
      <c r="R3739" s="18">
        <f>(((J3739/60)/60)/24)+DATE(1970,1,1)</f>
        <v>42297.691006944442</v>
      </c>
      <c r="S3739" s="18">
        <f>(((I3739/60)/60)/24)+DATE(1970,1,1)</f>
        <v>42320.290972222225</v>
      </c>
      <c r="T3739" s="14">
        <f>MONTH(R3739)</f>
        <v>10</v>
      </c>
      <c r="U3739" s="14">
        <f>MONTH(S3739)</f>
        <v>11</v>
      </c>
      <c r="V3739">
        <f>YEAR(R3739)</f>
        <v>2015</v>
      </c>
      <c r="W3739">
        <f>YEAR(S3739)</f>
        <v>2015</v>
      </c>
      <c r="X3739" s="14">
        <f>_xlfn.DAYS(Table1[[#This Row],[Date Ended Conversion]],Table1[[#This Row],[Date Created Conversion]])</f>
        <v>23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8297</v>
      </c>
      <c r="O3740" t="s">
        <v>8298</v>
      </c>
      <c r="P3740" s="16">
        <f>ROUND(Table1[[#This Row],[pledged]]/Table1[[#This Row],[goal]]*100,0)</f>
        <v>18</v>
      </c>
      <c r="Q3740">
        <f>IFERROR(ROUND(E3740/L3740,2),0)</f>
        <v>45</v>
      </c>
      <c r="R3740" s="18">
        <f>(((J3740/60)/60)/24)+DATE(1970,1,1)</f>
        <v>41813.938715277778</v>
      </c>
      <c r="S3740" s="18">
        <f>(((I3740/60)/60)/24)+DATE(1970,1,1)</f>
        <v>41835.916666666664</v>
      </c>
      <c r="T3740" s="14">
        <f>MONTH(R3740)</f>
        <v>6</v>
      </c>
      <c r="U3740" s="14">
        <f>MONTH(S3740)</f>
        <v>7</v>
      </c>
      <c r="V3740">
        <f>YEAR(R3740)</f>
        <v>2014</v>
      </c>
      <c r="W3740">
        <f>YEAR(S3740)</f>
        <v>2014</v>
      </c>
      <c r="X3740" s="14">
        <f>_xlfn.DAYS(Table1[[#This Row],[Date Ended Conversion]],Table1[[#This Row],[Date Created Conversion]])</f>
        <v>22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8297</v>
      </c>
      <c r="O3741" t="s">
        <v>8298</v>
      </c>
      <c r="P3741" s="16">
        <f>ROUND(Table1[[#This Row],[pledged]]/Table1[[#This Row],[goal]]*100,0)</f>
        <v>20</v>
      </c>
      <c r="Q3741">
        <f>IFERROR(ROUND(E3741/L3741,2),0)</f>
        <v>100.63</v>
      </c>
      <c r="R3741" s="18">
        <f>(((J3741/60)/60)/24)+DATE(1970,1,1)</f>
        <v>42548.449861111112</v>
      </c>
      <c r="S3741" s="18">
        <f>(((I3741/60)/60)/24)+DATE(1970,1,1)</f>
        <v>42568.449861111112</v>
      </c>
      <c r="T3741" s="14">
        <f>MONTH(R3741)</f>
        <v>6</v>
      </c>
      <c r="U3741" s="14">
        <f>MONTH(S3741)</f>
        <v>7</v>
      </c>
      <c r="V3741">
        <f>YEAR(R3741)</f>
        <v>2016</v>
      </c>
      <c r="W3741">
        <f>YEAR(S3741)</f>
        <v>2016</v>
      </c>
      <c r="X3741" s="14">
        <f>_xlfn.DAYS(Table1[[#This Row],[Date Ended Conversion]],Table1[[#This Row],[Date Created Conversion]])</f>
        <v>20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8297</v>
      </c>
      <c r="O3742" t="s">
        <v>8298</v>
      </c>
      <c r="P3742" s="16">
        <f>ROUND(Table1[[#This Row],[pledged]]/Table1[[#This Row],[goal]]*100,0)</f>
        <v>18</v>
      </c>
      <c r="Q3742">
        <f>IFERROR(ROUND(E3742/L3742,2),0)</f>
        <v>25.57</v>
      </c>
      <c r="R3742" s="18">
        <f>(((J3742/60)/60)/24)+DATE(1970,1,1)</f>
        <v>41833.089756944442</v>
      </c>
      <c r="S3742" s="18">
        <f>(((I3742/60)/60)/24)+DATE(1970,1,1)</f>
        <v>41863.079143518517</v>
      </c>
      <c r="T3742" s="14">
        <f>MONTH(R3742)</f>
        <v>7</v>
      </c>
      <c r="U3742" s="14">
        <f>MONTH(S3742)</f>
        <v>8</v>
      </c>
      <c r="V3742">
        <f>YEAR(R3742)</f>
        <v>2014</v>
      </c>
      <c r="W3742">
        <f>YEAR(S3742)</f>
        <v>2014</v>
      </c>
      <c r="X3742" s="14">
        <f>_xlfn.DAYS(Table1[[#This Row],[Date Ended Conversion]],Table1[[#This Row],[Date Created Conversion]])</f>
        <v>30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8297</v>
      </c>
      <c r="O3743" t="s">
        <v>8298</v>
      </c>
      <c r="P3743" s="16">
        <f>ROUND(Table1[[#This Row],[pledged]]/Table1[[#This Row],[goal]]*100,0)</f>
        <v>0</v>
      </c>
      <c r="Q3743">
        <f>IFERROR(ROUND(E3743/L3743,2),0)</f>
        <v>0</v>
      </c>
      <c r="R3743" s="18">
        <f>(((J3743/60)/60)/24)+DATE(1970,1,1)</f>
        <v>42325.920717592591</v>
      </c>
      <c r="S3743" s="18">
        <f>(((I3743/60)/60)/24)+DATE(1970,1,1)</f>
        <v>42355.920717592591</v>
      </c>
      <c r="T3743" s="14">
        <f>MONTH(R3743)</f>
        <v>11</v>
      </c>
      <c r="U3743" s="14">
        <f>MONTH(S3743)</f>
        <v>12</v>
      </c>
      <c r="V3743">
        <f>YEAR(R3743)</f>
        <v>2015</v>
      </c>
      <c r="W3743">
        <f>YEAR(S3743)</f>
        <v>2015</v>
      </c>
      <c r="X3743" s="14">
        <f>_xlfn.DAYS(Table1[[#This Row],[Date Ended Conversion]],Table1[[#This Row],[Date Created Conversion]])</f>
        <v>30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8297</v>
      </c>
      <c r="O3744" t="s">
        <v>8298</v>
      </c>
      <c r="P3744" s="16">
        <f>ROUND(Table1[[#This Row],[pledged]]/Table1[[#This Row],[goal]]*100,0)</f>
        <v>2</v>
      </c>
      <c r="Q3744">
        <f>IFERROR(ROUND(E3744/L3744,2),0)</f>
        <v>25</v>
      </c>
      <c r="R3744" s="18">
        <f>(((J3744/60)/60)/24)+DATE(1970,1,1)</f>
        <v>41858.214629629627</v>
      </c>
      <c r="S3744" s="18">
        <f>(((I3744/60)/60)/24)+DATE(1970,1,1)</f>
        <v>41888.214629629627</v>
      </c>
      <c r="T3744" s="14">
        <f>MONTH(R3744)</f>
        <v>8</v>
      </c>
      <c r="U3744" s="14">
        <f>MONTH(S3744)</f>
        <v>9</v>
      </c>
      <c r="V3744">
        <f>YEAR(R3744)</f>
        <v>2014</v>
      </c>
      <c r="W3744">
        <f>YEAR(S3744)</f>
        <v>2014</v>
      </c>
      <c r="X3744" s="14">
        <f>_xlfn.DAYS(Table1[[#This Row],[Date Ended Conversion]],Table1[[#This Row],[Date Created Conversion]])</f>
        <v>30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8297</v>
      </c>
      <c r="O3745" t="s">
        <v>8298</v>
      </c>
      <c r="P3745" s="16">
        <f>ROUND(Table1[[#This Row],[pledged]]/Table1[[#This Row],[goal]]*100,0)</f>
        <v>0</v>
      </c>
      <c r="Q3745">
        <f>IFERROR(ROUND(E3745/L3745,2),0)</f>
        <v>0</v>
      </c>
      <c r="R3745" s="18">
        <f>(((J3745/60)/60)/24)+DATE(1970,1,1)</f>
        <v>41793.710231481484</v>
      </c>
      <c r="S3745" s="18">
        <f>(((I3745/60)/60)/24)+DATE(1970,1,1)</f>
        <v>41823.710231481484</v>
      </c>
      <c r="T3745" s="14">
        <f>MONTH(R3745)</f>
        <v>6</v>
      </c>
      <c r="U3745" s="14">
        <f>MONTH(S3745)</f>
        <v>7</v>
      </c>
      <c r="V3745">
        <f>YEAR(R3745)</f>
        <v>2014</v>
      </c>
      <c r="W3745">
        <f>YEAR(S3745)</f>
        <v>2014</v>
      </c>
      <c r="X3745" s="14">
        <f>_xlfn.DAYS(Table1[[#This Row],[Date Ended Conversion]],Table1[[#This Row],[Date Created Conversion]])</f>
        <v>30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8297</v>
      </c>
      <c r="O3746" t="s">
        <v>8298</v>
      </c>
      <c r="P3746" s="16">
        <f>ROUND(Table1[[#This Row],[pledged]]/Table1[[#This Row],[goal]]*100,0)</f>
        <v>0</v>
      </c>
      <c r="Q3746">
        <f>IFERROR(ROUND(E3746/L3746,2),0)</f>
        <v>0</v>
      </c>
      <c r="R3746" s="18">
        <f>(((J3746/60)/60)/24)+DATE(1970,1,1)</f>
        <v>41793.814259259263</v>
      </c>
      <c r="S3746" s="18">
        <f>(((I3746/60)/60)/24)+DATE(1970,1,1)</f>
        <v>41825.165972222225</v>
      </c>
      <c r="T3746" s="14">
        <f>MONTH(R3746)</f>
        <v>6</v>
      </c>
      <c r="U3746" s="14">
        <f>MONTH(S3746)</f>
        <v>7</v>
      </c>
      <c r="V3746">
        <f>YEAR(R3746)</f>
        <v>2014</v>
      </c>
      <c r="W3746">
        <f>YEAR(S3746)</f>
        <v>2014</v>
      </c>
      <c r="X3746" s="14">
        <f>_xlfn.DAYS(Table1[[#This Row],[Date Ended Conversion]],Table1[[#This Row],[Date Created Conversion]])</f>
        <v>32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8297</v>
      </c>
      <c r="O3747" t="s">
        <v>8298</v>
      </c>
      <c r="P3747" s="16">
        <f>ROUND(Table1[[#This Row],[pledged]]/Table1[[#This Row],[goal]]*100,0)</f>
        <v>10</v>
      </c>
      <c r="Q3747">
        <f>IFERROR(ROUND(E3747/L3747,2),0)</f>
        <v>10</v>
      </c>
      <c r="R3747" s="18">
        <f>(((J3747/60)/60)/24)+DATE(1970,1,1)</f>
        <v>41831.697939814818</v>
      </c>
      <c r="S3747" s="18">
        <f>(((I3747/60)/60)/24)+DATE(1970,1,1)</f>
        <v>41861.697939814818</v>
      </c>
      <c r="T3747" s="14">
        <f>MONTH(R3747)</f>
        <v>7</v>
      </c>
      <c r="U3747" s="14">
        <f>MONTH(S3747)</f>
        <v>8</v>
      </c>
      <c r="V3747">
        <f>YEAR(R3747)</f>
        <v>2014</v>
      </c>
      <c r="W3747">
        <f>YEAR(S3747)</f>
        <v>2014</v>
      </c>
      <c r="X3747" s="14">
        <f>_xlfn.DAYS(Table1[[#This Row],[Date Ended Conversion]],Table1[[#This Row],[Date Created Conversion]])</f>
        <v>30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8297</v>
      </c>
      <c r="O3748" t="s">
        <v>8298</v>
      </c>
      <c r="P3748" s="16">
        <f>ROUND(Table1[[#This Row],[pledged]]/Table1[[#This Row],[goal]]*100,0)</f>
        <v>2</v>
      </c>
      <c r="Q3748">
        <f>IFERROR(ROUND(E3748/L3748,2),0)</f>
        <v>202</v>
      </c>
      <c r="R3748" s="18">
        <f>(((J3748/60)/60)/24)+DATE(1970,1,1)</f>
        <v>42621.389340277776</v>
      </c>
      <c r="S3748" s="18">
        <f>(((I3748/60)/60)/24)+DATE(1970,1,1)</f>
        <v>42651.389340277776</v>
      </c>
      <c r="T3748" s="14">
        <f>MONTH(R3748)</f>
        <v>9</v>
      </c>
      <c r="U3748" s="14">
        <f>MONTH(S3748)</f>
        <v>10</v>
      </c>
      <c r="V3748">
        <f>YEAR(R3748)</f>
        <v>2016</v>
      </c>
      <c r="W3748">
        <f>YEAR(S3748)</f>
        <v>2016</v>
      </c>
      <c r="X3748" s="14">
        <f>_xlfn.DAYS(Table1[[#This Row],[Date Ended Conversion]],Table1[[#This Row],[Date Created Conversion]])</f>
        <v>30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8297</v>
      </c>
      <c r="O3749" t="s">
        <v>8298</v>
      </c>
      <c r="P3749" s="16">
        <f>ROUND(Table1[[#This Row],[pledged]]/Table1[[#This Row],[goal]]*100,0)</f>
        <v>1</v>
      </c>
      <c r="Q3749">
        <f>IFERROR(ROUND(E3749/L3749,2),0)</f>
        <v>25</v>
      </c>
      <c r="R3749" s="18">
        <f>(((J3749/60)/60)/24)+DATE(1970,1,1)</f>
        <v>42164.299722222218</v>
      </c>
      <c r="S3749" s="18">
        <f>(((I3749/60)/60)/24)+DATE(1970,1,1)</f>
        <v>42190.957638888889</v>
      </c>
      <c r="T3749" s="14">
        <f>MONTH(R3749)</f>
        <v>6</v>
      </c>
      <c r="U3749" s="14">
        <f>MONTH(S3749)</f>
        <v>7</v>
      </c>
      <c r="V3749">
        <f>YEAR(R3749)</f>
        <v>2015</v>
      </c>
      <c r="W3749">
        <f>YEAR(S3749)</f>
        <v>2015</v>
      </c>
      <c r="X3749" s="14">
        <f>_xlfn.DAYS(Table1[[#This Row],[Date Ended Conversion]],Table1[[#This Row],[Date Created Conversion]])</f>
        <v>26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8297</v>
      </c>
      <c r="O3750" t="s">
        <v>8300</v>
      </c>
      <c r="P3750" s="16">
        <f>ROUND(Table1[[#This Row],[pledged]]/Table1[[#This Row],[goal]]*100,0)</f>
        <v>104</v>
      </c>
      <c r="Q3750">
        <f>IFERROR(ROUND(E3750/L3750,2),0)</f>
        <v>99.54</v>
      </c>
      <c r="R3750" s="18">
        <f>(((J3750/60)/60)/24)+DATE(1970,1,1)</f>
        <v>42395.706435185188</v>
      </c>
      <c r="S3750" s="18">
        <f>(((I3750/60)/60)/24)+DATE(1970,1,1)</f>
        <v>42416.249305555553</v>
      </c>
      <c r="T3750" s="14">
        <f>MONTH(R3750)</f>
        <v>1</v>
      </c>
      <c r="U3750" s="14">
        <f>MONTH(S3750)</f>
        <v>2</v>
      </c>
      <c r="V3750">
        <f>YEAR(R3750)</f>
        <v>2016</v>
      </c>
      <c r="W3750">
        <f>YEAR(S3750)</f>
        <v>2016</v>
      </c>
      <c r="X3750" s="14">
        <f>_xlfn.DAYS(Table1[[#This Row],[Date Ended Conversion]],Table1[[#This Row],[Date Created Conversion]])</f>
        <v>21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8297</v>
      </c>
      <c r="O3751" t="s">
        <v>8300</v>
      </c>
      <c r="P3751" s="16">
        <f>ROUND(Table1[[#This Row],[pledged]]/Table1[[#This Row],[goal]]*100,0)</f>
        <v>105</v>
      </c>
      <c r="Q3751">
        <f>IFERROR(ROUND(E3751/L3751,2),0)</f>
        <v>75</v>
      </c>
      <c r="R3751" s="18">
        <f>(((J3751/60)/60)/24)+DATE(1970,1,1)</f>
        <v>42458.127175925925</v>
      </c>
      <c r="S3751" s="18">
        <f>(((I3751/60)/60)/24)+DATE(1970,1,1)</f>
        <v>42489.165972222225</v>
      </c>
      <c r="T3751" s="14">
        <f>MONTH(R3751)</f>
        <v>3</v>
      </c>
      <c r="U3751" s="14">
        <f>MONTH(S3751)</f>
        <v>4</v>
      </c>
      <c r="V3751">
        <f>YEAR(R3751)</f>
        <v>2016</v>
      </c>
      <c r="W3751">
        <f>YEAR(S3751)</f>
        <v>2016</v>
      </c>
      <c r="X3751" s="14">
        <f>_xlfn.DAYS(Table1[[#This Row],[Date Ended Conversion]],Table1[[#This Row],[Date Created Conversion]])</f>
        <v>31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8297</v>
      </c>
      <c r="O3752" t="s">
        <v>8300</v>
      </c>
      <c r="P3752" s="16">
        <f>ROUND(Table1[[#This Row],[pledged]]/Table1[[#This Row],[goal]]*100,0)</f>
        <v>100</v>
      </c>
      <c r="Q3752">
        <f>IFERROR(ROUND(E3752/L3752,2),0)</f>
        <v>215.25</v>
      </c>
      <c r="R3752" s="18">
        <f>(((J3752/60)/60)/24)+DATE(1970,1,1)</f>
        <v>42016.981574074074</v>
      </c>
      <c r="S3752" s="18">
        <f>(((I3752/60)/60)/24)+DATE(1970,1,1)</f>
        <v>42045.332638888889</v>
      </c>
      <c r="T3752" s="14">
        <f>MONTH(R3752)</f>
        <v>1</v>
      </c>
      <c r="U3752" s="14">
        <f>MONTH(S3752)</f>
        <v>2</v>
      </c>
      <c r="V3752">
        <f>YEAR(R3752)</f>
        <v>2015</v>
      </c>
      <c r="W3752">
        <f>YEAR(S3752)</f>
        <v>2015</v>
      </c>
      <c r="X3752" s="14">
        <f>_xlfn.DAYS(Table1[[#This Row],[Date Ended Conversion]],Table1[[#This Row],[Date Created Conversion]])</f>
        <v>29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8297</v>
      </c>
      <c r="O3753" t="s">
        <v>8300</v>
      </c>
      <c r="P3753" s="16">
        <f>ROUND(Table1[[#This Row],[pledged]]/Table1[[#This Row],[goal]]*100,0)</f>
        <v>133</v>
      </c>
      <c r="Q3753">
        <f>IFERROR(ROUND(E3753/L3753,2),0)</f>
        <v>120.55</v>
      </c>
      <c r="R3753" s="18">
        <f>(((J3753/60)/60)/24)+DATE(1970,1,1)</f>
        <v>42403.035567129627</v>
      </c>
      <c r="S3753" s="18">
        <f>(((I3753/60)/60)/24)+DATE(1970,1,1)</f>
        <v>42462.993900462956</v>
      </c>
      <c r="T3753" s="14">
        <f>MONTH(R3753)</f>
        <v>2</v>
      </c>
      <c r="U3753" s="14">
        <f>MONTH(S3753)</f>
        <v>4</v>
      </c>
      <c r="V3753">
        <f>YEAR(R3753)</f>
        <v>2016</v>
      </c>
      <c r="W3753">
        <f>YEAR(S3753)</f>
        <v>2016</v>
      </c>
      <c r="X3753" s="14">
        <f>_xlfn.DAYS(Table1[[#This Row],[Date Ended Conversion]],Table1[[#This Row],[Date Created Conversion]])</f>
        <v>59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8297</v>
      </c>
      <c r="O3754" t="s">
        <v>8300</v>
      </c>
      <c r="P3754" s="16">
        <f>ROUND(Table1[[#This Row],[pledged]]/Table1[[#This Row],[goal]]*100,0)</f>
        <v>113</v>
      </c>
      <c r="Q3754">
        <f>IFERROR(ROUND(E3754/L3754,2),0)</f>
        <v>37.67</v>
      </c>
      <c r="R3754" s="18">
        <f>(((J3754/60)/60)/24)+DATE(1970,1,1)</f>
        <v>42619.802488425921</v>
      </c>
      <c r="S3754" s="18">
        <f>(((I3754/60)/60)/24)+DATE(1970,1,1)</f>
        <v>42659.875</v>
      </c>
      <c r="T3754" s="14">
        <f>MONTH(R3754)</f>
        <v>9</v>
      </c>
      <c r="U3754" s="14">
        <f>MONTH(S3754)</f>
        <v>10</v>
      </c>
      <c r="V3754">
        <f>YEAR(R3754)</f>
        <v>2016</v>
      </c>
      <c r="W3754">
        <f>YEAR(S3754)</f>
        <v>2016</v>
      </c>
      <c r="X3754" s="14">
        <f>_xlfn.DAYS(Table1[[#This Row],[Date Ended Conversion]],Table1[[#This Row],[Date Created Conversion]])</f>
        <v>40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8297</v>
      </c>
      <c r="O3755" t="s">
        <v>8300</v>
      </c>
      <c r="P3755" s="16">
        <f>ROUND(Table1[[#This Row],[pledged]]/Table1[[#This Row],[goal]]*100,0)</f>
        <v>103</v>
      </c>
      <c r="Q3755">
        <f>IFERROR(ROUND(E3755/L3755,2),0)</f>
        <v>172.23</v>
      </c>
      <c r="R3755" s="18">
        <f>(((J3755/60)/60)/24)+DATE(1970,1,1)</f>
        <v>42128.824074074073</v>
      </c>
      <c r="S3755" s="18">
        <f>(((I3755/60)/60)/24)+DATE(1970,1,1)</f>
        <v>42158</v>
      </c>
      <c r="T3755" s="14">
        <f>MONTH(R3755)</f>
        <v>5</v>
      </c>
      <c r="U3755" s="14">
        <f>MONTH(S3755)</f>
        <v>6</v>
      </c>
      <c r="V3755">
        <f>YEAR(R3755)</f>
        <v>2015</v>
      </c>
      <c r="W3755">
        <f>YEAR(S3755)</f>
        <v>2015</v>
      </c>
      <c r="X3755" s="14">
        <f>_xlfn.DAYS(Table1[[#This Row],[Date Ended Conversion]],Table1[[#This Row],[Date Created Conversion]])</f>
        <v>30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8297</v>
      </c>
      <c r="O3756" t="s">
        <v>8300</v>
      </c>
      <c r="P3756" s="16">
        <f>ROUND(Table1[[#This Row],[pledged]]/Table1[[#This Row],[goal]]*100,0)</f>
        <v>120</v>
      </c>
      <c r="Q3756">
        <f>IFERROR(ROUND(E3756/L3756,2),0)</f>
        <v>111.11</v>
      </c>
      <c r="R3756" s="18">
        <f>(((J3756/60)/60)/24)+DATE(1970,1,1)</f>
        <v>41808.881215277775</v>
      </c>
      <c r="S3756" s="18">
        <f>(((I3756/60)/60)/24)+DATE(1970,1,1)</f>
        <v>41846.207638888889</v>
      </c>
      <c r="T3756" s="14">
        <f>MONTH(R3756)</f>
        <v>6</v>
      </c>
      <c r="U3756" s="14">
        <f>MONTH(S3756)</f>
        <v>7</v>
      </c>
      <c r="V3756">
        <f>YEAR(R3756)</f>
        <v>2014</v>
      </c>
      <c r="W3756">
        <f>YEAR(S3756)</f>
        <v>2014</v>
      </c>
      <c r="X3756" s="14">
        <f>_xlfn.DAYS(Table1[[#This Row],[Date Ended Conversion]],Table1[[#This Row],[Date Created Conversion]])</f>
        <v>38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8297</v>
      </c>
      <c r="O3757" t="s">
        <v>8300</v>
      </c>
      <c r="P3757" s="16">
        <f>ROUND(Table1[[#This Row],[pledged]]/Table1[[#This Row],[goal]]*100,0)</f>
        <v>130</v>
      </c>
      <c r="Q3757">
        <f>IFERROR(ROUND(E3757/L3757,2),0)</f>
        <v>25.46</v>
      </c>
      <c r="R3757" s="18">
        <f>(((J3757/60)/60)/24)+DATE(1970,1,1)</f>
        <v>42445.866979166662</v>
      </c>
      <c r="S3757" s="18">
        <f>(((I3757/60)/60)/24)+DATE(1970,1,1)</f>
        <v>42475.866979166662</v>
      </c>
      <c r="T3757" s="14">
        <f>MONTH(R3757)</f>
        <v>3</v>
      </c>
      <c r="U3757" s="14">
        <f>MONTH(S3757)</f>
        <v>4</v>
      </c>
      <c r="V3757">
        <f>YEAR(R3757)</f>
        <v>2016</v>
      </c>
      <c r="W3757">
        <f>YEAR(S3757)</f>
        <v>2016</v>
      </c>
      <c r="X3757" s="14">
        <f>_xlfn.DAYS(Table1[[#This Row],[Date Ended Conversion]],Table1[[#This Row],[Date Created Conversion]])</f>
        <v>30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8297</v>
      </c>
      <c r="O3758" t="s">
        <v>8300</v>
      </c>
      <c r="P3758" s="16">
        <f>ROUND(Table1[[#This Row],[pledged]]/Table1[[#This Row],[goal]]*100,0)</f>
        <v>101</v>
      </c>
      <c r="Q3758">
        <f>IFERROR(ROUND(E3758/L3758,2),0)</f>
        <v>267.64999999999998</v>
      </c>
      <c r="R3758" s="18">
        <f>(((J3758/60)/60)/24)+DATE(1970,1,1)</f>
        <v>41771.814791666664</v>
      </c>
      <c r="S3758" s="18">
        <f>(((I3758/60)/60)/24)+DATE(1970,1,1)</f>
        <v>41801.814791666664</v>
      </c>
      <c r="T3758" s="14">
        <f>MONTH(R3758)</f>
        <v>5</v>
      </c>
      <c r="U3758" s="14">
        <f>MONTH(S3758)</f>
        <v>6</v>
      </c>
      <c r="V3758">
        <f>YEAR(R3758)</f>
        <v>2014</v>
      </c>
      <c r="W3758">
        <f>YEAR(S3758)</f>
        <v>2014</v>
      </c>
      <c r="X3758" s="14">
        <f>_xlfn.DAYS(Table1[[#This Row],[Date Ended Conversion]],Table1[[#This Row],[Date Created Conversion]])</f>
        <v>30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8297</v>
      </c>
      <c r="O3759" t="s">
        <v>8300</v>
      </c>
      <c r="P3759" s="16">
        <f>ROUND(Table1[[#This Row],[pledged]]/Table1[[#This Row],[goal]]*100,0)</f>
        <v>109</v>
      </c>
      <c r="Q3759">
        <f>IFERROR(ROUND(E3759/L3759,2),0)</f>
        <v>75.959999999999994</v>
      </c>
      <c r="R3759" s="18">
        <f>(((J3759/60)/60)/24)+DATE(1970,1,1)</f>
        <v>41954.850868055553</v>
      </c>
      <c r="S3759" s="18">
        <f>(((I3759/60)/60)/24)+DATE(1970,1,1)</f>
        <v>41974.850868055553</v>
      </c>
      <c r="T3759" s="14">
        <f>MONTH(R3759)</f>
        <v>11</v>
      </c>
      <c r="U3759" s="14">
        <f>MONTH(S3759)</f>
        <v>12</v>
      </c>
      <c r="V3759">
        <f>YEAR(R3759)</f>
        <v>2014</v>
      </c>
      <c r="W3759">
        <f>YEAR(S3759)</f>
        <v>2014</v>
      </c>
      <c r="X3759" s="14">
        <f>_xlfn.DAYS(Table1[[#This Row],[Date Ended Conversion]],Table1[[#This Row],[Date Created Conversion]])</f>
        <v>20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8297</v>
      </c>
      <c r="O3760" t="s">
        <v>8300</v>
      </c>
      <c r="P3760" s="16">
        <f>ROUND(Table1[[#This Row],[pledged]]/Table1[[#This Row],[goal]]*100,0)</f>
        <v>102</v>
      </c>
      <c r="Q3760">
        <f>IFERROR(ROUND(E3760/L3760,2),0)</f>
        <v>59.04</v>
      </c>
      <c r="R3760" s="18">
        <f>(((J3760/60)/60)/24)+DATE(1970,1,1)</f>
        <v>41747.471504629626</v>
      </c>
      <c r="S3760" s="18">
        <f>(((I3760/60)/60)/24)+DATE(1970,1,1)</f>
        <v>41778.208333333336</v>
      </c>
      <c r="T3760" s="14">
        <f>MONTH(R3760)</f>
        <v>4</v>
      </c>
      <c r="U3760" s="14">
        <f>MONTH(S3760)</f>
        <v>5</v>
      </c>
      <c r="V3760">
        <f>YEAR(R3760)</f>
        <v>2014</v>
      </c>
      <c r="W3760">
        <f>YEAR(S3760)</f>
        <v>2014</v>
      </c>
      <c r="X3760" s="14">
        <f>_xlfn.DAYS(Table1[[#This Row],[Date Ended Conversion]],Table1[[#This Row],[Date Created Conversion]])</f>
        <v>31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8297</v>
      </c>
      <c r="O3761" t="s">
        <v>8300</v>
      </c>
      <c r="P3761" s="16">
        <f>ROUND(Table1[[#This Row],[pledged]]/Table1[[#This Row],[goal]]*100,0)</f>
        <v>110</v>
      </c>
      <c r="Q3761">
        <f>IFERROR(ROUND(E3761/L3761,2),0)</f>
        <v>50.11</v>
      </c>
      <c r="R3761" s="18">
        <f>(((J3761/60)/60)/24)+DATE(1970,1,1)</f>
        <v>42182.108252314814</v>
      </c>
      <c r="S3761" s="18">
        <f>(((I3761/60)/60)/24)+DATE(1970,1,1)</f>
        <v>42242.108252314814</v>
      </c>
      <c r="T3761" s="14">
        <f>MONTH(R3761)</f>
        <v>6</v>
      </c>
      <c r="U3761" s="14">
        <f>MONTH(S3761)</f>
        <v>8</v>
      </c>
      <c r="V3761">
        <f>YEAR(R3761)</f>
        <v>2015</v>
      </c>
      <c r="W3761">
        <f>YEAR(S3761)</f>
        <v>2015</v>
      </c>
      <c r="X3761" s="14">
        <f>_xlfn.DAYS(Table1[[#This Row],[Date Ended Conversion]],Table1[[#This Row],[Date Created Conversion]])</f>
        <v>60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8297</v>
      </c>
      <c r="O3762" t="s">
        <v>8300</v>
      </c>
      <c r="P3762" s="16">
        <f>ROUND(Table1[[#This Row],[pledged]]/Table1[[#This Row],[goal]]*100,0)</f>
        <v>101</v>
      </c>
      <c r="Q3762">
        <f>IFERROR(ROUND(E3762/L3762,2),0)</f>
        <v>55.5</v>
      </c>
      <c r="R3762" s="18">
        <f>(((J3762/60)/60)/24)+DATE(1970,1,1)</f>
        <v>41739.525300925925</v>
      </c>
      <c r="S3762" s="18">
        <f>(((I3762/60)/60)/24)+DATE(1970,1,1)</f>
        <v>41764.525300925925</v>
      </c>
      <c r="T3762" s="14">
        <f>MONTH(R3762)</f>
        <v>4</v>
      </c>
      <c r="U3762" s="14">
        <f>MONTH(S3762)</f>
        <v>5</v>
      </c>
      <c r="V3762">
        <f>YEAR(R3762)</f>
        <v>2014</v>
      </c>
      <c r="W3762">
        <f>YEAR(S3762)</f>
        <v>2014</v>
      </c>
      <c r="X3762" s="14">
        <f>_xlfn.DAYS(Table1[[#This Row],[Date Ended Conversion]],Table1[[#This Row],[Date Created Conversion]])</f>
        <v>25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8297</v>
      </c>
      <c r="O3763" t="s">
        <v>8300</v>
      </c>
      <c r="P3763" s="16">
        <f>ROUND(Table1[[#This Row],[pledged]]/Table1[[#This Row],[goal]]*100,0)</f>
        <v>100</v>
      </c>
      <c r="Q3763">
        <f>IFERROR(ROUND(E3763/L3763,2),0)</f>
        <v>166.67</v>
      </c>
      <c r="R3763" s="18">
        <f>(((J3763/60)/60)/24)+DATE(1970,1,1)</f>
        <v>42173.466863425929</v>
      </c>
      <c r="S3763" s="18">
        <f>(((I3763/60)/60)/24)+DATE(1970,1,1)</f>
        <v>42226.958333333328</v>
      </c>
      <c r="T3763" s="14">
        <f>MONTH(R3763)</f>
        <v>6</v>
      </c>
      <c r="U3763" s="14">
        <f>MONTH(S3763)</f>
        <v>8</v>
      </c>
      <c r="V3763">
        <f>YEAR(R3763)</f>
        <v>2015</v>
      </c>
      <c r="W3763">
        <f>YEAR(S3763)</f>
        <v>2015</v>
      </c>
      <c r="X3763" s="14">
        <f>_xlfn.DAYS(Table1[[#This Row],[Date Ended Conversion]],Table1[[#This Row],[Date Created Conversion]])</f>
        <v>53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8297</v>
      </c>
      <c r="O3764" t="s">
        <v>8300</v>
      </c>
      <c r="P3764" s="16">
        <f>ROUND(Table1[[#This Row],[pledged]]/Table1[[#This Row],[goal]]*100,0)</f>
        <v>106</v>
      </c>
      <c r="Q3764">
        <f>IFERROR(ROUND(E3764/L3764,2),0)</f>
        <v>47.43</v>
      </c>
      <c r="R3764" s="18">
        <f>(((J3764/60)/60)/24)+DATE(1970,1,1)</f>
        <v>42193.813530092593</v>
      </c>
      <c r="S3764" s="18">
        <f>(((I3764/60)/60)/24)+DATE(1970,1,1)</f>
        <v>42218.813530092593</v>
      </c>
      <c r="T3764" s="14">
        <f>MONTH(R3764)</f>
        <v>7</v>
      </c>
      <c r="U3764" s="14">
        <f>MONTH(S3764)</f>
        <v>8</v>
      </c>
      <c r="V3764">
        <f>YEAR(R3764)</f>
        <v>2015</v>
      </c>
      <c r="W3764">
        <f>YEAR(S3764)</f>
        <v>2015</v>
      </c>
      <c r="X3764" s="14">
        <f>_xlfn.DAYS(Table1[[#This Row],[Date Ended Conversion]],Table1[[#This Row],[Date Created Conversion]])</f>
        <v>25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8297</v>
      </c>
      <c r="O3765" t="s">
        <v>8300</v>
      </c>
      <c r="P3765" s="16">
        <f>ROUND(Table1[[#This Row],[pledged]]/Table1[[#This Row],[goal]]*100,0)</f>
        <v>100</v>
      </c>
      <c r="Q3765">
        <f>IFERROR(ROUND(E3765/L3765,2),0)</f>
        <v>64.94</v>
      </c>
      <c r="R3765" s="18">
        <f>(((J3765/60)/60)/24)+DATE(1970,1,1)</f>
        <v>42065.750300925924</v>
      </c>
      <c r="S3765" s="18">
        <f>(((I3765/60)/60)/24)+DATE(1970,1,1)</f>
        <v>42095.708634259259</v>
      </c>
      <c r="T3765" s="14">
        <f>MONTH(R3765)</f>
        <v>3</v>
      </c>
      <c r="U3765" s="14">
        <f>MONTH(S3765)</f>
        <v>4</v>
      </c>
      <c r="V3765">
        <f>YEAR(R3765)</f>
        <v>2015</v>
      </c>
      <c r="W3765">
        <f>YEAR(S3765)</f>
        <v>2015</v>
      </c>
      <c r="X3765" s="14">
        <f>_xlfn.DAYS(Table1[[#This Row],[Date Ended Conversion]],Table1[[#This Row],[Date Created Conversion]])</f>
        <v>30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8297</v>
      </c>
      <c r="O3766" t="s">
        <v>8300</v>
      </c>
      <c r="P3766" s="16">
        <f>ROUND(Table1[[#This Row],[pledged]]/Table1[[#This Row],[goal]]*100,0)</f>
        <v>100</v>
      </c>
      <c r="Q3766">
        <f>IFERROR(ROUND(E3766/L3766,2),0)</f>
        <v>55.56</v>
      </c>
      <c r="R3766" s="18">
        <f>(((J3766/60)/60)/24)+DATE(1970,1,1)</f>
        <v>42499.842962962968</v>
      </c>
      <c r="S3766" s="18">
        <f>(((I3766/60)/60)/24)+DATE(1970,1,1)</f>
        <v>42519.024999999994</v>
      </c>
      <c r="T3766" s="14">
        <f>MONTH(R3766)</f>
        <v>5</v>
      </c>
      <c r="U3766" s="14">
        <f>MONTH(S3766)</f>
        <v>5</v>
      </c>
      <c r="V3766">
        <f>YEAR(R3766)</f>
        <v>2016</v>
      </c>
      <c r="W3766">
        <f>YEAR(S3766)</f>
        <v>2016</v>
      </c>
      <c r="X3766" s="14">
        <f>_xlfn.DAYS(Table1[[#This Row],[Date Ended Conversion]],Table1[[#This Row],[Date Created Conversion]])</f>
        <v>20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8297</v>
      </c>
      <c r="O3767" t="s">
        <v>8300</v>
      </c>
      <c r="P3767" s="16">
        <f>ROUND(Table1[[#This Row],[pledged]]/Table1[[#This Row],[goal]]*100,0)</f>
        <v>113</v>
      </c>
      <c r="Q3767">
        <f>IFERROR(ROUND(E3767/L3767,2),0)</f>
        <v>74.22</v>
      </c>
      <c r="R3767" s="18">
        <f>(((J3767/60)/60)/24)+DATE(1970,1,1)</f>
        <v>41820.776412037041</v>
      </c>
      <c r="S3767" s="18">
        <f>(((I3767/60)/60)/24)+DATE(1970,1,1)</f>
        <v>41850.776412037041</v>
      </c>
      <c r="T3767" s="14">
        <f>MONTH(R3767)</f>
        <v>6</v>
      </c>
      <c r="U3767" s="14">
        <f>MONTH(S3767)</f>
        <v>7</v>
      </c>
      <c r="V3767">
        <f>YEAR(R3767)</f>
        <v>2014</v>
      </c>
      <c r="W3767">
        <f>YEAR(S3767)</f>
        <v>2014</v>
      </c>
      <c r="X3767" s="14">
        <f>_xlfn.DAYS(Table1[[#This Row],[Date Ended Conversion]],Table1[[#This Row],[Date Created Conversion]])</f>
        <v>30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8297</v>
      </c>
      <c r="O3768" t="s">
        <v>8300</v>
      </c>
      <c r="P3768" s="16">
        <f>ROUND(Table1[[#This Row],[pledged]]/Table1[[#This Row],[goal]]*100,0)</f>
        <v>103</v>
      </c>
      <c r="Q3768">
        <f>IFERROR(ROUND(E3768/L3768,2),0)</f>
        <v>106.93</v>
      </c>
      <c r="R3768" s="18">
        <f>(((J3768/60)/60)/24)+DATE(1970,1,1)</f>
        <v>41788.167187500003</v>
      </c>
      <c r="S3768" s="18">
        <f>(((I3768/60)/60)/24)+DATE(1970,1,1)</f>
        <v>41823.167187500003</v>
      </c>
      <c r="T3768" s="14">
        <f>MONTH(R3768)</f>
        <v>5</v>
      </c>
      <c r="U3768" s="14">
        <f>MONTH(S3768)</f>
        <v>7</v>
      </c>
      <c r="V3768">
        <f>YEAR(R3768)</f>
        <v>2014</v>
      </c>
      <c r="W3768">
        <f>YEAR(S3768)</f>
        <v>2014</v>
      </c>
      <c r="X3768" s="14">
        <f>_xlfn.DAYS(Table1[[#This Row],[Date Ended Conversion]],Table1[[#This Row],[Date Created Conversion]])</f>
        <v>35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8297</v>
      </c>
      <c r="O3769" t="s">
        <v>8300</v>
      </c>
      <c r="P3769" s="16">
        <f>ROUND(Table1[[#This Row],[pledged]]/Table1[[#This Row],[goal]]*100,0)</f>
        <v>117</v>
      </c>
      <c r="Q3769">
        <f>IFERROR(ROUND(E3769/L3769,2),0)</f>
        <v>41.7</v>
      </c>
      <c r="R3769" s="18">
        <f>(((J3769/60)/60)/24)+DATE(1970,1,1)</f>
        <v>42050.019641203704</v>
      </c>
      <c r="S3769" s="18">
        <f>(((I3769/60)/60)/24)+DATE(1970,1,1)</f>
        <v>42064.207638888889</v>
      </c>
      <c r="T3769" s="14">
        <f>MONTH(R3769)</f>
        <v>2</v>
      </c>
      <c r="U3769" s="14">
        <f>MONTH(S3769)</f>
        <v>3</v>
      </c>
      <c r="V3769">
        <f>YEAR(R3769)</f>
        <v>2015</v>
      </c>
      <c r="W3769">
        <f>YEAR(S3769)</f>
        <v>2015</v>
      </c>
      <c r="X3769" s="14">
        <f>_xlfn.DAYS(Table1[[#This Row],[Date Ended Conversion]],Table1[[#This Row],[Date Created Conversion]])</f>
        <v>14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8297</v>
      </c>
      <c r="O3770" t="s">
        <v>8300</v>
      </c>
      <c r="P3770" s="16">
        <f>ROUND(Table1[[#This Row],[pledged]]/Table1[[#This Row],[goal]]*100,0)</f>
        <v>108</v>
      </c>
      <c r="Q3770">
        <f>IFERROR(ROUND(E3770/L3770,2),0)</f>
        <v>74.239999999999995</v>
      </c>
      <c r="R3770" s="18">
        <f>(((J3770/60)/60)/24)+DATE(1970,1,1)</f>
        <v>41772.727893518517</v>
      </c>
      <c r="S3770" s="18">
        <f>(((I3770/60)/60)/24)+DATE(1970,1,1)</f>
        <v>41802.727893518517</v>
      </c>
      <c r="T3770" s="14">
        <f>MONTH(R3770)</f>
        <v>5</v>
      </c>
      <c r="U3770" s="14">
        <f>MONTH(S3770)</f>
        <v>6</v>
      </c>
      <c r="V3770">
        <f>YEAR(R3770)</f>
        <v>2014</v>
      </c>
      <c r="W3770">
        <f>YEAR(S3770)</f>
        <v>2014</v>
      </c>
      <c r="X3770" s="14">
        <f>_xlfn.DAYS(Table1[[#This Row],[Date Ended Conversion]],Table1[[#This Row],[Date Created Conversion]])</f>
        <v>30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8297</v>
      </c>
      <c r="O3771" t="s">
        <v>8300</v>
      </c>
      <c r="P3771" s="16">
        <f>ROUND(Table1[[#This Row],[pledged]]/Table1[[#This Row],[goal]]*100,0)</f>
        <v>100</v>
      </c>
      <c r="Q3771">
        <f>IFERROR(ROUND(E3771/L3771,2),0)</f>
        <v>73.33</v>
      </c>
      <c r="R3771" s="18">
        <f>(((J3771/60)/60)/24)+DATE(1970,1,1)</f>
        <v>42445.598136574074</v>
      </c>
      <c r="S3771" s="18">
        <f>(((I3771/60)/60)/24)+DATE(1970,1,1)</f>
        <v>42475.598136574074</v>
      </c>
      <c r="T3771" s="14">
        <f>MONTH(R3771)</f>
        <v>3</v>
      </c>
      <c r="U3771" s="14">
        <f>MONTH(S3771)</f>
        <v>4</v>
      </c>
      <c r="V3771">
        <f>YEAR(R3771)</f>
        <v>2016</v>
      </c>
      <c r="W3771">
        <f>YEAR(S3771)</f>
        <v>2016</v>
      </c>
      <c r="X3771" s="14">
        <f>_xlfn.DAYS(Table1[[#This Row],[Date Ended Conversion]],Table1[[#This Row],[Date Created Conversion]])</f>
        <v>30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8297</v>
      </c>
      <c r="O3772" t="s">
        <v>8300</v>
      </c>
      <c r="P3772" s="16">
        <f>ROUND(Table1[[#This Row],[pledged]]/Table1[[#This Row],[goal]]*100,0)</f>
        <v>100</v>
      </c>
      <c r="Q3772">
        <f>IFERROR(ROUND(E3772/L3772,2),0)</f>
        <v>100</v>
      </c>
      <c r="R3772" s="18">
        <f>(((J3772/60)/60)/24)+DATE(1970,1,1)</f>
        <v>42138.930671296301</v>
      </c>
      <c r="S3772" s="18">
        <f>(((I3772/60)/60)/24)+DATE(1970,1,1)</f>
        <v>42168.930671296301</v>
      </c>
      <c r="T3772" s="14">
        <f>MONTH(R3772)</f>
        <v>5</v>
      </c>
      <c r="U3772" s="14">
        <f>MONTH(S3772)</f>
        <v>6</v>
      </c>
      <c r="V3772">
        <f>YEAR(R3772)</f>
        <v>2015</v>
      </c>
      <c r="W3772">
        <f>YEAR(S3772)</f>
        <v>2015</v>
      </c>
      <c r="X3772" s="14">
        <f>_xlfn.DAYS(Table1[[#This Row],[Date Ended Conversion]],Table1[[#This Row],[Date Created Conversion]])</f>
        <v>30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8297</v>
      </c>
      <c r="O3773" t="s">
        <v>8300</v>
      </c>
      <c r="P3773" s="16">
        <f>ROUND(Table1[[#This Row],[pledged]]/Table1[[#This Row],[goal]]*100,0)</f>
        <v>146</v>
      </c>
      <c r="Q3773">
        <f>IFERROR(ROUND(E3773/L3773,2),0)</f>
        <v>38.42</v>
      </c>
      <c r="R3773" s="18">
        <f>(((J3773/60)/60)/24)+DATE(1970,1,1)</f>
        <v>42493.857083333336</v>
      </c>
      <c r="S3773" s="18">
        <f>(((I3773/60)/60)/24)+DATE(1970,1,1)</f>
        <v>42508</v>
      </c>
      <c r="T3773" s="14">
        <f>MONTH(R3773)</f>
        <v>5</v>
      </c>
      <c r="U3773" s="14">
        <f>MONTH(S3773)</f>
        <v>5</v>
      </c>
      <c r="V3773">
        <f>YEAR(R3773)</f>
        <v>2016</v>
      </c>
      <c r="W3773">
        <f>YEAR(S3773)</f>
        <v>2016</v>
      </c>
      <c r="X3773" s="14">
        <f>_xlfn.DAYS(Table1[[#This Row],[Date Ended Conversion]],Table1[[#This Row],[Date Created Conversion]])</f>
        <v>15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8297</v>
      </c>
      <c r="O3774" t="s">
        <v>8300</v>
      </c>
      <c r="P3774" s="16">
        <f>ROUND(Table1[[#This Row],[pledged]]/Table1[[#This Row],[goal]]*100,0)</f>
        <v>110</v>
      </c>
      <c r="Q3774">
        <f>IFERROR(ROUND(E3774/L3774,2),0)</f>
        <v>166.97</v>
      </c>
      <c r="R3774" s="18">
        <f>(((J3774/60)/60)/24)+DATE(1970,1,1)</f>
        <v>42682.616967592592</v>
      </c>
      <c r="S3774" s="18">
        <f>(((I3774/60)/60)/24)+DATE(1970,1,1)</f>
        <v>42703.25</v>
      </c>
      <c r="T3774" s="14">
        <f>MONTH(R3774)</f>
        <v>11</v>
      </c>
      <c r="U3774" s="14">
        <f>MONTH(S3774)</f>
        <v>11</v>
      </c>
      <c r="V3774">
        <f>YEAR(R3774)</f>
        <v>2016</v>
      </c>
      <c r="W3774">
        <f>YEAR(S3774)</f>
        <v>2016</v>
      </c>
      <c r="X3774" s="14">
        <f>_xlfn.DAYS(Table1[[#This Row],[Date Ended Conversion]],Table1[[#This Row],[Date Created Conversion]])</f>
        <v>21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8297</v>
      </c>
      <c r="O3775" t="s">
        <v>8300</v>
      </c>
      <c r="P3775" s="16">
        <f>ROUND(Table1[[#This Row],[pledged]]/Table1[[#This Row],[goal]]*100,0)</f>
        <v>108</v>
      </c>
      <c r="Q3775">
        <f>IFERROR(ROUND(E3775/L3775,2),0)</f>
        <v>94.91</v>
      </c>
      <c r="R3775" s="18">
        <f>(((J3775/60)/60)/24)+DATE(1970,1,1)</f>
        <v>42656.005173611105</v>
      </c>
      <c r="S3775" s="18">
        <f>(((I3775/60)/60)/24)+DATE(1970,1,1)</f>
        <v>42689.088888888888</v>
      </c>
      <c r="T3775" s="14">
        <f>MONTH(R3775)</f>
        <v>10</v>
      </c>
      <c r="U3775" s="14">
        <f>MONTH(S3775)</f>
        <v>11</v>
      </c>
      <c r="V3775">
        <f>YEAR(R3775)</f>
        <v>2016</v>
      </c>
      <c r="W3775">
        <f>YEAR(S3775)</f>
        <v>2016</v>
      </c>
      <c r="X3775" s="14">
        <f>_xlfn.DAYS(Table1[[#This Row],[Date Ended Conversion]],Table1[[#This Row],[Date Created Conversion]])</f>
        <v>33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8297</v>
      </c>
      <c r="O3776" t="s">
        <v>8300</v>
      </c>
      <c r="P3776" s="16">
        <f>ROUND(Table1[[#This Row],[pledged]]/Table1[[#This Row],[goal]]*100,0)</f>
        <v>100</v>
      </c>
      <c r="Q3776">
        <f>IFERROR(ROUND(E3776/L3776,2),0)</f>
        <v>100</v>
      </c>
      <c r="R3776" s="18">
        <f>(((J3776/60)/60)/24)+DATE(1970,1,1)</f>
        <v>42087.792303240742</v>
      </c>
      <c r="S3776" s="18">
        <f>(((I3776/60)/60)/24)+DATE(1970,1,1)</f>
        <v>42103.792303240742</v>
      </c>
      <c r="T3776" s="14">
        <f>MONTH(R3776)</f>
        <v>3</v>
      </c>
      <c r="U3776" s="14">
        <f>MONTH(S3776)</f>
        <v>4</v>
      </c>
      <c r="V3776">
        <f>YEAR(R3776)</f>
        <v>2015</v>
      </c>
      <c r="W3776">
        <f>YEAR(S3776)</f>
        <v>2015</v>
      </c>
      <c r="X3776" s="14">
        <f>_xlfn.DAYS(Table1[[#This Row],[Date Ended Conversion]],Table1[[#This Row],[Date Created Conversion]])</f>
        <v>16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8297</v>
      </c>
      <c r="O3777" t="s">
        <v>8300</v>
      </c>
      <c r="P3777" s="16">
        <f>ROUND(Table1[[#This Row],[pledged]]/Table1[[#This Row],[goal]]*100,0)</f>
        <v>100</v>
      </c>
      <c r="Q3777">
        <f>IFERROR(ROUND(E3777/L3777,2),0)</f>
        <v>143.21</v>
      </c>
      <c r="R3777" s="18">
        <f>(((J3777/60)/60)/24)+DATE(1970,1,1)</f>
        <v>42075.942627314813</v>
      </c>
      <c r="S3777" s="18">
        <f>(((I3777/60)/60)/24)+DATE(1970,1,1)</f>
        <v>42103.166666666672</v>
      </c>
      <c r="T3777" s="14">
        <f>MONTH(R3777)</f>
        <v>3</v>
      </c>
      <c r="U3777" s="14">
        <f>MONTH(S3777)</f>
        <v>4</v>
      </c>
      <c r="V3777">
        <f>YEAR(R3777)</f>
        <v>2015</v>
      </c>
      <c r="W3777">
        <f>YEAR(S3777)</f>
        <v>2015</v>
      </c>
      <c r="X3777" s="14">
        <f>_xlfn.DAYS(Table1[[#This Row],[Date Ended Conversion]],Table1[[#This Row],[Date Created Conversion]])</f>
        <v>28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8297</v>
      </c>
      <c r="O3778" t="s">
        <v>8300</v>
      </c>
      <c r="P3778" s="16">
        <f>ROUND(Table1[[#This Row],[pledged]]/Table1[[#This Row],[goal]]*100,0)</f>
        <v>107</v>
      </c>
      <c r="Q3778">
        <f>IFERROR(ROUND(E3778/L3778,2),0)</f>
        <v>90.82</v>
      </c>
      <c r="R3778" s="18">
        <f>(((J3778/60)/60)/24)+DATE(1970,1,1)</f>
        <v>41814.367800925924</v>
      </c>
      <c r="S3778" s="18">
        <f>(((I3778/60)/60)/24)+DATE(1970,1,1)</f>
        <v>41852.041666666664</v>
      </c>
      <c r="T3778" s="14">
        <f>MONTH(R3778)</f>
        <v>6</v>
      </c>
      <c r="U3778" s="14">
        <f>MONTH(S3778)</f>
        <v>8</v>
      </c>
      <c r="V3778">
        <f>YEAR(R3778)</f>
        <v>2014</v>
      </c>
      <c r="W3778">
        <f>YEAR(S3778)</f>
        <v>2014</v>
      </c>
      <c r="X3778" s="14">
        <f>_xlfn.DAYS(Table1[[#This Row],[Date Ended Conversion]],Table1[[#This Row],[Date Created Conversion]])</f>
        <v>38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8297</v>
      </c>
      <c r="O3779" t="s">
        <v>8300</v>
      </c>
      <c r="P3779" s="16">
        <f>ROUND(Table1[[#This Row],[pledged]]/Table1[[#This Row],[goal]]*100,0)</f>
        <v>143</v>
      </c>
      <c r="Q3779">
        <f>IFERROR(ROUND(E3779/L3779,2),0)</f>
        <v>48.54</v>
      </c>
      <c r="R3779" s="18">
        <f>(((J3779/60)/60)/24)+DATE(1970,1,1)</f>
        <v>41887.111354166671</v>
      </c>
      <c r="S3779" s="18">
        <f>(((I3779/60)/60)/24)+DATE(1970,1,1)</f>
        <v>41909.166666666664</v>
      </c>
      <c r="T3779" s="14">
        <f>MONTH(R3779)</f>
        <v>9</v>
      </c>
      <c r="U3779" s="14">
        <f>MONTH(S3779)</f>
        <v>9</v>
      </c>
      <c r="V3779">
        <f>YEAR(R3779)</f>
        <v>2014</v>
      </c>
      <c r="W3779">
        <f>YEAR(S3779)</f>
        <v>2014</v>
      </c>
      <c r="X3779" s="14">
        <f>_xlfn.DAYS(Table1[[#This Row],[Date Ended Conversion]],Table1[[#This Row],[Date Created Conversion]])</f>
        <v>22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8297</v>
      </c>
      <c r="O3780" t="s">
        <v>8300</v>
      </c>
      <c r="P3780" s="16">
        <f>ROUND(Table1[[#This Row],[pledged]]/Table1[[#This Row],[goal]]*100,0)</f>
        <v>105</v>
      </c>
      <c r="Q3780">
        <f>IFERROR(ROUND(E3780/L3780,2),0)</f>
        <v>70.03</v>
      </c>
      <c r="R3780" s="18">
        <f>(((J3780/60)/60)/24)+DATE(1970,1,1)</f>
        <v>41989.819212962961</v>
      </c>
      <c r="S3780" s="18">
        <f>(((I3780/60)/60)/24)+DATE(1970,1,1)</f>
        <v>42049.819212962961</v>
      </c>
      <c r="T3780" s="14">
        <f>MONTH(R3780)</f>
        <v>12</v>
      </c>
      <c r="U3780" s="14">
        <f>MONTH(S3780)</f>
        <v>2</v>
      </c>
      <c r="V3780">
        <f>YEAR(R3780)</f>
        <v>2014</v>
      </c>
      <c r="W3780">
        <f>YEAR(S3780)</f>
        <v>2015</v>
      </c>
      <c r="X3780" s="14">
        <f>_xlfn.DAYS(Table1[[#This Row],[Date Ended Conversion]],Table1[[#This Row],[Date Created Conversion]])</f>
        <v>60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8297</v>
      </c>
      <c r="O3781" t="s">
        <v>8300</v>
      </c>
      <c r="P3781" s="16">
        <f>ROUND(Table1[[#This Row],[pledged]]/Table1[[#This Row],[goal]]*100,0)</f>
        <v>104</v>
      </c>
      <c r="Q3781">
        <f>IFERROR(ROUND(E3781/L3781,2),0)</f>
        <v>135.63</v>
      </c>
      <c r="R3781" s="18">
        <f>(((J3781/60)/60)/24)+DATE(1970,1,1)</f>
        <v>42425.735416666663</v>
      </c>
      <c r="S3781" s="18">
        <f>(((I3781/60)/60)/24)+DATE(1970,1,1)</f>
        <v>42455.693750000006</v>
      </c>
      <c r="T3781" s="14">
        <f>MONTH(R3781)</f>
        <v>2</v>
      </c>
      <c r="U3781" s="14">
        <f>MONTH(S3781)</f>
        <v>3</v>
      </c>
      <c r="V3781">
        <f>YEAR(R3781)</f>
        <v>2016</v>
      </c>
      <c r="W3781">
        <f>YEAR(S3781)</f>
        <v>2016</v>
      </c>
      <c r="X3781" s="14">
        <f>_xlfn.DAYS(Table1[[#This Row],[Date Ended Conversion]],Table1[[#This Row],[Date Created Conversion]])</f>
        <v>30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8297</v>
      </c>
      <c r="O3782" t="s">
        <v>8300</v>
      </c>
      <c r="P3782" s="16">
        <f>ROUND(Table1[[#This Row],[pledged]]/Table1[[#This Row],[goal]]*100,0)</f>
        <v>120</v>
      </c>
      <c r="Q3782">
        <f>IFERROR(ROUND(E3782/L3782,2),0)</f>
        <v>100</v>
      </c>
      <c r="R3782" s="18">
        <f>(((J3782/60)/60)/24)+DATE(1970,1,1)</f>
        <v>42166.219733796301</v>
      </c>
      <c r="S3782" s="18">
        <f>(((I3782/60)/60)/24)+DATE(1970,1,1)</f>
        <v>42198.837499999994</v>
      </c>
      <c r="T3782" s="14">
        <f>MONTH(R3782)</f>
        <v>6</v>
      </c>
      <c r="U3782" s="14">
        <f>MONTH(S3782)</f>
        <v>7</v>
      </c>
      <c r="V3782">
        <f>YEAR(R3782)</f>
        <v>2015</v>
      </c>
      <c r="W3782">
        <f>YEAR(S3782)</f>
        <v>2015</v>
      </c>
      <c r="X3782" s="14">
        <f>_xlfn.DAYS(Table1[[#This Row],[Date Ended Conversion]],Table1[[#This Row],[Date Created Conversion]])</f>
        <v>32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8297</v>
      </c>
      <c r="O3783" t="s">
        <v>8300</v>
      </c>
      <c r="P3783" s="16">
        <f>ROUND(Table1[[#This Row],[pledged]]/Table1[[#This Row],[goal]]*100,0)</f>
        <v>110</v>
      </c>
      <c r="Q3783">
        <f>IFERROR(ROUND(E3783/L3783,2),0)</f>
        <v>94.9</v>
      </c>
      <c r="R3783" s="18">
        <f>(((J3783/60)/60)/24)+DATE(1970,1,1)</f>
        <v>41865.882928240739</v>
      </c>
      <c r="S3783" s="18">
        <f>(((I3783/60)/60)/24)+DATE(1970,1,1)</f>
        <v>41890.882928240739</v>
      </c>
      <c r="T3783" s="14">
        <f>MONTH(R3783)</f>
        <v>8</v>
      </c>
      <c r="U3783" s="14">
        <f>MONTH(S3783)</f>
        <v>9</v>
      </c>
      <c r="V3783">
        <f>YEAR(R3783)</f>
        <v>2014</v>
      </c>
      <c r="W3783">
        <f>YEAR(S3783)</f>
        <v>2014</v>
      </c>
      <c r="X3783" s="14">
        <f>_xlfn.DAYS(Table1[[#This Row],[Date Ended Conversion]],Table1[[#This Row],[Date Created Conversion]])</f>
        <v>25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8297</v>
      </c>
      <c r="O3784" t="s">
        <v>8300</v>
      </c>
      <c r="P3784" s="16">
        <f>ROUND(Table1[[#This Row],[pledged]]/Table1[[#This Row],[goal]]*100,0)</f>
        <v>102</v>
      </c>
      <c r="Q3784">
        <f>IFERROR(ROUND(E3784/L3784,2),0)</f>
        <v>75.37</v>
      </c>
      <c r="R3784" s="18">
        <f>(((J3784/60)/60)/24)+DATE(1970,1,1)</f>
        <v>42546.862233796302</v>
      </c>
      <c r="S3784" s="18">
        <f>(((I3784/60)/60)/24)+DATE(1970,1,1)</f>
        <v>42575.958333333328</v>
      </c>
      <c r="T3784" s="14">
        <f>MONTH(R3784)</f>
        <v>6</v>
      </c>
      <c r="U3784" s="14">
        <f>MONTH(S3784)</f>
        <v>7</v>
      </c>
      <c r="V3784">
        <f>YEAR(R3784)</f>
        <v>2016</v>
      </c>
      <c r="W3784">
        <f>YEAR(S3784)</f>
        <v>2016</v>
      </c>
      <c r="X3784" s="14">
        <f>_xlfn.DAYS(Table1[[#This Row],[Date Ended Conversion]],Table1[[#This Row],[Date Created Conversion]])</f>
        <v>29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8297</v>
      </c>
      <c r="O3785" t="s">
        <v>8300</v>
      </c>
      <c r="P3785" s="16">
        <f>ROUND(Table1[[#This Row],[pledged]]/Table1[[#This Row],[goal]]*100,0)</f>
        <v>129</v>
      </c>
      <c r="Q3785">
        <f>IFERROR(ROUND(E3785/L3785,2),0)</f>
        <v>64.459999999999994</v>
      </c>
      <c r="R3785" s="18">
        <f>(((J3785/60)/60)/24)+DATE(1970,1,1)</f>
        <v>42420.140277777777</v>
      </c>
      <c r="S3785" s="18">
        <f>(((I3785/60)/60)/24)+DATE(1970,1,1)</f>
        <v>42444.666666666672</v>
      </c>
      <c r="T3785" s="14">
        <f>MONTH(R3785)</f>
        <v>2</v>
      </c>
      <c r="U3785" s="14">
        <f>MONTH(S3785)</f>
        <v>3</v>
      </c>
      <c r="V3785">
        <f>YEAR(R3785)</f>
        <v>2016</v>
      </c>
      <c r="W3785">
        <f>YEAR(S3785)</f>
        <v>2016</v>
      </c>
      <c r="X3785" s="14">
        <f>_xlfn.DAYS(Table1[[#This Row],[Date Ended Conversion]],Table1[[#This Row],[Date Created Conversion]])</f>
        <v>24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8297</v>
      </c>
      <c r="O3786" t="s">
        <v>8300</v>
      </c>
      <c r="P3786" s="16">
        <f>ROUND(Table1[[#This Row],[pledged]]/Table1[[#This Row],[goal]]*100,0)</f>
        <v>115</v>
      </c>
      <c r="Q3786">
        <f>IFERROR(ROUND(E3786/L3786,2),0)</f>
        <v>115</v>
      </c>
      <c r="R3786" s="18">
        <f>(((J3786/60)/60)/24)+DATE(1970,1,1)</f>
        <v>42531.980694444443</v>
      </c>
      <c r="S3786" s="18">
        <f>(((I3786/60)/60)/24)+DATE(1970,1,1)</f>
        <v>42561.980694444443</v>
      </c>
      <c r="T3786" s="14">
        <f>MONTH(R3786)</f>
        <v>6</v>
      </c>
      <c r="U3786" s="14">
        <f>MONTH(S3786)</f>
        <v>7</v>
      </c>
      <c r="V3786">
        <f>YEAR(R3786)</f>
        <v>2016</v>
      </c>
      <c r="W3786">
        <f>YEAR(S3786)</f>
        <v>2016</v>
      </c>
      <c r="X3786" s="14">
        <f>_xlfn.DAYS(Table1[[#This Row],[Date Ended Conversion]],Table1[[#This Row],[Date Created Conversion]])</f>
        <v>30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8297</v>
      </c>
      <c r="O3787" t="s">
        <v>8300</v>
      </c>
      <c r="P3787" s="16">
        <f>ROUND(Table1[[#This Row],[pledged]]/Table1[[#This Row],[goal]]*100,0)</f>
        <v>151</v>
      </c>
      <c r="Q3787">
        <f>IFERROR(ROUND(E3787/L3787,2),0)</f>
        <v>100.5</v>
      </c>
      <c r="R3787" s="18">
        <f>(((J3787/60)/60)/24)+DATE(1970,1,1)</f>
        <v>42548.63853009259</v>
      </c>
      <c r="S3787" s="18">
        <f>(((I3787/60)/60)/24)+DATE(1970,1,1)</f>
        <v>42584.418749999997</v>
      </c>
      <c r="T3787" s="14">
        <f>MONTH(R3787)</f>
        <v>6</v>
      </c>
      <c r="U3787" s="14">
        <f>MONTH(S3787)</f>
        <v>8</v>
      </c>
      <c r="V3787">
        <f>YEAR(R3787)</f>
        <v>2016</v>
      </c>
      <c r="W3787">
        <f>YEAR(S3787)</f>
        <v>2016</v>
      </c>
      <c r="X3787" s="14">
        <f>_xlfn.DAYS(Table1[[#This Row],[Date Ended Conversion]],Table1[[#This Row],[Date Created Conversion]])</f>
        <v>36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8297</v>
      </c>
      <c r="O3788" t="s">
        <v>8300</v>
      </c>
      <c r="P3788" s="16">
        <f>ROUND(Table1[[#This Row],[pledged]]/Table1[[#This Row],[goal]]*100,0)</f>
        <v>111</v>
      </c>
      <c r="Q3788">
        <f>IFERROR(ROUND(E3788/L3788,2),0)</f>
        <v>93.77</v>
      </c>
      <c r="R3788" s="18">
        <f>(((J3788/60)/60)/24)+DATE(1970,1,1)</f>
        <v>42487.037905092591</v>
      </c>
      <c r="S3788" s="18">
        <f>(((I3788/60)/60)/24)+DATE(1970,1,1)</f>
        <v>42517.037905092591</v>
      </c>
      <c r="T3788" s="14">
        <f>MONTH(R3788)</f>
        <v>4</v>
      </c>
      <c r="U3788" s="14">
        <f>MONTH(S3788)</f>
        <v>5</v>
      </c>
      <c r="V3788">
        <f>YEAR(R3788)</f>
        <v>2016</v>
      </c>
      <c r="W3788">
        <f>YEAR(S3788)</f>
        <v>2016</v>
      </c>
      <c r="X3788" s="14">
        <f>_xlfn.DAYS(Table1[[#This Row],[Date Ended Conversion]],Table1[[#This Row],[Date Created Conversion]])</f>
        <v>30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8297</v>
      </c>
      <c r="O3789" t="s">
        <v>8300</v>
      </c>
      <c r="P3789" s="16">
        <f>ROUND(Table1[[#This Row],[pledged]]/Table1[[#This Row],[goal]]*100,0)</f>
        <v>100</v>
      </c>
      <c r="Q3789">
        <f>IFERROR(ROUND(E3789/L3789,2),0)</f>
        <v>35.1</v>
      </c>
      <c r="R3789" s="18">
        <f>(((J3789/60)/60)/24)+DATE(1970,1,1)</f>
        <v>42167.534791666665</v>
      </c>
      <c r="S3789" s="18">
        <f>(((I3789/60)/60)/24)+DATE(1970,1,1)</f>
        <v>42196.165972222225</v>
      </c>
      <c r="T3789" s="14">
        <f>MONTH(R3789)</f>
        <v>6</v>
      </c>
      <c r="U3789" s="14">
        <f>MONTH(S3789)</f>
        <v>7</v>
      </c>
      <c r="V3789">
        <f>YEAR(R3789)</f>
        <v>2015</v>
      </c>
      <c r="W3789">
        <f>YEAR(S3789)</f>
        <v>2015</v>
      </c>
      <c r="X3789" s="14">
        <f>_xlfn.DAYS(Table1[[#This Row],[Date Ended Conversion]],Table1[[#This Row],[Date Created Conversion]])</f>
        <v>29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8297</v>
      </c>
      <c r="O3790" t="s">
        <v>8300</v>
      </c>
      <c r="P3790" s="16">
        <f>ROUND(Table1[[#This Row],[pledged]]/Table1[[#This Row],[goal]]*100,0)</f>
        <v>1</v>
      </c>
      <c r="Q3790">
        <f>IFERROR(ROUND(E3790/L3790,2),0)</f>
        <v>500</v>
      </c>
      <c r="R3790" s="18">
        <f>(((J3790/60)/60)/24)+DATE(1970,1,1)</f>
        <v>42333.695821759262</v>
      </c>
      <c r="S3790" s="18">
        <f>(((I3790/60)/60)/24)+DATE(1970,1,1)</f>
        <v>42361.679166666669</v>
      </c>
      <c r="T3790" s="14">
        <f>MONTH(R3790)</f>
        <v>11</v>
      </c>
      <c r="U3790" s="14">
        <f>MONTH(S3790)</f>
        <v>12</v>
      </c>
      <c r="V3790">
        <f>YEAR(R3790)</f>
        <v>2015</v>
      </c>
      <c r="W3790">
        <f>YEAR(S3790)</f>
        <v>2015</v>
      </c>
      <c r="X3790" s="14">
        <f>_xlfn.DAYS(Table1[[#This Row],[Date Ended Conversion]],Table1[[#This Row],[Date Created Conversion]])</f>
        <v>28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8297</v>
      </c>
      <c r="O3791" t="s">
        <v>8300</v>
      </c>
      <c r="P3791" s="16">
        <f>ROUND(Table1[[#This Row],[pledged]]/Table1[[#This Row],[goal]]*100,0)</f>
        <v>3</v>
      </c>
      <c r="Q3791">
        <f>IFERROR(ROUND(E3791/L3791,2),0)</f>
        <v>29</v>
      </c>
      <c r="R3791" s="18">
        <f>(((J3791/60)/60)/24)+DATE(1970,1,1)</f>
        <v>42138.798819444448</v>
      </c>
      <c r="S3791" s="18">
        <f>(((I3791/60)/60)/24)+DATE(1970,1,1)</f>
        <v>42170.798819444448</v>
      </c>
      <c r="T3791" s="14">
        <f>MONTH(R3791)</f>
        <v>5</v>
      </c>
      <c r="U3791" s="14">
        <f>MONTH(S3791)</f>
        <v>6</v>
      </c>
      <c r="V3791">
        <f>YEAR(R3791)</f>
        <v>2015</v>
      </c>
      <c r="W3791">
        <f>YEAR(S3791)</f>
        <v>2015</v>
      </c>
      <c r="X3791" s="14">
        <f>_xlfn.DAYS(Table1[[#This Row],[Date Ended Conversion]],Table1[[#This Row],[Date Created Conversion]])</f>
        <v>32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8297</v>
      </c>
      <c r="O3792" t="s">
        <v>8300</v>
      </c>
      <c r="P3792" s="16">
        <f>ROUND(Table1[[#This Row],[pledged]]/Table1[[#This Row],[goal]]*100,0)</f>
        <v>0</v>
      </c>
      <c r="Q3792">
        <f>IFERROR(ROUND(E3792/L3792,2),0)</f>
        <v>0</v>
      </c>
      <c r="R3792" s="18">
        <f>(((J3792/60)/60)/24)+DATE(1970,1,1)</f>
        <v>42666.666932870372</v>
      </c>
      <c r="S3792" s="18">
        <f>(((I3792/60)/60)/24)+DATE(1970,1,1)</f>
        <v>42696.708599537036</v>
      </c>
      <c r="T3792" s="14">
        <f>MONTH(R3792)</f>
        <v>10</v>
      </c>
      <c r="U3792" s="14">
        <f>MONTH(S3792)</f>
        <v>11</v>
      </c>
      <c r="V3792">
        <f>YEAR(R3792)</f>
        <v>2016</v>
      </c>
      <c r="W3792">
        <f>YEAR(S3792)</f>
        <v>2016</v>
      </c>
      <c r="X3792" s="14">
        <f>_xlfn.DAYS(Table1[[#This Row],[Date Ended Conversion]],Table1[[#This Row],[Date Created Conversion]])</f>
        <v>30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8297</v>
      </c>
      <c r="O3793" t="s">
        <v>8300</v>
      </c>
      <c r="P3793" s="16">
        <f>ROUND(Table1[[#This Row],[pledged]]/Table1[[#This Row],[goal]]*100,0)</f>
        <v>0</v>
      </c>
      <c r="Q3793">
        <f>IFERROR(ROUND(E3793/L3793,2),0)</f>
        <v>0</v>
      </c>
      <c r="R3793" s="18">
        <f>(((J3793/60)/60)/24)+DATE(1970,1,1)</f>
        <v>41766.692037037035</v>
      </c>
      <c r="S3793" s="18">
        <f>(((I3793/60)/60)/24)+DATE(1970,1,1)</f>
        <v>41826.692037037035</v>
      </c>
      <c r="T3793" s="14">
        <f>MONTH(R3793)</f>
        <v>5</v>
      </c>
      <c r="U3793" s="14">
        <f>MONTH(S3793)</f>
        <v>7</v>
      </c>
      <c r="V3793">
        <f>YEAR(R3793)</f>
        <v>2014</v>
      </c>
      <c r="W3793">
        <f>YEAR(S3793)</f>
        <v>2014</v>
      </c>
      <c r="X3793" s="14">
        <f>_xlfn.DAYS(Table1[[#This Row],[Date Ended Conversion]],Table1[[#This Row],[Date Created Conversion]])</f>
        <v>60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8297</v>
      </c>
      <c r="O3794" t="s">
        <v>8300</v>
      </c>
      <c r="P3794" s="16">
        <f>ROUND(Table1[[#This Row],[pledged]]/Table1[[#This Row],[goal]]*100,0)</f>
        <v>0</v>
      </c>
      <c r="Q3794">
        <f>IFERROR(ROUND(E3794/L3794,2),0)</f>
        <v>17.5</v>
      </c>
      <c r="R3794" s="18">
        <f>(((J3794/60)/60)/24)+DATE(1970,1,1)</f>
        <v>42170.447013888886</v>
      </c>
      <c r="S3794" s="18">
        <f>(((I3794/60)/60)/24)+DATE(1970,1,1)</f>
        <v>42200.447013888886</v>
      </c>
      <c r="T3794" s="14">
        <f>MONTH(R3794)</f>
        <v>6</v>
      </c>
      <c r="U3794" s="14">
        <f>MONTH(S3794)</f>
        <v>7</v>
      </c>
      <c r="V3794">
        <f>YEAR(R3794)</f>
        <v>2015</v>
      </c>
      <c r="W3794">
        <f>YEAR(S3794)</f>
        <v>2015</v>
      </c>
      <c r="X3794" s="14">
        <f>_xlfn.DAYS(Table1[[#This Row],[Date Ended Conversion]],Table1[[#This Row],[Date Created Conversion]])</f>
        <v>30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8297</v>
      </c>
      <c r="O3795" t="s">
        <v>8300</v>
      </c>
      <c r="P3795" s="16">
        <f>ROUND(Table1[[#This Row],[pledged]]/Table1[[#This Row],[goal]]*100,0)</f>
        <v>60</v>
      </c>
      <c r="Q3795">
        <f>IFERROR(ROUND(E3795/L3795,2),0)</f>
        <v>174</v>
      </c>
      <c r="R3795" s="18">
        <f>(((J3795/60)/60)/24)+DATE(1970,1,1)</f>
        <v>41968.938993055555</v>
      </c>
      <c r="S3795" s="18">
        <f>(((I3795/60)/60)/24)+DATE(1970,1,1)</f>
        <v>41989.938993055555</v>
      </c>
      <c r="T3795" s="14">
        <f>MONTH(R3795)</f>
        <v>11</v>
      </c>
      <c r="U3795" s="14">
        <f>MONTH(S3795)</f>
        <v>12</v>
      </c>
      <c r="V3795">
        <f>YEAR(R3795)</f>
        <v>2014</v>
      </c>
      <c r="W3795">
        <f>YEAR(S3795)</f>
        <v>2014</v>
      </c>
      <c r="X3795" s="14">
        <f>_xlfn.DAYS(Table1[[#This Row],[Date Ended Conversion]],Table1[[#This Row],[Date Created Conversion]])</f>
        <v>21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8297</v>
      </c>
      <c r="O3796" t="s">
        <v>8300</v>
      </c>
      <c r="P3796" s="16">
        <f>ROUND(Table1[[#This Row],[pledged]]/Table1[[#This Row],[goal]]*100,0)</f>
        <v>1</v>
      </c>
      <c r="Q3796">
        <f>IFERROR(ROUND(E3796/L3796,2),0)</f>
        <v>50</v>
      </c>
      <c r="R3796" s="18">
        <f>(((J3796/60)/60)/24)+DATE(1970,1,1)</f>
        <v>42132.58048611111</v>
      </c>
      <c r="S3796" s="18">
        <f>(((I3796/60)/60)/24)+DATE(1970,1,1)</f>
        <v>42162.58048611111</v>
      </c>
      <c r="T3796" s="14">
        <f>MONTH(R3796)</f>
        <v>5</v>
      </c>
      <c r="U3796" s="14">
        <f>MONTH(S3796)</f>
        <v>6</v>
      </c>
      <c r="V3796">
        <f>YEAR(R3796)</f>
        <v>2015</v>
      </c>
      <c r="W3796">
        <f>YEAR(S3796)</f>
        <v>2015</v>
      </c>
      <c r="X3796" s="14">
        <f>_xlfn.DAYS(Table1[[#This Row],[Date Ended Conversion]],Table1[[#This Row],[Date Created Conversion]])</f>
        <v>30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8297</v>
      </c>
      <c r="O3797" t="s">
        <v>8300</v>
      </c>
      <c r="P3797" s="16">
        <f>ROUND(Table1[[#This Row],[pledged]]/Table1[[#This Row],[goal]]*100,0)</f>
        <v>2</v>
      </c>
      <c r="Q3797">
        <f>IFERROR(ROUND(E3797/L3797,2),0)</f>
        <v>5</v>
      </c>
      <c r="R3797" s="18">
        <f>(((J3797/60)/60)/24)+DATE(1970,1,1)</f>
        <v>42201.436226851853</v>
      </c>
      <c r="S3797" s="18">
        <f>(((I3797/60)/60)/24)+DATE(1970,1,1)</f>
        <v>42244.9375</v>
      </c>
      <c r="T3797" s="14">
        <f>MONTH(R3797)</f>
        <v>7</v>
      </c>
      <c r="U3797" s="14">
        <f>MONTH(S3797)</f>
        <v>8</v>
      </c>
      <c r="V3797">
        <f>YEAR(R3797)</f>
        <v>2015</v>
      </c>
      <c r="W3797">
        <f>YEAR(S3797)</f>
        <v>2015</v>
      </c>
      <c r="X3797" s="14">
        <f>_xlfn.DAYS(Table1[[#This Row],[Date Ended Conversion]],Table1[[#This Row],[Date Created Conversion]])</f>
        <v>43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8297</v>
      </c>
      <c r="O3798" t="s">
        <v>8300</v>
      </c>
      <c r="P3798" s="16">
        <f>ROUND(Table1[[#This Row],[pledged]]/Table1[[#This Row],[goal]]*100,0)</f>
        <v>0</v>
      </c>
      <c r="Q3798">
        <f>IFERROR(ROUND(E3798/L3798,2),0)</f>
        <v>1</v>
      </c>
      <c r="R3798" s="18">
        <f>(((J3798/60)/60)/24)+DATE(1970,1,1)</f>
        <v>42689.029583333337</v>
      </c>
      <c r="S3798" s="18">
        <f>(((I3798/60)/60)/24)+DATE(1970,1,1)</f>
        <v>42749.029583333337</v>
      </c>
      <c r="T3798" s="14">
        <f>MONTH(R3798)</f>
        <v>11</v>
      </c>
      <c r="U3798" s="14">
        <f>MONTH(S3798)</f>
        <v>1</v>
      </c>
      <c r="V3798">
        <f>YEAR(R3798)</f>
        <v>2016</v>
      </c>
      <c r="W3798">
        <f>YEAR(S3798)</f>
        <v>2017</v>
      </c>
      <c r="X3798" s="14">
        <f>_xlfn.DAYS(Table1[[#This Row],[Date Ended Conversion]],Table1[[#This Row],[Date Created Conversion]])</f>
        <v>60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8297</v>
      </c>
      <c r="O3799" t="s">
        <v>8300</v>
      </c>
      <c r="P3799" s="16">
        <f>ROUND(Table1[[#This Row],[pledged]]/Table1[[#This Row],[goal]]*100,0)</f>
        <v>90</v>
      </c>
      <c r="Q3799">
        <f>IFERROR(ROUND(E3799/L3799,2),0)</f>
        <v>145.41</v>
      </c>
      <c r="R3799" s="18">
        <f>(((J3799/60)/60)/24)+DATE(1970,1,1)</f>
        <v>42084.881539351853</v>
      </c>
      <c r="S3799" s="18">
        <f>(((I3799/60)/60)/24)+DATE(1970,1,1)</f>
        <v>42114.881539351853</v>
      </c>
      <c r="T3799" s="14">
        <f>MONTH(R3799)</f>
        <v>3</v>
      </c>
      <c r="U3799" s="14">
        <f>MONTH(S3799)</f>
        <v>4</v>
      </c>
      <c r="V3799">
        <f>YEAR(R3799)</f>
        <v>2015</v>
      </c>
      <c r="W3799">
        <f>YEAR(S3799)</f>
        <v>2015</v>
      </c>
      <c r="X3799" s="14">
        <f>_xlfn.DAYS(Table1[[#This Row],[Date Ended Conversion]],Table1[[#This Row],[Date Created Conversion]])</f>
        <v>30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8297</v>
      </c>
      <c r="O3800" t="s">
        <v>8300</v>
      </c>
      <c r="P3800" s="16">
        <f>ROUND(Table1[[#This Row],[pledged]]/Table1[[#This Row],[goal]]*100,0)</f>
        <v>1</v>
      </c>
      <c r="Q3800">
        <f>IFERROR(ROUND(E3800/L3800,2),0)</f>
        <v>205</v>
      </c>
      <c r="R3800" s="18">
        <f>(((J3800/60)/60)/24)+DATE(1970,1,1)</f>
        <v>41831.722777777781</v>
      </c>
      <c r="S3800" s="18">
        <f>(((I3800/60)/60)/24)+DATE(1970,1,1)</f>
        <v>41861.722777777781</v>
      </c>
      <c r="T3800" s="14">
        <f>MONTH(R3800)</f>
        <v>7</v>
      </c>
      <c r="U3800" s="14">
        <f>MONTH(S3800)</f>
        <v>8</v>
      </c>
      <c r="V3800">
        <f>YEAR(R3800)</f>
        <v>2014</v>
      </c>
      <c r="W3800">
        <f>YEAR(S3800)</f>
        <v>2014</v>
      </c>
      <c r="X3800" s="14">
        <f>_xlfn.DAYS(Table1[[#This Row],[Date Ended Conversion]],Table1[[#This Row],[Date Created Conversion]])</f>
        <v>30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8297</v>
      </c>
      <c r="O3801" t="s">
        <v>8300</v>
      </c>
      <c r="P3801" s="16">
        <f>ROUND(Table1[[#This Row],[pledged]]/Table1[[#This Row],[goal]]*100,0)</f>
        <v>4</v>
      </c>
      <c r="Q3801">
        <f>IFERROR(ROUND(E3801/L3801,2),0)</f>
        <v>100.5</v>
      </c>
      <c r="R3801" s="18">
        <f>(((J3801/60)/60)/24)+DATE(1970,1,1)</f>
        <v>42410.93105324074</v>
      </c>
      <c r="S3801" s="18">
        <f>(((I3801/60)/60)/24)+DATE(1970,1,1)</f>
        <v>42440.93105324074</v>
      </c>
      <c r="T3801" s="14">
        <f>MONTH(R3801)</f>
        <v>2</v>
      </c>
      <c r="U3801" s="14">
        <f>MONTH(S3801)</f>
        <v>3</v>
      </c>
      <c r="V3801">
        <f>YEAR(R3801)</f>
        <v>2016</v>
      </c>
      <c r="W3801">
        <f>YEAR(S3801)</f>
        <v>2016</v>
      </c>
      <c r="X3801" s="14">
        <f>_xlfn.DAYS(Table1[[#This Row],[Date Ended Conversion]],Table1[[#This Row],[Date Created Conversion]])</f>
        <v>30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8297</v>
      </c>
      <c r="O3802" t="s">
        <v>8300</v>
      </c>
      <c r="P3802" s="16">
        <f>ROUND(Table1[[#This Row],[pledged]]/Table1[[#This Row],[goal]]*100,0)</f>
        <v>4</v>
      </c>
      <c r="Q3802">
        <f>IFERROR(ROUND(E3802/L3802,2),0)</f>
        <v>55.06</v>
      </c>
      <c r="R3802" s="18">
        <f>(((J3802/60)/60)/24)+DATE(1970,1,1)</f>
        <v>41982.737071759257</v>
      </c>
      <c r="S3802" s="18">
        <f>(((I3802/60)/60)/24)+DATE(1970,1,1)</f>
        <v>42015.207638888889</v>
      </c>
      <c r="T3802" s="14">
        <f>MONTH(R3802)</f>
        <v>12</v>
      </c>
      <c r="U3802" s="14">
        <f>MONTH(S3802)</f>
        <v>1</v>
      </c>
      <c r="V3802">
        <f>YEAR(R3802)</f>
        <v>2014</v>
      </c>
      <c r="W3802">
        <f>YEAR(S3802)</f>
        <v>2015</v>
      </c>
      <c r="X3802" s="14">
        <f>_xlfn.DAYS(Table1[[#This Row],[Date Ended Conversion]],Table1[[#This Row],[Date Created Conversion]])</f>
        <v>33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8297</v>
      </c>
      <c r="O3803" t="s">
        <v>8300</v>
      </c>
      <c r="P3803" s="16">
        <f>ROUND(Table1[[#This Row],[pledged]]/Table1[[#This Row],[goal]]*100,0)</f>
        <v>9</v>
      </c>
      <c r="Q3803">
        <f>IFERROR(ROUND(E3803/L3803,2),0)</f>
        <v>47.33</v>
      </c>
      <c r="R3803" s="18">
        <f>(((J3803/60)/60)/24)+DATE(1970,1,1)</f>
        <v>41975.676111111112</v>
      </c>
      <c r="S3803" s="18">
        <f>(((I3803/60)/60)/24)+DATE(1970,1,1)</f>
        <v>42006.676111111112</v>
      </c>
      <c r="T3803" s="14">
        <f>MONTH(R3803)</f>
        <v>12</v>
      </c>
      <c r="U3803" s="14">
        <f>MONTH(S3803)</f>
        <v>1</v>
      </c>
      <c r="V3803">
        <f>YEAR(R3803)</f>
        <v>2014</v>
      </c>
      <c r="W3803">
        <f>YEAR(S3803)</f>
        <v>2015</v>
      </c>
      <c r="X3803" s="14">
        <f>_xlfn.DAYS(Table1[[#This Row],[Date Ended Conversion]],Table1[[#This Row],[Date Created Conversion]])</f>
        <v>31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8297</v>
      </c>
      <c r="O3804" t="s">
        <v>8300</v>
      </c>
      <c r="P3804" s="16">
        <f>ROUND(Table1[[#This Row],[pledged]]/Table1[[#This Row],[goal]]*100,0)</f>
        <v>0</v>
      </c>
      <c r="Q3804">
        <f>IFERROR(ROUND(E3804/L3804,2),0)</f>
        <v>0</v>
      </c>
      <c r="R3804" s="18">
        <f>(((J3804/60)/60)/24)+DATE(1970,1,1)</f>
        <v>42269.126226851848</v>
      </c>
      <c r="S3804" s="18">
        <f>(((I3804/60)/60)/24)+DATE(1970,1,1)</f>
        <v>42299.126226851848</v>
      </c>
      <c r="T3804" s="14">
        <f>MONTH(R3804)</f>
        <v>9</v>
      </c>
      <c r="U3804" s="14">
        <f>MONTH(S3804)</f>
        <v>10</v>
      </c>
      <c r="V3804">
        <f>YEAR(R3804)</f>
        <v>2015</v>
      </c>
      <c r="W3804">
        <f>YEAR(S3804)</f>
        <v>2015</v>
      </c>
      <c r="X3804" s="14">
        <f>_xlfn.DAYS(Table1[[#This Row],[Date Ended Conversion]],Table1[[#This Row],[Date Created Conversion]])</f>
        <v>30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8297</v>
      </c>
      <c r="O3805" t="s">
        <v>8300</v>
      </c>
      <c r="P3805" s="16">
        <f>ROUND(Table1[[#This Row],[pledged]]/Table1[[#This Row],[goal]]*100,0)</f>
        <v>20</v>
      </c>
      <c r="Q3805">
        <f>IFERROR(ROUND(E3805/L3805,2),0)</f>
        <v>58.95</v>
      </c>
      <c r="R3805" s="18">
        <f>(((J3805/60)/60)/24)+DATE(1970,1,1)</f>
        <v>42403.971851851849</v>
      </c>
      <c r="S3805" s="18">
        <f>(((I3805/60)/60)/24)+DATE(1970,1,1)</f>
        <v>42433.971851851849</v>
      </c>
      <c r="T3805" s="14">
        <f>MONTH(R3805)</f>
        <v>2</v>
      </c>
      <c r="U3805" s="14">
        <f>MONTH(S3805)</f>
        <v>3</v>
      </c>
      <c r="V3805">
        <f>YEAR(R3805)</f>
        <v>2016</v>
      </c>
      <c r="W3805">
        <f>YEAR(S3805)</f>
        <v>2016</v>
      </c>
      <c r="X3805" s="14">
        <f>_xlfn.DAYS(Table1[[#This Row],[Date Ended Conversion]],Table1[[#This Row],[Date Created Conversion]])</f>
        <v>30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8297</v>
      </c>
      <c r="O3806" t="s">
        <v>8300</v>
      </c>
      <c r="P3806" s="16">
        <f>ROUND(Table1[[#This Row],[pledged]]/Table1[[#This Row],[goal]]*100,0)</f>
        <v>0</v>
      </c>
      <c r="Q3806">
        <f>IFERROR(ROUND(E3806/L3806,2),0)</f>
        <v>0</v>
      </c>
      <c r="R3806" s="18">
        <f>(((J3806/60)/60)/24)+DATE(1970,1,1)</f>
        <v>42527.00953703704</v>
      </c>
      <c r="S3806" s="18">
        <f>(((I3806/60)/60)/24)+DATE(1970,1,1)</f>
        <v>42582.291666666672</v>
      </c>
      <c r="T3806" s="14">
        <f>MONTH(R3806)</f>
        <v>6</v>
      </c>
      <c r="U3806" s="14">
        <f>MONTH(S3806)</f>
        <v>7</v>
      </c>
      <c r="V3806">
        <f>YEAR(R3806)</f>
        <v>2016</v>
      </c>
      <c r="W3806">
        <f>YEAR(S3806)</f>
        <v>2016</v>
      </c>
      <c r="X3806" s="14">
        <f>_xlfn.DAYS(Table1[[#This Row],[Date Ended Conversion]],Table1[[#This Row],[Date Created Conversion]])</f>
        <v>55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8297</v>
      </c>
      <c r="O3807" t="s">
        <v>8300</v>
      </c>
      <c r="P3807" s="16">
        <f>ROUND(Table1[[#This Row],[pledged]]/Table1[[#This Row],[goal]]*100,0)</f>
        <v>0</v>
      </c>
      <c r="Q3807">
        <f>IFERROR(ROUND(E3807/L3807,2),0)</f>
        <v>1.5</v>
      </c>
      <c r="R3807" s="18">
        <f>(((J3807/60)/60)/24)+DATE(1970,1,1)</f>
        <v>41849.887037037035</v>
      </c>
      <c r="S3807" s="18">
        <f>(((I3807/60)/60)/24)+DATE(1970,1,1)</f>
        <v>41909.887037037035</v>
      </c>
      <c r="T3807" s="14">
        <f>MONTH(R3807)</f>
        <v>7</v>
      </c>
      <c r="U3807" s="14">
        <f>MONTH(S3807)</f>
        <v>9</v>
      </c>
      <c r="V3807">
        <f>YEAR(R3807)</f>
        <v>2014</v>
      </c>
      <c r="W3807">
        <f>YEAR(S3807)</f>
        <v>2014</v>
      </c>
      <c r="X3807" s="14">
        <f>_xlfn.DAYS(Table1[[#This Row],[Date Ended Conversion]],Table1[[#This Row],[Date Created Conversion]])</f>
        <v>60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8297</v>
      </c>
      <c r="O3808" t="s">
        <v>8300</v>
      </c>
      <c r="P3808" s="16">
        <f>ROUND(Table1[[#This Row],[pledged]]/Table1[[#This Row],[goal]]*100,0)</f>
        <v>0</v>
      </c>
      <c r="Q3808">
        <f>IFERROR(ROUND(E3808/L3808,2),0)</f>
        <v>5</v>
      </c>
      <c r="R3808" s="18">
        <f>(((J3808/60)/60)/24)+DATE(1970,1,1)</f>
        <v>41799.259039351848</v>
      </c>
      <c r="S3808" s="18">
        <f>(((I3808/60)/60)/24)+DATE(1970,1,1)</f>
        <v>41819.259039351848</v>
      </c>
      <c r="T3808" s="14">
        <f>MONTH(R3808)</f>
        <v>6</v>
      </c>
      <c r="U3808" s="14">
        <f>MONTH(S3808)</f>
        <v>6</v>
      </c>
      <c r="V3808">
        <f>YEAR(R3808)</f>
        <v>2014</v>
      </c>
      <c r="W3808">
        <f>YEAR(S3808)</f>
        <v>2014</v>
      </c>
      <c r="X3808" s="14">
        <f>_xlfn.DAYS(Table1[[#This Row],[Date Ended Conversion]],Table1[[#This Row],[Date Created Conversion]])</f>
        <v>20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8297</v>
      </c>
      <c r="O3809" t="s">
        <v>8300</v>
      </c>
      <c r="P3809" s="16">
        <f>ROUND(Table1[[#This Row],[pledged]]/Table1[[#This Row],[goal]]*100,0)</f>
        <v>30</v>
      </c>
      <c r="Q3809">
        <f>IFERROR(ROUND(E3809/L3809,2),0)</f>
        <v>50.56</v>
      </c>
      <c r="R3809" s="18">
        <f>(((J3809/60)/60)/24)+DATE(1970,1,1)</f>
        <v>42090.909016203703</v>
      </c>
      <c r="S3809" s="18">
        <f>(((I3809/60)/60)/24)+DATE(1970,1,1)</f>
        <v>42097.909016203703</v>
      </c>
      <c r="T3809" s="14">
        <f>MONTH(R3809)</f>
        <v>3</v>
      </c>
      <c r="U3809" s="14">
        <f>MONTH(S3809)</f>
        <v>4</v>
      </c>
      <c r="V3809">
        <f>YEAR(R3809)</f>
        <v>2015</v>
      </c>
      <c r="W3809">
        <f>YEAR(S3809)</f>
        <v>2015</v>
      </c>
      <c r="X3809" s="14">
        <f>_xlfn.DAYS(Table1[[#This Row],[Date Ended Conversion]],Table1[[#This Row],[Date Created Conversion]])</f>
        <v>7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8297</v>
      </c>
      <c r="O3810" t="s">
        <v>8298</v>
      </c>
      <c r="P3810" s="16">
        <f>ROUND(Table1[[#This Row],[pledged]]/Table1[[#This Row],[goal]]*100,0)</f>
        <v>100</v>
      </c>
      <c r="Q3810">
        <f>IFERROR(ROUND(E3810/L3810,2),0)</f>
        <v>41.67</v>
      </c>
      <c r="R3810" s="18">
        <f>(((J3810/60)/60)/24)+DATE(1970,1,1)</f>
        <v>42059.453923611116</v>
      </c>
      <c r="S3810" s="18">
        <f>(((I3810/60)/60)/24)+DATE(1970,1,1)</f>
        <v>42119.412256944444</v>
      </c>
      <c r="T3810" s="14">
        <f>MONTH(R3810)</f>
        <v>2</v>
      </c>
      <c r="U3810" s="14">
        <f>MONTH(S3810)</f>
        <v>4</v>
      </c>
      <c r="V3810">
        <f>YEAR(R3810)</f>
        <v>2015</v>
      </c>
      <c r="W3810">
        <f>YEAR(S3810)</f>
        <v>2015</v>
      </c>
      <c r="X3810" s="14">
        <f>_xlfn.DAYS(Table1[[#This Row],[Date Ended Conversion]],Table1[[#This Row],[Date Created Conversion]])</f>
        <v>60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8297</v>
      </c>
      <c r="O3811" t="s">
        <v>8298</v>
      </c>
      <c r="P3811" s="16">
        <f>ROUND(Table1[[#This Row],[pledged]]/Table1[[#This Row],[goal]]*100,0)</f>
        <v>101</v>
      </c>
      <c r="Q3811">
        <f>IFERROR(ROUND(E3811/L3811,2),0)</f>
        <v>53.29</v>
      </c>
      <c r="R3811" s="18">
        <f>(((J3811/60)/60)/24)+DATE(1970,1,1)</f>
        <v>41800.526701388888</v>
      </c>
      <c r="S3811" s="18">
        <f>(((I3811/60)/60)/24)+DATE(1970,1,1)</f>
        <v>41850.958333333336</v>
      </c>
      <c r="T3811" s="14">
        <f>MONTH(R3811)</f>
        <v>6</v>
      </c>
      <c r="U3811" s="14">
        <f>MONTH(S3811)</f>
        <v>7</v>
      </c>
      <c r="V3811">
        <f>YEAR(R3811)</f>
        <v>2014</v>
      </c>
      <c r="W3811">
        <f>YEAR(S3811)</f>
        <v>2014</v>
      </c>
      <c r="X3811" s="14">
        <f>_xlfn.DAYS(Table1[[#This Row],[Date Ended Conversion]],Table1[[#This Row],[Date Created Conversion]])</f>
        <v>50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8297</v>
      </c>
      <c r="O3812" t="s">
        <v>8298</v>
      </c>
      <c r="P3812" s="16">
        <f>ROUND(Table1[[#This Row],[pledged]]/Table1[[#This Row],[goal]]*100,0)</f>
        <v>122</v>
      </c>
      <c r="Q3812">
        <f>IFERROR(ROUND(E3812/L3812,2),0)</f>
        <v>70.23</v>
      </c>
      <c r="R3812" s="18">
        <f>(((J3812/60)/60)/24)+DATE(1970,1,1)</f>
        <v>42054.849050925928</v>
      </c>
      <c r="S3812" s="18">
        <f>(((I3812/60)/60)/24)+DATE(1970,1,1)</f>
        <v>42084.807384259257</v>
      </c>
      <c r="T3812" s="14">
        <f>MONTH(R3812)</f>
        <v>2</v>
      </c>
      <c r="U3812" s="14">
        <f>MONTH(S3812)</f>
        <v>3</v>
      </c>
      <c r="V3812">
        <f>YEAR(R3812)</f>
        <v>2015</v>
      </c>
      <c r="W3812">
        <f>YEAR(S3812)</f>
        <v>2015</v>
      </c>
      <c r="X3812" s="14">
        <f>_xlfn.DAYS(Table1[[#This Row],[Date Ended Conversion]],Table1[[#This Row],[Date Created Conversion]])</f>
        <v>30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8297</v>
      </c>
      <c r="O3813" t="s">
        <v>8298</v>
      </c>
      <c r="P3813" s="16">
        <f>ROUND(Table1[[#This Row],[pledged]]/Table1[[#This Row],[goal]]*100,0)</f>
        <v>330</v>
      </c>
      <c r="Q3813">
        <f>IFERROR(ROUND(E3813/L3813,2),0)</f>
        <v>43.42</v>
      </c>
      <c r="R3813" s="18">
        <f>(((J3813/60)/60)/24)+DATE(1970,1,1)</f>
        <v>42487.62700231481</v>
      </c>
      <c r="S3813" s="18">
        <f>(((I3813/60)/60)/24)+DATE(1970,1,1)</f>
        <v>42521.458333333328</v>
      </c>
      <c r="T3813" s="14">
        <f>MONTH(R3813)</f>
        <v>4</v>
      </c>
      <c r="U3813" s="14">
        <f>MONTH(S3813)</f>
        <v>5</v>
      </c>
      <c r="V3813">
        <f>YEAR(R3813)</f>
        <v>2016</v>
      </c>
      <c r="W3813">
        <f>YEAR(S3813)</f>
        <v>2016</v>
      </c>
      <c r="X3813" s="14">
        <f>_xlfn.DAYS(Table1[[#This Row],[Date Ended Conversion]],Table1[[#This Row],[Date Created Conversion]])</f>
        <v>34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8297</v>
      </c>
      <c r="O3814" t="s">
        <v>8298</v>
      </c>
      <c r="P3814" s="16">
        <f>ROUND(Table1[[#This Row],[pledged]]/Table1[[#This Row],[goal]]*100,0)</f>
        <v>110</v>
      </c>
      <c r="Q3814">
        <f>IFERROR(ROUND(E3814/L3814,2),0)</f>
        <v>199.18</v>
      </c>
      <c r="R3814" s="18">
        <f>(((J3814/60)/60)/24)+DATE(1970,1,1)</f>
        <v>42109.751250000001</v>
      </c>
      <c r="S3814" s="18">
        <f>(((I3814/60)/60)/24)+DATE(1970,1,1)</f>
        <v>42156.165972222225</v>
      </c>
      <c r="T3814" s="14">
        <f>MONTH(R3814)</f>
        <v>4</v>
      </c>
      <c r="U3814" s="14">
        <f>MONTH(S3814)</f>
        <v>6</v>
      </c>
      <c r="V3814">
        <f>YEAR(R3814)</f>
        <v>2015</v>
      </c>
      <c r="W3814">
        <f>YEAR(S3814)</f>
        <v>2015</v>
      </c>
      <c r="X3814" s="14">
        <f>_xlfn.DAYS(Table1[[#This Row],[Date Ended Conversion]],Table1[[#This Row],[Date Created Conversion]])</f>
        <v>47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8297</v>
      </c>
      <c r="O3815" t="s">
        <v>8298</v>
      </c>
      <c r="P3815" s="16">
        <f>ROUND(Table1[[#This Row],[pledged]]/Table1[[#This Row],[goal]]*100,0)</f>
        <v>101</v>
      </c>
      <c r="Q3815">
        <f>IFERROR(ROUND(E3815/L3815,2),0)</f>
        <v>78.52</v>
      </c>
      <c r="R3815" s="18">
        <f>(((J3815/60)/60)/24)+DATE(1970,1,1)</f>
        <v>42497.275706018518</v>
      </c>
      <c r="S3815" s="18">
        <f>(((I3815/60)/60)/24)+DATE(1970,1,1)</f>
        <v>42535.904861111107</v>
      </c>
      <c r="T3815" s="14">
        <f>MONTH(R3815)</f>
        <v>5</v>
      </c>
      <c r="U3815" s="14">
        <f>MONTH(S3815)</f>
        <v>6</v>
      </c>
      <c r="V3815">
        <f>YEAR(R3815)</f>
        <v>2016</v>
      </c>
      <c r="W3815">
        <f>YEAR(S3815)</f>
        <v>2016</v>
      </c>
      <c r="X3815" s="14">
        <f>_xlfn.DAYS(Table1[[#This Row],[Date Ended Conversion]],Table1[[#This Row],[Date Created Conversion]])</f>
        <v>38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8297</v>
      </c>
      <c r="O3816" t="s">
        <v>8298</v>
      </c>
      <c r="P3816" s="16">
        <f>ROUND(Table1[[#This Row],[pledged]]/Table1[[#This Row],[goal]]*100,0)</f>
        <v>140</v>
      </c>
      <c r="Q3816">
        <f>IFERROR(ROUND(E3816/L3816,2),0)</f>
        <v>61.82</v>
      </c>
      <c r="R3816" s="18">
        <f>(((J3816/60)/60)/24)+DATE(1970,1,1)</f>
        <v>42058.904074074075</v>
      </c>
      <c r="S3816" s="18">
        <f>(((I3816/60)/60)/24)+DATE(1970,1,1)</f>
        <v>42095.165972222225</v>
      </c>
      <c r="T3816" s="14">
        <f>MONTH(R3816)</f>
        <v>2</v>
      </c>
      <c r="U3816" s="14">
        <f>MONTH(S3816)</f>
        <v>4</v>
      </c>
      <c r="V3816">
        <f>YEAR(R3816)</f>
        <v>2015</v>
      </c>
      <c r="W3816">
        <f>YEAR(S3816)</f>
        <v>2015</v>
      </c>
      <c r="X3816" s="14">
        <f>_xlfn.DAYS(Table1[[#This Row],[Date Ended Conversion]],Table1[[#This Row],[Date Created Conversion]])</f>
        <v>37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8297</v>
      </c>
      <c r="O3817" t="s">
        <v>8298</v>
      </c>
      <c r="P3817" s="16">
        <f>ROUND(Table1[[#This Row],[pledged]]/Table1[[#This Row],[goal]]*100,0)</f>
        <v>100</v>
      </c>
      <c r="Q3817">
        <f>IFERROR(ROUND(E3817/L3817,2),0)</f>
        <v>50</v>
      </c>
      <c r="R3817" s="18">
        <f>(((J3817/60)/60)/24)+DATE(1970,1,1)</f>
        <v>42207.259918981479</v>
      </c>
      <c r="S3817" s="18">
        <f>(((I3817/60)/60)/24)+DATE(1970,1,1)</f>
        <v>42236.958333333328</v>
      </c>
      <c r="T3817" s="14">
        <f>MONTH(R3817)</f>
        <v>7</v>
      </c>
      <c r="U3817" s="14">
        <f>MONTH(S3817)</f>
        <v>8</v>
      </c>
      <c r="V3817">
        <f>YEAR(R3817)</f>
        <v>2015</v>
      </c>
      <c r="W3817">
        <f>YEAR(S3817)</f>
        <v>2015</v>
      </c>
      <c r="X3817" s="14">
        <f>_xlfn.DAYS(Table1[[#This Row],[Date Ended Conversion]],Table1[[#This Row],[Date Created Conversion]])</f>
        <v>29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8297</v>
      </c>
      <c r="O3818" t="s">
        <v>8298</v>
      </c>
      <c r="P3818" s="16">
        <f>ROUND(Table1[[#This Row],[pledged]]/Table1[[#This Row],[goal]]*100,0)</f>
        <v>119</v>
      </c>
      <c r="Q3818">
        <f>IFERROR(ROUND(E3818/L3818,2),0)</f>
        <v>48.34</v>
      </c>
      <c r="R3818" s="18">
        <f>(((J3818/60)/60)/24)+DATE(1970,1,1)</f>
        <v>41807.690081018518</v>
      </c>
      <c r="S3818" s="18">
        <f>(((I3818/60)/60)/24)+DATE(1970,1,1)</f>
        <v>41837.690081018518</v>
      </c>
      <c r="T3818" s="14">
        <f>MONTH(R3818)</f>
        <v>6</v>
      </c>
      <c r="U3818" s="14">
        <f>MONTH(S3818)</f>
        <v>7</v>
      </c>
      <c r="V3818">
        <f>YEAR(R3818)</f>
        <v>2014</v>
      </c>
      <c r="W3818">
        <f>YEAR(S3818)</f>
        <v>2014</v>
      </c>
      <c r="X3818" s="14">
        <f>_xlfn.DAYS(Table1[[#This Row],[Date Ended Conversion]],Table1[[#This Row],[Date Created Conversion]])</f>
        <v>30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8297</v>
      </c>
      <c r="O3819" t="s">
        <v>8298</v>
      </c>
      <c r="P3819" s="16">
        <f>ROUND(Table1[[#This Row],[pledged]]/Table1[[#This Row],[goal]]*100,0)</f>
        <v>107</v>
      </c>
      <c r="Q3819">
        <f>IFERROR(ROUND(E3819/L3819,2),0)</f>
        <v>107.25</v>
      </c>
      <c r="R3819" s="18">
        <f>(((J3819/60)/60)/24)+DATE(1970,1,1)</f>
        <v>42284.69694444444</v>
      </c>
      <c r="S3819" s="18">
        <f>(((I3819/60)/60)/24)+DATE(1970,1,1)</f>
        <v>42301.165972222225</v>
      </c>
      <c r="T3819" s="14">
        <f>MONTH(R3819)</f>
        <v>10</v>
      </c>
      <c r="U3819" s="14">
        <f>MONTH(S3819)</f>
        <v>10</v>
      </c>
      <c r="V3819">
        <f>YEAR(R3819)</f>
        <v>2015</v>
      </c>
      <c r="W3819">
        <f>YEAR(S3819)</f>
        <v>2015</v>
      </c>
      <c r="X3819" s="14">
        <f>_xlfn.DAYS(Table1[[#This Row],[Date Ended Conversion]],Table1[[#This Row],[Date Created Conversion]])</f>
        <v>17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8297</v>
      </c>
      <c r="O3820" t="s">
        <v>8298</v>
      </c>
      <c r="P3820" s="16">
        <f>ROUND(Table1[[#This Row],[pledged]]/Table1[[#This Row],[goal]]*100,0)</f>
        <v>228</v>
      </c>
      <c r="Q3820">
        <f>IFERROR(ROUND(E3820/L3820,2),0)</f>
        <v>57</v>
      </c>
      <c r="R3820" s="18">
        <f>(((J3820/60)/60)/24)+DATE(1970,1,1)</f>
        <v>42045.84238425926</v>
      </c>
      <c r="S3820" s="18">
        <f>(((I3820/60)/60)/24)+DATE(1970,1,1)</f>
        <v>42075.800717592589</v>
      </c>
      <c r="T3820" s="14">
        <f>MONTH(R3820)</f>
        <v>2</v>
      </c>
      <c r="U3820" s="14">
        <f>MONTH(S3820)</f>
        <v>3</v>
      </c>
      <c r="V3820">
        <f>YEAR(R3820)</f>
        <v>2015</v>
      </c>
      <c r="W3820">
        <f>YEAR(S3820)</f>
        <v>2015</v>
      </c>
      <c r="X3820" s="14">
        <f>_xlfn.DAYS(Table1[[#This Row],[Date Ended Conversion]],Table1[[#This Row],[Date Created Conversion]])</f>
        <v>30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8297</v>
      </c>
      <c r="O3821" t="s">
        <v>8298</v>
      </c>
      <c r="P3821" s="16">
        <f>ROUND(Table1[[#This Row],[pledged]]/Table1[[#This Row],[goal]]*100,0)</f>
        <v>106</v>
      </c>
      <c r="Q3821">
        <f>IFERROR(ROUND(E3821/L3821,2),0)</f>
        <v>40.92</v>
      </c>
      <c r="R3821" s="18">
        <f>(((J3821/60)/60)/24)+DATE(1970,1,1)</f>
        <v>42184.209537037037</v>
      </c>
      <c r="S3821" s="18">
        <f>(((I3821/60)/60)/24)+DATE(1970,1,1)</f>
        <v>42202.876388888893</v>
      </c>
      <c r="T3821" s="14">
        <f>MONTH(R3821)</f>
        <v>6</v>
      </c>
      <c r="U3821" s="14">
        <f>MONTH(S3821)</f>
        <v>7</v>
      </c>
      <c r="V3821">
        <f>YEAR(R3821)</f>
        <v>2015</v>
      </c>
      <c r="W3821">
        <f>YEAR(S3821)</f>
        <v>2015</v>
      </c>
      <c r="X3821" s="14">
        <f>_xlfn.DAYS(Table1[[#This Row],[Date Ended Conversion]],Table1[[#This Row],[Date Created Conversion]])</f>
        <v>18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8297</v>
      </c>
      <c r="O3822" t="s">
        <v>8298</v>
      </c>
      <c r="P3822" s="16">
        <f>ROUND(Table1[[#This Row],[pledged]]/Table1[[#This Row],[goal]]*100,0)</f>
        <v>143</v>
      </c>
      <c r="Q3822">
        <f>IFERROR(ROUND(E3822/L3822,2),0)</f>
        <v>21.5</v>
      </c>
      <c r="R3822" s="18">
        <f>(((J3822/60)/60)/24)+DATE(1970,1,1)</f>
        <v>42160.651817129634</v>
      </c>
      <c r="S3822" s="18">
        <f>(((I3822/60)/60)/24)+DATE(1970,1,1)</f>
        <v>42190.651817129634</v>
      </c>
      <c r="T3822" s="14">
        <f>MONTH(R3822)</f>
        <v>6</v>
      </c>
      <c r="U3822" s="14">
        <f>MONTH(S3822)</f>
        <v>7</v>
      </c>
      <c r="V3822">
        <f>YEAR(R3822)</f>
        <v>2015</v>
      </c>
      <c r="W3822">
        <f>YEAR(S3822)</f>
        <v>2015</v>
      </c>
      <c r="X3822" s="14">
        <f>_xlfn.DAYS(Table1[[#This Row],[Date Ended Conversion]],Table1[[#This Row],[Date Created Conversion]])</f>
        <v>30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8297</v>
      </c>
      <c r="O3823" t="s">
        <v>8298</v>
      </c>
      <c r="P3823" s="16">
        <f>ROUND(Table1[[#This Row],[pledged]]/Table1[[#This Row],[goal]]*100,0)</f>
        <v>105</v>
      </c>
      <c r="Q3823">
        <f>IFERROR(ROUND(E3823/L3823,2),0)</f>
        <v>79.540000000000006</v>
      </c>
      <c r="R3823" s="18">
        <f>(((J3823/60)/60)/24)+DATE(1970,1,1)</f>
        <v>42341.180636574078</v>
      </c>
      <c r="S3823" s="18">
        <f>(((I3823/60)/60)/24)+DATE(1970,1,1)</f>
        <v>42373.180636574078</v>
      </c>
      <c r="T3823" s="14">
        <f>MONTH(R3823)</f>
        <v>12</v>
      </c>
      <c r="U3823" s="14">
        <f>MONTH(S3823)</f>
        <v>1</v>
      </c>
      <c r="V3823">
        <f>YEAR(R3823)</f>
        <v>2015</v>
      </c>
      <c r="W3823">
        <f>YEAR(S3823)</f>
        <v>2016</v>
      </c>
      <c r="X3823" s="14">
        <f>_xlfn.DAYS(Table1[[#This Row],[Date Ended Conversion]],Table1[[#This Row],[Date Created Conversion]])</f>
        <v>32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8297</v>
      </c>
      <c r="O3824" t="s">
        <v>8298</v>
      </c>
      <c r="P3824" s="16">
        <f>ROUND(Table1[[#This Row],[pledged]]/Table1[[#This Row],[goal]]*100,0)</f>
        <v>110</v>
      </c>
      <c r="Q3824">
        <f>IFERROR(ROUND(E3824/L3824,2),0)</f>
        <v>72.38</v>
      </c>
      <c r="R3824" s="18">
        <f>(((J3824/60)/60)/24)+DATE(1970,1,1)</f>
        <v>42329.838159722218</v>
      </c>
      <c r="S3824" s="18">
        <f>(((I3824/60)/60)/24)+DATE(1970,1,1)</f>
        <v>42388.957638888889</v>
      </c>
      <c r="T3824" s="14">
        <f>MONTH(R3824)</f>
        <v>11</v>
      </c>
      <c r="U3824" s="14">
        <f>MONTH(S3824)</f>
        <v>1</v>
      </c>
      <c r="V3824">
        <f>YEAR(R3824)</f>
        <v>2015</v>
      </c>
      <c r="W3824">
        <f>YEAR(S3824)</f>
        <v>2016</v>
      </c>
      <c r="X3824" s="14">
        <f>_xlfn.DAYS(Table1[[#This Row],[Date Ended Conversion]],Table1[[#This Row],[Date Created Conversion]])</f>
        <v>59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8297</v>
      </c>
      <c r="O3825" t="s">
        <v>8298</v>
      </c>
      <c r="P3825" s="16">
        <f>ROUND(Table1[[#This Row],[pledged]]/Table1[[#This Row],[goal]]*100,0)</f>
        <v>106</v>
      </c>
      <c r="Q3825">
        <f>IFERROR(ROUND(E3825/L3825,2),0)</f>
        <v>64.63</v>
      </c>
      <c r="R3825" s="18">
        <f>(((J3825/60)/60)/24)+DATE(1970,1,1)</f>
        <v>42170.910231481481</v>
      </c>
      <c r="S3825" s="18">
        <f>(((I3825/60)/60)/24)+DATE(1970,1,1)</f>
        <v>42205.165972222225</v>
      </c>
      <c r="T3825" s="14">
        <f>MONTH(R3825)</f>
        <v>6</v>
      </c>
      <c r="U3825" s="14">
        <f>MONTH(S3825)</f>
        <v>7</v>
      </c>
      <c r="V3825">
        <f>YEAR(R3825)</f>
        <v>2015</v>
      </c>
      <c r="W3825">
        <f>YEAR(S3825)</f>
        <v>2015</v>
      </c>
      <c r="X3825" s="14">
        <f>_xlfn.DAYS(Table1[[#This Row],[Date Ended Conversion]],Table1[[#This Row],[Date Created Conversion]])</f>
        <v>35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8297</v>
      </c>
      <c r="O3826" t="s">
        <v>8298</v>
      </c>
      <c r="P3826" s="16">
        <f>ROUND(Table1[[#This Row],[pledged]]/Table1[[#This Row],[goal]]*100,0)</f>
        <v>108</v>
      </c>
      <c r="Q3826">
        <f>IFERROR(ROUND(E3826/L3826,2),0)</f>
        <v>38.57</v>
      </c>
      <c r="R3826" s="18">
        <f>(((J3826/60)/60)/24)+DATE(1970,1,1)</f>
        <v>42571.626192129625</v>
      </c>
      <c r="S3826" s="18">
        <f>(((I3826/60)/60)/24)+DATE(1970,1,1)</f>
        <v>42583.570138888885</v>
      </c>
      <c r="T3826" s="14">
        <f>MONTH(R3826)</f>
        <v>7</v>
      </c>
      <c r="U3826" s="14">
        <f>MONTH(S3826)</f>
        <v>8</v>
      </c>
      <c r="V3826">
        <f>YEAR(R3826)</f>
        <v>2016</v>
      </c>
      <c r="W3826">
        <f>YEAR(S3826)</f>
        <v>2016</v>
      </c>
      <c r="X3826" s="14">
        <f>_xlfn.DAYS(Table1[[#This Row],[Date Ended Conversion]],Table1[[#This Row],[Date Created Conversion]])</f>
        <v>12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8297</v>
      </c>
      <c r="O3827" t="s">
        <v>8298</v>
      </c>
      <c r="P3827" s="16">
        <f>ROUND(Table1[[#This Row],[pledged]]/Table1[[#This Row],[goal]]*100,0)</f>
        <v>105</v>
      </c>
      <c r="Q3827">
        <f>IFERROR(ROUND(E3827/L3827,2),0)</f>
        <v>107.57</v>
      </c>
      <c r="R3827" s="18">
        <f>(((J3827/60)/60)/24)+DATE(1970,1,1)</f>
        <v>42151.069606481484</v>
      </c>
      <c r="S3827" s="18">
        <f>(((I3827/60)/60)/24)+DATE(1970,1,1)</f>
        <v>42172.069606481484</v>
      </c>
      <c r="T3827" s="14">
        <f>MONTH(R3827)</f>
        <v>5</v>
      </c>
      <c r="U3827" s="14">
        <f>MONTH(S3827)</f>
        <v>6</v>
      </c>
      <c r="V3827">
        <f>YEAR(R3827)</f>
        <v>2015</v>
      </c>
      <c r="W3827">
        <f>YEAR(S3827)</f>
        <v>2015</v>
      </c>
      <c r="X3827" s="14">
        <f>_xlfn.DAYS(Table1[[#This Row],[Date Ended Conversion]],Table1[[#This Row],[Date Created Conversion]])</f>
        <v>21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8297</v>
      </c>
      <c r="O3828" t="s">
        <v>8298</v>
      </c>
      <c r="P3828" s="16">
        <f>ROUND(Table1[[#This Row],[pledged]]/Table1[[#This Row],[goal]]*100,0)</f>
        <v>119</v>
      </c>
      <c r="Q3828">
        <f>IFERROR(ROUND(E3828/L3828,2),0)</f>
        <v>27.5</v>
      </c>
      <c r="R3828" s="18">
        <f>(((J3828/60)/60)/24)+DATE(1970,1,1)</f>
        <v>42101.423541666663</v>
      </c>
      <c r="S3828" s="18">
        <f>(((I3828/60)/60)/24)+DATE(1970,1,1)</f>
        <v>42131.423541666663</v>
      </c>
      <c r="T3828" s="14">
        <f>MONTH(R3828)</f>
        <v>4</v>
      </c>
      <c r="U3828" s="14">
        <f>MONTH(S3828)</f>
        <v>5</v>
      </c>
      <c r="V3828">
        <f>YEAR(R3828)</f>
        <v>2015</v>
      </c>
      <c r="W3828">
        <f>YEAR(S3828)</f>
        <v>2015</v>
      </c>
      <c r="X3828" s="14">
        <f>_xlfn.DAYS(Table1[[#This Row],[Date Ended Conversion]],Table1[[#This Row],[Date Created Conversion]])</f>
        <v>30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8297</v>
      </c>
      <c r="O3829" t="s">
        <v>8298</v>
      </c>
      <c r="P3829" s="16">
        <f>ROUND(Table1[[#This Row],[pledged]]/Table1[[#This Row],[goal]]*100,0)</f>
        <v>153</v>
      </c>
      <c r="Q3829">
        <f>IFERROR(ROUND(E3829/L3829,2),0)</f>
        <v>70.459999999999994</v>
      </c>
      <c r="R3829" s="18">
        <f>(((J3829/60)/60)/24)+DATE(1970,1,1)</f>
        <v>42034.928252314814</v>
      </c>
      <c r="S3829" s="18">
        <f>(((I3829/60)/60)/24)+DATE(1970,1,1)</f>
        <v>42090</v>
      </c>
      <c r="T3829" s="14">
        <f>MONTH(R3829)</f>
        <v>1</v>
      </c>
      <c r="U3829" s="14">
        <f>MONTH(S3829)</f>
        <v>3</v>
      </c>
      <c r="V3829">
        <f>YEAR(R3829)</f>
        <v>2015</v>
      </c>
      <c r="W3829">
        <f>YEAR(S3829)</f>
        <v>2015</v>
      </c>
      <c r="X3829" s="14">
        <f>_xlfn.DAYS(Table1[[#This Row],[Date Ended Conversion]],Table1[[#This Row],[Date Created Conversion]])</f>
        <v>56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8297</v>
      </c>
      <c r="O3830" t="s">
        <v>8298</v>
      </c>
      <c r="P3830" s="16">
        <f>ROUND(Table1[[#This Row],[pledged]]/Table1[[#This Row],[goal]]*100,0)</f>
        <v>100</v>
      </c>
      <c r="Q3830">
        <f>IFERROR(ROUND(E3830/L3830,2),0)</f>
        <v>178.57</v>
      </c>
      <c r="R3830" s="18">
        <f>(((J3830/60)/60)/24)+DATE(1970,1,1)</f>
        <v>41944.527627314819</v>
      </c>
      <c r="S3830" s="18">
        <f>(((I3830/60)/60)/24)+DATE(1970,1,1)</f>
        <v>42004.569293981483</v>
      </c>
      <c r="T3830" s="14">
        <f>MONTH(R3830)</f>
        <v>11</v>
      </c>
      <c r="U3830" s="14">
        <f>MONTH(S3830)</f>
        <v>12</v>
      </c>
      <c r="V3830">
        <f>YEAR(R3830)</f>
        <v>2014</v>
      </c>
      <c r="W3830">
        <f>YEAR(S3830)</f>
        <v>2014</v>
      </c>
      <c r="X3830" s="14">
        <f>_xlfn.DAYS(Table1[[#This Row],[Date Ended Conversion]],Table1[[#This Row],[Date Created Conversion]])</f>
        <v>60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8297</v>
      </c>
      <c r="O3831" t="s">
        <v>8298</v>
      </c>
      <c r="P3831" s="16">
        <f>ROUND(Table1[[#This Row],[pledged]]/Table1[[#This Row],[goal]]*100,0)</f>
        <v>100</v>
      </c>
      <c r="Q3831">
        <f>IFERROR(ROUND(E3831/L3831,2),0)</f>
        <v>62.63</v>
      </c>
      <c r="R3831" s="18">
        <f>(((J3831/60)/60)/24)+DATE(1970,1,1)</f>
        <v>42593.865405092598</v>
      </c>
      <c r="S3831" s="18">
        <f>(((I3831/60)/60)/24)+DATE(1970,1,1)</f>
        <v>42613.865405092598</v>
      </c>
      <c r="T3831" s="14">
        <f>MONTH(R3831)</f>
        <v>8</v>
      </c>
      <c r="U3831" s="14">
        <f>MONTH(S3831)</f>
        <v>8</v>
      </c>
      <c r="V3831">
        <f>YEAR(R3831)</f>
        <v>2016</v>
      </c>
      <c r="W3831">
        <f>YEAR(S3831)</f>
        <v>2016</v>
      </c>
      <c r="X3831" s="14">
        <f>_xlfn.DAYS(Table1[[#This Row],[Date Ended Conversion]],Table1[[#This Row],[Date Created Conversion]])</f>
        <v>20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8297</v>
      </c>
      <c r="O3832" t="s">
        <v>8298</v>
      </c>
      <c r="P3832" s="16">
        <f>ROUND(Table1[[#This Row],[pledged]]/Table1[[#This Row],[goal]]*100,0)</f>
        <v>225</v>
      </c>
      <c r="Q3832">
        <f>IFERROR(ROUND(E3832/L3832,2),0)</f>
        <v>75</v>
      </c>
      <c r="R3832" s="18">
        <f>(((J3832/60)/60)/24)+DATE(1970,1,1)</f>
        <v>42503.740868055553</v>
      </c>
      <c r="S3832" s="18">
        <f>(((I3832/60)/60)/24)+DATE(1970,1,1)</f>
        <v>42517.740868055553</v>
      </c>
      <c r="T3832" s="14">
        <f>MONTH(R3832)</f>
        <v>5</v>
      </c>
      <c r="U3832" s="14">
        <f>MONTH(S3832)</f>
        <v>5</v>
      </c>
      <c r="V3832">
        <f>YEAR(R3832)</f>
        <v>2016</v>
      </c>
      <c r="W3832">
        <f>YEAR(S3832)</f>
        <v>2016</v>
      </c>
      <c r="X3832" s="14">
        <f>_xlfn.DAYS(Table1[[#This Row],[Date Ended Conversion]],Table1[[#This Row],[Date Created Conversion]])</f>
        <v>14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8297</v>
      </c>
      <c r="O3833" t="s">
        <v>8298</v>
      </c>
      <c r="P3833" s="16">
        <f>ROUND(Table1[[#This Row],[pledged]]/Table1[[#This Row],[goal]]*100,0)</f>
        <v>106</v>
      </c>
      <c r="Q3833">
        <f>IFERROR(ROUND(E3833/L3833,2),0)</f>
        <v>58.9</v>
      </c>
      <c r="R3833" s="18">
        <f>(((J3833/60)/60)/24)+DATE(1970,1,1)</f>
        <v>41927.848900462966</v>
      </c>
      <c r="S3833" s="18">
        <f>(((I3833/60)/60)/24)+DATE(1970,1,1)</f>
        <v>41948.890567129631</v>
      </c>
      <c r="T3833" s="14">
        <f>MONTH(R3833)</f>
        <v>10</v>
      </c>
      <c r="U3833" s="14">
        <f>MONTH(S3833)</f>
        <v>11</v>
      </c>
      <c r="V3833">
        <f>YEAR(R3833)</f>
        <v>2014</v>
      </c>
      <c r="W3833">
        <f>YEAR(S3833)</f>
        <v>2014</v>
      </c>
      <c r="X3833" s="14">
        <f>_xlfn.DAYS(Table1[[#This Row],[Date Ended Conversion]],Table1[[#This Row],[Date Created Conversion]])</f>
        <v>21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8297</v>
      </c>
      <c r="O3834" t="s">
        <v>8298</v>
      </c>
      <c r="P3834" s="16">
        <f>ROUND(Table1[[#This Row],[pledged]]/Table1[[#This Row],[goal]]*100,0)</f>
        <v>105</v>
      </c>
      <c r="Q3834">
        <f>IFERROR(ROUND(E3834/L3834,2),0)</f>
        <v>139.56</v>
      </c>
      <c r="R3834" s="18">
        <f>(((J3834/60)/60)/24)+DATE(1970,1,1)</f>
        <v>42375.114988425921</v>
      </c>
      <c r="S3834" s="18">
        <f>(((I3834/60)/60)/24)+DATE(1970,1,1)</f>
        <v>42420.114988425921</v>
      </c>
      <c r="T3834" s="14">
        <f>MONTH(R3834)</f>
        <v>1</v>
      </c>
      <c r="U3834" s="14">
        <f>MONTH(S3834)</f>
        <v>2</v>
      </c>
      <c r="V3834">
        <f>YEAR(R3834)</f>
        <v>2016</v>
      </c>
      <c r="W3834">
        <f>YEAR(S3834)</f>
        <v>2016</v>
      </c>
      <c r="X3834" s="14">
        <f>_xlfn.DAYS(Table1[[#This Row],[Date Ended Conversion]],Table1[[#This Row],[Date Created Conversion]])</f>
        <v>45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8297</v>
      </c>
      <c r="O3835" t="s">
        <v>8298</v>
      </c>
      <c r="P3835" s="16">
        <f>ROUND(Table1[[#This Row],[pledged]]/Table1[[#This Row],[goal]]*100,0)</f>
        <v>117</v>
      </c>
      <c r="Q3835">
        <f>IFERROR(ROUND(E3835/L3835,2),0)</f>
        <v>70</v>
      </c>
      <c r="R3835" s="18">
        <f>(((J3835/60)/60)/24)+DATE(1970,1,1)</f>
        <v>41963.872361111105</v>
      </c>
      <c r="S3835" s="18">
        <f>(((I3835/60)/60)/24)+DATE(1970,1,1)</f>
        <v>41974.797916666663</v>
      </c>
      <c r="T3835" s="14">
        <f>MONTH(R3835)</f>
        <v>11</v>
      </c>
      <c r="U3835" s="14">
        <f>MONTH(S3835)</f>
        <v>12</v>
      </c>
      <c r="V3835">
        <f>YEAR(R3835)</f>
        <v>2014</v>
      </c>
      <c r="W3835">
        <f>YEAR(S3835)</f>
        <v>2014</v>
      </c>
      <c r="X3835" s="14">
        <f>_xlfn.DAYS(Table1[[#This Row],[Date Ended Conversion]],Table1[[#This Row],[Date Created Conversion]])</f>
        <v>11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8297</v>
      </c>
      <c r="O3836" t="s">
        <v>8298</v>
      </c>
      <c r="P3836" s="16">
        <f>ROUND(Table1[[#This Row],[pledged]]/Table1[[#This Row],[goal]]*100,0)</f>
        <v>109</v>
      </c>
      <c r="Q3836">
        <f>IFERROR(ROUND(E3836/L3836,2),0)</f>
        <v>57.39</v>
      </c>
      <c r="R3836" s="18">
        <f>(((J3836/60)/60)/24)+DATE(1970,1,1)</f>
        <v>42143.445219907408</v>
      </c>
      <c r="S3836" s="18">
        <f>(((I3836/60)/60)/24)+DATE(1970,1,1)</f>
        <v>42173.445219907408</v>
      </c>
      <c r="T3836" s="14">
        <f>MONTH(R3836)</f>
        <v>5</v>
      </c>
      <c r="U3836" s="14">
        <f>MONTH(S3836)</f>
        <v>6</v>
      </c>
      <c r="V3836">
        <f>YEAR(R3836)</f>
        <v>2015</v>
      </c>
      <c r="W3836">
        <f>YEAR(S3836)</f>
        <v>2015</v>
      </c>
      <c r="X3836" s="14">
        <f>_xlfn.DAYS(Table1[[#This Row],[Date Ended Conversion]],Table1[[#This Row],[Date Created Conversion]])</f>
        <v>30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8297</v>
      </c>
      <c r="O3837" t="s">
        <v>8298</v>
      </c>
      <c r="P3837" s="16">
        <f>ROUND(Table1[[#This Row],[pledged]]/Table1[[#This Row],[goal]]*100,0)</f>
        <v>160</v>
      </c>
      <c r="Q3837">
        <f>IFERROR(ROUND(E3837/L3837,2),0)</f>
        <v>40</v>
      </c>
      <c r="R3837" s="18">
        <f>(((J3837/60)/60)/24)+DATE(1970,1,1)</f>
        <v>42460.94222222222</v>
      </c>
      <c r="S3837" s="18">
        <f>(((I3837/60)/60)/24)+DATE(1970,1,1)</f>
        <v>42481.94222222222</v>
      </c>
      <c r="T3837" s="14">
        <f>MONTH(R3837)</f>
        <v>3</v>
      </c>
      <c r="U3837" s="14">
        <f>MONTH(S3837)</f>
        <v>4</v>
      </c>
      <c r="V3837">
        <f>YEAR(R3837)</f>
        <v>2016</v>
      </c>
      <c r="W3837">
        <f>YEAR(S3837)</f>
        <v>2016</v>
      </c>
      <c r="X3837" s="14">
        <f>_xlfn.DAYS(Table1[[#This Row],[Date Ended Conversion]],Table1[[#This Row],[Date Created Conversion]])</f>
        <v>21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8297</v>
      </c>
      <c r="O3838" t="s">
        <v>8298</v>
      </c>
      <c r="P3838" s="16">
        <f>ROUND(Table1[[#This Row],[pledged]]/Table1[[#This Row],[goal]]*100,0)</f>
        <v>113</v>
      </c>
      <c r="Q3838">
        <f>IFERROR(ROUND(E3838/L3838,2),0)</f>
        <v>64.290000000000006</v>
      </c>
      <c r="R3838" s="18">
        <f>(((J3838/60)/60)/24)+DATE(1970,1,1)</f>
        <v>42553.926527777774</v>
      </c>
      <c r="S3838" s="18">
        <f>(((I3838/60)/60)/24)+DATE(1970,1,1)</f>
        <v>42585.172916666663</v>
      </c>
      <c r="T3838" s="14">
        <f>MONTH(R3838)</f>
        <v>7</v>
      </c>
      <c r="U3838" s="14">
        <f>MONTH(S3838)</f>
        <v>8</v>
      </c>
      <c r="V3838">
        <f>YEAR(R3838)</f>
        <v>2016</v>
      </c>
      <c r="W3838">
        <f>YEAR(S3838)</f>
        <v>2016</v>
      </c>
      <c r="X3838" s="14">
        <f>_xlfn.DAYS(Table1[[#This Row],[Date Ended Conversion]],Table1[[#This Row],[Date Created Conversion]])</f>
        <v>32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8297</v>
      </c>
      <c r="O3839" t="s">
        <v>8298</v>
      </c>
      <c r="P3839" s="16">
        <f>ROUND(Table1[[#This Row],[pledged]]/Table1[[#This Row],[goal]]*100,0)</f>
        <v>102</v>
      </c>
      <c r="Q3839">
        <f>IFERROR(ROUND(E3839/L3839,2),0)</f>
        <v>120.12</v>
      </c>
      <c r="R3839" s="18">
        <f>(((J3839/60)/60)/24)+DATE(1970,1,1)</f>
        <v>42152.765717592592</v>
      </c>
      <c r="S3839" s="18">
        <f>(((I3839/60)/60)/24)+DATE(1970,1,1)</f>
        <v>42188.765717592592</v>
      </c>
      <c r="T3839" s="14">
        <f>MONTH(R3839)</f>
        <v>5</v>
      </c>
      <c r="U3839" s="14">
        <f>MONTH(S3839)</f>
        <v>7</v>
      </c>
      <c r="V3839">
        <f>YEAR(R3839)</f>
        <v>2015</v>
      </c>
      <c r="W3839">
        <f>YEAR(S3839)</f>
        <v>2015</v>
      </c>
      <c r="X3839" s="14">
        <f>_xlfn.DAYS(Table1[[#This Row],[Date Ended Conversion]],Table1[[#This Row],[Date Created Conversion]])</f>
        <v>36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8297</v>
      </c>
      <c r="O3840" t="s">
        <v>8298</v>
      </c>
      <c r="P3840" s="16">
        <f>ROUND(Table1[[#This Row],[pledged]]/Table1[[#This Row],[goal]]*100,0)</f>
        <v>101</v>
      </c>
      <c r="Q3840">
        <f>IFERROR(ROUND(E3840/L3840,2),0)</f>
        <v>1008.24</v>
      </c>
      <c r="R3840" s="18">
        <f>(((J3840/60)/60)/24)+DATE(1970,1,1)</f>
        <v>42116.710752314815</v>
      </c>
      <c r="S3840" s="18">
        <f>(((I3840/60)/60)/24)+DATE(1970,1,1)</f>
        <v>42146.710752314815</v>
      </c>
      <c r="T3840" s="14">
        <f>MONTH(R3840)</f>
        <v>4</v>
      </c>
      <c r="U3840" s="14">
        <f>MONTH(S3840)</f>
        <v>5</v>
      </c>
      <c r="V3840">
        <f>YEAR(R3840)</f>
        <v>2015</v>
      </c>
      <c r="W3840">
        <f>YEAR(S3840)</f>
        <v>2015</v>
      </c>
      <c r="X3840" s="14">
        <f>_xlfn.DAYS(Table1[[#This Row],[Date Ended Conversion]],Table1[[#This Row],[Date Created Conversion]])</f>
        <v>30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8297</v>
      </c>
      <c r="O3841" t="s">
        <v>8298</v>
      </c>
      <c r="P3841" s="16">
        <f>ROUND(Table1[[#This Row],[pledged]]/Table1[[#This Row],[goal]]*100,0)</f>
        <v>101</v>
      </c>
      <c r="Q3841">
        <f>IFERROR(ROUND(E3841/L3841,2),0)</f>
        <v>63.28</v>
      </c>
      <c r="R3841" s="18">
        <f>(((J3841/60)/60)/24)+DATE(1970,1,1)</f>
        <v>42155.142638888887</v>
      </c>
      <c r="S3841" s="18">
        <f>(((I3841/60)/60)/24)+DATE(1970,1,1)</f>
        <v>42215.142638888887</v>
      </c>
      <c r="T3841" s="14">
        <f>MONTH(R3841)</f>
        <v>5</v>
      </c>
      <c r="U3841" s="14">
        <f>MONTH(S3841)</f>
        <v>7</v>
      </c>
      <c r="V3841">
        <f>YEAR(R3841)</f>
        <v>2015</v>
      </c>
      <c r="W3841">
        <f>YEAR(S3841)</f>
        <v>2015</v>
      </c>
      <c r="X3841" s="14">
        <f>_xlfn.DAYS(Table1[[#This Row],[Date Ended Conversion]],Table1[[#This Row],[Date Created Conversion]])</f>
        <v>60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8297</v>
      </c>
      <c r="O3842" t="s">
        <v>8298</v>
      </c>
      <c r="P3842" s="16">
        <f>ROUND(Table1[[#This Row],[pledged]]/Table1[[#This Row],[goal]]*100,0)</f>
        <v>6500</v>
      </c>
      <c r="Q3842">
        <f>IFERROR(ROUND(E3842/L3842,2),0)</f>
        <v>21.67</v>
      </c>
      <c r="R3842" s="18">
        <f>(((J3842/60)/60)/24)+DATE(1970,1,1)</f>
        <v>42432.701724537037</v>
      </c>
      <c r="S3842" s="18">
        <f>(((I3842/60)/60)/24)+DATE(1970,1,1)</f>
        <v>42457.660057870366</v>
      </c>
      <c r="T3842" s="14">
        <f>MONTH(R3842)</f>
        <v>3</v>
      </c>
      <c r="U3842" s="14">
        <f>MONTH(S3842)</f>
        <v>3</v>
      </c>
      <c r="V3842">
        <f>YEAR(R3842)</f>
        <v>2016</v>
      </c>
      <c r="W3842">
        <f>YEAR(S3842)</f>
        <v>2016</v>
      </c>
      <c r="X3842" s="14">
        <f>_xlfn.DAYS(Table1[[#This Row],[Date Ended Conversion]],Table1[[#This Row],[Date Created Conversion]])</f>
        <v>25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8297</v>
      </c>
      <c r="O3843" t="s">
        <v>8298</v>
      </c>
      <c r="P3843" s="16">
        <f>ROUND(Table1[[#This Row],[pledged]]/Table1[[#This Row],[goal]]*100,0)</f>
        <v>9</v>
      </c>
      <c r="Q3843">
        <f>IFERROR(ROUND(E3843/L3843,2),0)</f>
        <v>25.65</v>
      </c>
      <c r="R3843" s="18">
        <f>(((J3843/60)/60)/24)+DATE(1970,1,1)</f>
        <v>41780.785729166666</v>
      </c>
      <c r="S3843" s="18">
        <f>(((I3843/60)/60)/24)+DATE(1970,1,1)</f>
        <v>41840.785729166666</v>
      </c>
      <c r="T3843" s="14">
        <f>MONTH(R3843)</f>
        <v>5</v>
      </c>
      <c r="U3843" s="14">
        <f>MONTH(S3843)</f>
        <v>7</v>
      </c>
      <c r="V3843">
        <f>YEAR(R3843)</f>
        <v>2014</v>
      </c>
      <c r="W3843">
        <f>YEAR(S3843)</f>
        <v>2014</v>
      </c>
      <c r="X3843" s="14">
        <f>_xlfn.DAYS(Table1[[#This Row],[Date Ended Conversion]],Table1[[#This Row],[Date Created Conversion]])</f>
        <v>60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8297</v>
      </c>
      <c r="O3844" t="s">
        <v>8298</v>
      </c>
      <c r="P3844" s="16">
        <f>ROUND(Table1[[#This Row],[pledged]]/Table1[[#This Row],[goal]]*100,0)</f>
        <v>22</v>
      </c>
      <c r="Q3844">
        <f>IFERROR(ROUND(E3844/L3844,2),0)</f>
        <v>47.7</v>
      </c>
      <c r="R3844" s="18">
        <f>(((J3844/60)/60)/24)+DATE(1970,1,1)</f>
        <v>41740.493657407409</v>
      </c>
      <c r="S3844" s="18">
        <f>(((I3844/60)/60)/24)+DATE(1970,1,1)</f>
        <v>41770.493657407409</v>
      </c>
      <c r="T3844" s="14">
        <f>MONTH(R3844)</f>
        <v>4</v>
      </c>
      <c r="U3844" s="14">
        <f>MONTH(S3844)</f>
        <v>5</v>
      </c>
      <c r="V3844">
        <f>YEAR(R3844)</f>
        <v>2014</v>
      </c>
      <c r="W3844">
        <f>YEAR(S3844)</f>
        <v>2014</v>
      </c>
      <c r="X3844" s="14">
        <f>_xlfn.DAYS(Table1[[#This Row],[Date Ended Conversion]],Table1[[#This Row],[Date Created Conversion]])</f>
        <v>30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8297</v>
      </c>
      <c r="O3845" t="s">
        <v>8298</v>
      </c>
      <c r="P3845" s="16">
        <f>ROUND(Table1[[#This Row],[pledged]]/Table1[[#This Row],[goal]]*100,0)</f>
        <v>21</v>
      </c>
      <c r="Q3845">
        <f>IFERROR(ROUND(E3845/L3845,2),0)</f>
        <v>56.05</v>
      </c>
      <c r="R3845" s="18">
        <f>(((J3845/60)/60)/24)+DATE(1970,1,1)</f>
        <v>41766.072500000002</v>
      </c>
      <c r="S3845" s="18">
        <f>(((I3845/60)/60)/24)+DATE(1970,1,1)</f>
        <v>41791.072500000002</v>
      </c>
      <c r="T3845" s="14">
        <f>MONTH(R3845)</f>
        <v>5</v>
      </c>
      <c r="U3845" s="14">
        <f>MONTH(S3845)</f>
        <v>6</v>
      </c>
      <c r="V3845">
        <f>YEAR(R3845)</f>
        <v>2014</v>
      </c>
      <c r="W3845">
        <f>YEAR(S3845)</f>
        <v>2014</v>
      </c>
      <c r="X3845" s="14">
        <f>_xlfn.DAYS(Table1[[#This Row],[Date Ended Conversion]],Table1[[#This Row],[Date Created Conversion]])</f>
        <v>25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8297</v>
      </c>
      <c r="O3846" t="s">
        <v>8298</v>
      </c>
      <c r="P3846" s="16">
        <f>ROUND(Table1[[#This Row],[pledged]]/Table1[[#This Row],[goal]]*100,0)</f>
        <v>41</v>
      </c>
      <c r="Q3846">
        <f>IFERROR(ROUND(E3846/L3846,2),0)</f>
        <v>81.319999999999993</v>
      </c>
      <c r="R3846" s="18">
        <f>(((J3846/60)/60)/24)+DATE(1970,1,1)</f>
        <v>41766.617291666669</v>
      </c>
      <c r="S3846" s="18">
        <f>(((I3846/60)/60)/24)+DATE(1970,1,1)</f>
        <v>41793.290972222225</v>
      </c>
      <c r="T3846" s="14">
        <f>MONTH(R3846)</f>
        <v>5</v>
      </c>
      <c r="U3846" s="14">
        <f>MONTH(S3846)</f>
        <v>6</v>
      </c>
      <c r="V3846">
        <f>YEAR(R3846)</f>
        <v>2014</v>
      </c>
      <c r="W3846">
        <f>YEAR(S3846)</f>
        <v>2014</v>
      </c>
      <c r="X3846" s="14">
        <f>_xlfn.DAYS(Table1[[#This Row],[Date Ended Conversion]],Table1[[#This Row],[Date Created Conversion]])</f>
        <v>27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8297</v>
      </c>
      <c r="O3847" t="s">
        <v>8298</v>
      </c>
      <c r="P3847" s="16">
        <f>ROUND(Table1[[#This Row],[pledged]]/Table1[[#This Row],[goal]]*100,0)</f>
        <v>2</v>
      </c>
      <c r="Q3847">
        <f>IFERROR(ROUND(E3847/L3847,2),0)</f>
        <v>70.17</v>
      </c>
      <c r="R3847" s="18">
        <f>(((J3847/60)/60)/24)+DATE(1970,1,1)</f>
        <v>42248.627013888887</v>
      </c>
      <c r="S3847" s="18">
        <f>(((I3847/60)/60)/24)+DATE(1970,1,1)</f>
        <v>42278.627013888887</v>
      </c>
      <c r="T3847" s="14">
        <f>MONTH(R3847)</f>
        <v>9</v>
      </c>
      <c r="U3847" s="14">
        <f>MONTH(S3847)</f>
        <v>10</v>
      </c>
      <c r="V3847">
        <f>YEAR(R3847)</f>
        <v>2015</v>
      </c>
      <c r="W3847">
        <f>YEAR(S3847)</f>
        <v>2015</v>
      </c>
      <c r="X3847" s="14">
        <f>_xlfn.DAYS(Table1[[#This Row],[Date Ended Conversion]],Table1[[#This Row],[Date Created Conversion]])</f>
        <v>30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8297</v>
      </c>
      <c r="O3848" t="s">
        <v>8298</v>
      </c>
      <c r="P3848" s="16">
        <f>ROUND(Table1[[#This Row],[pledged]]/Table1[[#This Row],[goal]]*100,0)</f>
        <v>3</v>
      </c>
      <c r="Q3848">
        <f>IFERROR(ROUND(E3848/L3848,2),0)</f>
        <v>23.63</v>
      </c>
      <c r="R3848" s="18">
        <f>(((J3848/60)/60)/24)+DATE(1970,1,1)</f>
        <v>41885.221550925926</v>
      </c>
      <c r="S3848" s="18">
        <f>(((I3848/60)/60)/24)+DATE(1970,1,1)</f>
        <v>41916.290972222225</v>
      </c>
      <c r="T3848" s="14">
        <f>MONTH(R3848)</f>
        <v>9</v>
      </c>
      <c r="U3848" s="14">
        <f>MONTH(S3848)</f>
        <v>10</v>
      </c>
      <c r="V3848">
        <f>YEAR(R3848)</f>
        <v>2014</v>
      </c>
      <c r="W3848">
        <f>YEAR(S3848)</f>
        <v>2014</v>
      </c>
      <c r="X3848" s="14">
        <f>_xlfn.DAYS(Table1[[#This Row],[Date Ended Conversion]],Table1[[#This Row],[Date Created Conversion]])</f>
        <v>31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8297</v>
      </c>
      <c r="O3849" t="s">
        <v>8298</v>
      </c>
      <c r="P3849" s="16">
        <f>ROUND(Table1[[#This Row],[pledged]]/Table1[[#This Row],[goal]]*100,0)</f>
        <v>16</v>
      </c>
      <c r="Q3849">
        <f>IFERROR(ROUND(E3849/L3849,2),0)</f>
        <v>188.56</v>
      </c>
      <c r="R3849" s="18">
        <f>(((J3849/60)/60)/24)+DATE(1970,1,1)</f>
        <v>42159.224432870367</v>
      </c>
      <c r="S3849" s="18">
        <f>(((I3849/60)/60)/24)+DATE(1970,1,1)</f>
        <v>42204.224432870367</v>
      </c>
      <c r="T3849" s="14">
        <f>MONTH(R3849)</f>
        <v>6</v>
      </c>
      <c r="U3849" s="14">
        <f>MONTH(S3849)</f>
        <v>7</v>
      </c>
      <c r="V3849">
        <f>YEAR(R3849)</f>
        <v>2015</v>
      </c>
      <c r="W3849">
        <f>YEAR(S3849)</f>
        <v>2015</v>
      </c>
      <c r="X3849" s="14">
        <f>_xlfn.DAYS(Table1[[#This Row],[Date Ended Conversion]],Table1[[#This Row],[Date Created Conversion]])</f>
        <v>45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8297</v>
      </c>
      <c r="O3850" t="s">
        <v>8298</v>
      </c>
      <c r="P3850" s="16">
        <f>ROUND(Table1[[#This Row],[pledged]]/Table1[[#This Row],[goal]]*100,0)</f>
        <v>16</v>
      </c>
      <c r="Q3850">
        <f>IFERROR(ROUND(E3850/L3850,2),0)</f>
        <v>49.51</v>
      </c>
      <c r="R3850" s="18">
        <f>(((J3850/60)/60)/24)+DATE(1970,1,1)</f>
        <v>42265.817002314812</v>
      </c>
      <c r="S3850" s="18">
        <f>(((I3850/60)/60)/24)+DATE(1970,1,1)</f>
        <v>42295.817002314812</v>
      </c>
      <c r="T3850" s="14">
        <f>MONTH(R3850)</f>
        <v>9</v>
      </c>
      <c r="U3850" s="14">
        <f>MONTH(S3850)</f>
        <v>10</v>
      </c>
      <c r="V3850">
        <f>YEAR(R3850)</f>
        <v>2015</v>
      </c>
      <c r="W3850">
        <f>YEAR(S3850)</f>
        <v>2015</v>
      </c>
      <c r="X3850" s="14">
        <f>_xlfn.DAYS(Table1[[#This Row],[Date Ended Conversion]],Table1[[#This Row],[Date Created Conversion]])</f>
        <v>30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8297</v>
      </c>
      <c r="O3851" t="s">
        <v>8298</v>
      </c>
      <c r="P3851" s="16">
        <f>ROUND(Table1[[#This Row],[pledged]]/Table1[[#This Row],[goal]]*100,0)</f>
        <v>7</v>
      </c>
      <c r="Q3851">
        <f>IFERROR(ROUND(E3851/L3851,2),0)</f>
        <v>75.459999999999994</v>
      </c>
      <c r="R3851" s="18">
        <f>(((J3851/60)/60)/24)+DATE(1970,1,1)</f>
        <v>42136.767175925925</v>
      </c>
      <c r="S3851" s="18">
        <f>(((I3851/60)/60)/24)+DATE(1970,1,1)</f>
        <v>42166.767175925925</v>
      </c>
      <c r="T3851" s="14">
        <f>MONTH(R3851)</f>
        <v>5</v>
      </c>
      <c r="U3851" s="14">
        <f>MONTH(S3851)</f>
        <v>6</v>
      </c>
      <c r="V3851">
        <f>YEAR(R3851)</f>
        <v>2015</v>
      </c>
      <c r="W3851">
        <f>YEAR(S3851)</f>
        <v>2015</v>
      </c>
      <c r="X3851" s="14">
        <f>_xlfn.DAYS(Table1[[#This Row],[Date Ended Conversion]],Table1[[#This Row],[Date Created Conversion]])</f>
        <v>30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8297</v>
      </c>
      <c r="O3852" t="s">
        <v>8298</v>
      </c>
      <c r="P3852" s="16">
        <f>ROUND(Table1[[#This Row],[pledged]]/Table1[[#This Row],[goal]]*100,0)</f>
        <v>4</v>
      </c>
      <c r="Q3852">
        <f>IFERROR(ROUND(E3852/L3852,2),0)</f>
        <v>9.5</v>
      </c>
      <c r="R3852" s="18">
        <f>(((J3852/60)/60)/24)+DATE(1970,1,1)</f>
        <v>41975.124340277776</v>
      </c>
      <c r="S3852" s="18">
        <f>(((I3852/60)/60)/24)+DATE(1970,1,1)</f>
        <v>42005.124340277776</v>
      </c>
      <c r="T3852" s="14">
        <f>MONTH(R3852)</f>
        <v>12</v>
      </c>
      <c r="U3852" s="14">
        <f>MONTH(S3852)</f>
        <v>1</v>
      </c>
      <c r="V3852">
        <f>YEAR(R3852)</f>
        <v>2014</v>
      </c>
      <c r="W3852">
        <f>YEAR(S3852)</f>
        <v>2015</v>
      </c>
      <c r="X3852" s="14">
        <f>_xlfn.DAYS(Table1[[#This Row],[Date Ended Conversion]],Table1[[#This Row],[Date Created Conversion]])</f>
        <v>30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8297</v>
      </c>
      <c r="O3853" t="s">
        <v>8298</v>
      </c>
      <c r="P3853" s="16">
        <f>ROUND(Table1[[#This Row],[pledged]]/Table1[[#This Row],[goal]]*100,0)</f>
        <v>34</v>
      </c>
      <c r="Q3853">
        <f>IFERROR(ROUND(E3853/L3853,2),0)</f>
        <v>35.5</v>
      </c>
      <c r="R3853" s="18">
        <f>(((J3853/60)/60)/24)+DATE(1970,1,1)</f>
        <v>42172.439571759256</v>
      </c>
      <c r="S3853" s="18">
        <f>(((I3853/60)/60)/24)+DATE(1970,1,1)</f>
        <v>42202.439571759256</v>
      </c>
      <c r="T3853" s="14">
        <f>MONTH(R3853)</f>
        <v>6</v>
      </c>
      <c r="U3853" s="14">
        <f>MONTH(S3853)</f>
        <v>7</v>
      </c>
      <c r="V3853">
        <f>YEAR(R3853)</f>
        <v>2015</v>
      </c>
      <c r="W3853">
        <f>YEAR(S3853)</f>
        <v>2015</v>
      </c>
      <c r="X3853" s="14">
        <f>_xlfn.DAYS(Table1[[#This Row],[Date Ended Conversion]],Table1[[#This Row],[Date Created Conversion]])</f>
        <v>30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8297</v>
      </c>
      <c r="O3854" t="s">
        <v>8298</v>
      </c>
      <c r="P3854" s="16">
        <f>ROUND(Table1[[#This Row],[pledged]]/Table1[[#This Row],[goal]]*100,0)</f>
        <v>0</v>
      </c>
      <c r="Q3854">
        <f>IFERROR(ROUND(E3854/L3854,2),0)</f>
        <v>10</v>
      </c>
      <c r="R3854" s="18">
        <f>(((J3854/60)/60)/24)+DATE(1970,1,1)</f>
        <v>42065.190694444449</v>
      </c>
      <c r="S3854" s="18">
        <f>(((I3854/60)/60)/24)+DATE(1970,1,1)</f>
        <v>42090.149027777778</v>
      </c>
      <c r="T3854" s="14">
        <f>MONTH(R3854)</f>
        <v>3</v>
      </c>
      <c r="U3854" s="14">
        <f>MONTH(S3854)</f>
        <v>3</v>
      </c>
      <c r="V3854">
        <f>YEAR(R3854)</f>
        <v>2015</v>
      </c>
      <c r="W3854">
        <f>YEAR(S3854)</f>
        <v>2015</v>
      </c>
      <c r="X3854" s="14">
        <f>_xlfn.DAYS(Table1[[#This Row],[Date Ended Conversion]],Table1[[#This Row],[Date Created Conversion]])</f>
        <v>25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8297</v>
      </c>
      <c r="O3855" t="s">
        <v>8298</v>
      </c>
      <c r="P3855" s="16">
        <f>ROUND(Table1[[#This Row],[pledged]]/Table1[[#This Row],[goal]]*100,0)</f>
        <v>0</v>
      </c>
      <c r="Q3855">
        <f>IFERROR(ROUND(E3855/L3855,2),0)</f>
        <v>13</v>
      </c>
      <c r="R3855" s="18">
        <f>(((J3855/60)/60)/24)+DATE(1970,1,1)</f>
        <v>41848.84002314815</v>
      </c>
      <c r="S3855" s="18">
        <f>(((I3855/60)/60)/24)+DATE(1970,1,1)</f>
        <v>41883.84002314815</v>
      </c>
      <c r="T3855" s="14">
        <f>MONTH(R3855)</f>
        <v>7</v>
      </c>
      <c r="U3855" s="14">
        <f>MONTH(S3855)</f>
        <v>9</v>
      </c>
      <c r="V3855">
        <f>YEAR(R3855)</f>
        <v>2014</v>
      </c>
      <c r="W3855">
        <f>YEAR(S3855)</f>
        <v>2014</v>
      </c>
      <c r="X3855" s="14">
        <f>_xlfn.DAYS(Table1[[#This Row],[Date Ended Conversion]],Table1[[#This Row],[Date Created Conversion]])</f>
        <v>35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8297</v>
      </c>
      <c r="O3856" t="s">
        <v>8298</v>
      </c>
      <c r="P3856" s="16">
        <f>ROUND(Table1[[#This Row],[pledged]]/Table1[[#This Row],[goal]]*100,0)</f>
        <v>16</v>
      </c>
      <c r="Q3856">
        <f>IFERROR(ROUND(E3856/L3856,2),0)</f>
        <v>89.4</v>
      </c>
      <c r="R3856" s="18">
        <f>(((J3856/60)/60)/24)+DATE(1970,1,1)</f>
        <v>42103.884930555556</v>
      </c>
      <c r="S3856" s="18">
        <f>(((I3856/60)/60)/24)+DATE(1970,1,1)</f>
        <v>42133.884930555556</v>
      </c>
      <c r="T3856" s="14">
        <f>MONTH(R3856)</f>
        <v>4</v>
      </c>
      <c r="U3856" s="14">
        <f>MONTH(S3856)</f>
        <v>5</v>
      </c>
      <c r="V3856">
        <f>YEAR(R3856)</f>
        <v>2015</v>
      </c>
      <c r="W3856">
        <f>YEAR(S3856)</f>
        <v>2015</v>
      </c>
      <c r="X3856" s="14">
        <f>_xlfn.DAYS(Table1[[#This Row],[Date Ended Conversion]],Table1[[#This Row],[Date Created Conversion]])</f>
        <v>30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8297</v>
      </c>
      <c r="O3857" t="s">
        <v>8298</v>
      </c>
      <c r="P3857" s="16">
        <f>ROUND(Table1[[#This Row],[pledged]]/Table1[[#This Row],[goal]]*100,0)</f>
        <v>3</v>
      </c>
      <c r="Q3857">
        <f>IFERROR(ROUND(E3857/L3857,2),0)</f>
        <v>25</v>
      </c>
      <c r="R3857" s="18">
        <f>(((J3857/60)/60)/24)+DATE(1970,1,1)</f>
        <v>42059.970729166671</v>
      </c>
      <c r="S3857" s="18">
        <f>(((I3857/60)/60)/24)+DATE(1970,1,1)</f>
        <v>42089.929062499999</v>
      </c>
      <c r="T3857" s="14">
        <f>MONTH(R3857)</f>
        <v>2</v>
      </c>
      <c r="U3857" s="14">
        <f>MONTH(S3857)</f>
        <v>3</v>
      </c>
      <c r="V3857">
        <f>YEAR(R3857)</f>
        <v>2015</v>
      </c>
      <c r="W3857">
        <f>YEAR(S3857)</f>
        <v>2015</v>
      </c>
      <c r="X3857" s="14">
        <f>_xlfn.DAYS(Table1[[#This Row],[Date Ended Conversion]],Table1[[#This Row],[Date Created Conversion]])</f>
        <v>30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8297</v>
      </c>
      <c r="O3858" t="s">
        <v>8298</v>
      </c>
      <c r="P3858" s="16">
        <f>ROUND(Table1[[#This Row],[pledged]]/Table1[[#This Row],[goal]]*100,0)</f>
        <v>0</v>
      </c>
      <c r="Q3858">
        <f>IFERROR(ROUND(E3858/L3858,2),0)</f>
        <v>1</v>
      </c>
      <c r="R3858" s="18">
        <f>(((J3858/60)/60)/24)+DATE(1970,1,1)</f>
        <v>42041.743090277778</v>
      </c>
      <c r="S3858" s="18">
        <f>(((I3858/60)/60)/24)+DATE(1970,1,1)</f>
        <v>42071.701423611114</v>
      </c>
      <c r="T3858" s="14">
        <f>MONTH(R3858)</f>
        <v>2</v>
      </c>
      <c r="U3858" s="14">
        <f>MONTH(S3858)</f>
        <v>3</v>
      </c>
      <c r="V3858">
        <f>YEAR(R3858)</f>
        <v>2015</v>
      </c>
      <c r="W3858">
        <f>YEAR(S3858)</f>
        <v>2015</v>
      </c>
      <c r="X3858" s="14">
        <f>_xlfn.DAYS(Table1[[#This Row],[Date Ended Conversion]],Table1[[#This Row],[Date Created Conversion]])</f>
        <v>30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8297</v>
      </c>
      <c r="O3859" t="s">
        <v>8298</v>
      </c>
      <c r="P3859" s="16">
        <f>ROUND(Table1[[#This Row],[pledged]]/Table1[[#This Row],[goal]]*100,0)</f>
        <v>5</v>
      </c>
      <c r="Q3859">
        <f>IFERROR(ROUND(E3859/L3859,2),0)</f>
        <v>65</v>
      </c>
      <c r="R3859" s="18">
        <f>(((J3859/60)/60)/24)+DATE(1970,1,1)</f>
        <v>41829.73715277778</v>
      </c>
      <c r="S3859" s="18">
        <f>(((I3859/60)/60)/24)+DATE(1970,1,1)</f>
        <v>41852.716666666667</v>
      </c>
      <c r="T3859" s="14">
        <f>MONTH(R3859)</f>
        <v>7</v>
      </c>
      <c r="U3859" s="14">
        <f>MONTH(S3859)</f>
        <v>8</v>
      </c>
      <c r="V3859">
        <f>YEAR(R3859)</f>
        <v>2014</v>
      </c>
      <c r="W3859">
        <f>YEAR(S3859)</f>
        <v>2014</v>
      </c>
      <c r="X3859" s="14">
        <f>_xlfn.DAYS(Table1[[#This Row],[Date Ended Conversion]],Table1[[#This Row],[Date Created Conversion]])</f>
        <v>23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8297</v>
      </c>
      <c r="O3860" t="s">
        <v>8298</v>
      </c>
      <c r="P3860" s="16">
        <f>ROUND(Table1[[#This Row],[pledged]]/Table1[[#This Row],[goal]]*100,0)</f>
        <v>2</v>
      </c>
      <c r="Q3860">
        <f>IFERROR(ROUND(E3860/L3860,2),0)</f>
        <v>10</v>
      </c>
      <c r="R3860" s="18">
        <f>(((J3860/60)/60)/24)+DATE(1970,1,1)</f>
        <v>42128.431064814817</v>
      </c>
      <c r="S3860" s="18">
        <f>(((I3860/60)/60)/24)+DATE(1970,1,1)</f>
        <v>42146.875</v>
      </c>
      <c r="T3860" s="14">
        <f>MONTH(R3860)</f>
        <v>5</v>
      </c>
      <c r="U3860" s="14">
        <f>MONTH(S3860)</f>
        <v>5</v>
      </c>
      <c r="V3860">
        <f>YEAR(R3860)</f>
        <v>2015</v>
      </c>
      <c r="W3860">
        <f>YEAR(S3860)</f>
        <v>2015</v>
      </c>
      <c r="X3860" s="14">
        <f>_xlfn.DAYS(Table1[[#This Row],[Date Ended Conversion]],Table1[[#This Row],[Date Created Conversion]])</f>
        <v>18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8297</v>
      </c>
      <c r="O3861" t="s">
        <v>8298</v>
      </c>
      <c r="P3861" s="16">
        <f>ROUND(Table1[[#This Row],[pledged]]/Table1[[#This Row],[goal]]*100,0)</f>
        <v>0</v>
      </c>
      <c r="Q3861">
        <f>IFERROR(ROUND(E3861/L3861,2),0)</f>
        <v>1</v>
      </c>
      <c r="R3861" s="18">
        <f>(((J3861/60)/60)/24)+DATE(1970,1,1)</f>
        <v>41789.893599537041</v>
      </c>
      <c r="S3861" s="18">
        <f>(((I3861/60)/60)/24)+DATE(1970,1,1)</f>
        <v>41815.875</v>
      </c>
      <c r="T3861" s="14">
        <f>MONTH(R3861)</f>
        <v>5</v>
      </c>
      <c r="U3861" s="14">
        <f>MONTH(S3861)</f>
        <v>6</v>
      </c>
      <c r="V3861">
        <f>YEAR(R3861)</f>
        <v>2014</v>
      </c>
      <c r="W3861">
        <f>YEAR(S3861)</f>
        <v>2014</v>
      </c>
      <c r="X3861" s="14">
        <f>_xlfn.DAYS(Table1[[#This Row],[Date Ended Conversion]],Table1[[#This Row],[Date Created Conversion]])</f>
        <v>26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8297</v>
      </c>
      <c r="O3862" t="s">
        <v>8298</v>
      </c>
      <c r="P3862" s="16">
        <f>ROUND(Table1[[#This Row],[pledged]]/Table1[[#This Row],[goal]]*100,0)</f>
        <v>18</v>
      </c>
      <c r="Q3862">
        <f>IFERROR(ROUND(E3862/L3862,2),0)</f>
        <v>81.540000000000006</v>
      </c>
      <c r="R3862" s="18">
        <f>(((J3862/60)/60)/24)+DATE(1970,1,1)</f>
        <v>41833.660995370366</v>
      </c>
      <c r="S3862" s="18">
        <f>(((I3862/60)/60)/24)+DATE(1970,1,1)</f>
        <v>41863.660995370366</v>
      </c>
      <c r="T3862" s="14">
        <f>MONTH(R3862)</f>
        <v>7</v>
      </c>
      <c r="U3862" s="14">
        <f>MONTH(S3862)</f>
        <v>8</v>
      </c>
      <c r="V3862">
        <f>YEAR(R3862)</f>
        <v>2014</v>
      </c>
      <c r="W3862">
        <f>YEAR(S3862)</f>
        <v>2014</v>
      </c>
      <c r="X3862" s="14">
        <f>_xlfn.DAYS(Table1[[#This Row],[Date Ended Conversion]],Table1[[#This Row],[Date Created Conversion]])</f>
        <v>30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8297</v>
      </c>
      <c r="O3863" t="s">
        <v>8298</v>
      </c>
      <c r="P3863" s="16">
        <f>ROUND(Table1[[#This Row],[pledged]]/Table1[[#This Row],[goal]]*100,0)</f>
        <v>5</v>
      </c>
      <c r="Q3863">
        <f>IFERROR(ROUND(E3863/L3863,2),0)</f>
        <v>100</v>
      </c>
      <c r="R3863" s="18">
        <f>(((J3863/60)/60)/24)+DATE(1970,1,1)</f>
        <v>41914.590011574073</v>
      </c>
      <c r="S3863" s="18">
        <f>(((I3863/60)/60)/24)+DATE(1970,1,1)</f>
        <v>41955.907638888893</v>
      </c>
      <c r="T3863" s="14">
        <f>MONTH(R3863)</f>
        <v>10</v>
      </c>
      <c r="U3863" s="14">
        <f>MONTH(S3863)</f>
        <v>11</v>
      </c>
      <c r="V3863">
        <f>YEAR(R3863)</f>
        <v>2014</v>
      </c>
      <c r="W3863">
        <f>YEAR(S3863)</f>
        <v>2014</v>
      </c>
      <c r="X3863" s="14">
        <f>_xlfn.DAYS(Table1[[#This Row],[Date Ended Conversion]],Table1[[#This Row],[Date Created Conversion]])</f>
        <v>41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8297</v>
      </c>
      <c r="O3864" t="s">
        <v>8298</v>
      </c>
      <c r="P3864" s="16">
        <f>ROUND(Table1[[#This Row],[pledged]]/Table1[[#This Row],[goal]]*100,0)</f>
        <v>0</v>
      </c>
      <c r="Q3864">
        <f>IFERROR(ROUND(E3864/L3864,2),0)</f>
        <v>1</v>
      </c>
      <c r="R3864" s="18">
        <f>(((J3864/60)/60)/24)+DATE(1970,1,1)</f>
        <v>42611.261064814811</v>
      </c>
      <c r="S3864" s="18">
        <f>(((I3864/60)/60)/24)+DATE(1970,1,1)</f>
        <v>42625.707638888889</v>
      </c>
      <c r="T3864" s="14">
        <f>MONTH(R3864)</f>
        <v>8</v>
      </c>
      <c r="U3864" s="14">
        <f>MONTH(S3864)</f>
        <v>9</v>
      </c>
      <c r="V3864">
        <f>YEAR(R3864)</f>
        <v>2016</v>
      </c>
      <c r="W3864">
        <f>YEAR(S3864)</f>
        <v>2016</v>
      </c>
      <c r="X3864" s="14">
        <f>_xlfn.DAYS(Table1[[#This Row],[Date Ended Conversion]],Table1[[#This Row],[Date Created Conversion]])</f>
        <v>14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8297</v>
      </c>
      <c r="O3865" t="s">
        <v>8298</v>
      </c>
      <c r="P3865" s="16">
        <f>ROUND(Table1[[#This Row],[pledged]]/Table1[[#This Row],[goal]]*100,0)</f>
        <v>0</v>
      </c>
      <c r="Q3865">
        <f>IFERROR(ROUND(E3865/L3865,2),0)</f>
        <v>0</v>
      </c>
      <c r="R3865" s="18">
        <f>(((J3865/60)/60)/24)+DATE(1970,1,1)</f>
        <v>42253.633159722223</v>
      </c>
      <c r="S3865" s="18">
        <f>(((I3865/60)/60)/24)+DATE(1970,1,1)</f>
        <v>42313.674826388888</v>
      </c>
      <c r="T3865" s="14">
        <f>MONTH(R3865)</f>
        <v>9</v>
      </c>
      <c r="U3865" s="14">
        <f>MONTH(S3865)</f>
        <v>11</v>
      </c>
      <c r="V3865">
        <f>YEAR(R3865)</f>
        <v>2015</v>
      </c>
      <c r="W3865">
        <f>YEAR(S3865)</f>
        <v>2015</v>
      </c>
      <c r="X3865" s="14">
        <f>_xlfn.DAYS(Table1[[#This Row],[Date Ended Conversion]],Table1[[#This Row],[Date Created Conversion]])</f>
        <v>60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8297</v>
      </c>
      <c r="O3866" t="s">
        <v>8298</v>
      </c>
      <c r="P3866" s="16">
        <f>ROUND(Table1[[#This Row],[pledged]]/Table1[[#This Row],[goal]]*100,0)</f>
        <v>1</v>
      </c>
      <c r="Q3866">
        <f>IFERROR(ROUND(E3866/L3866,2),0)</f>
        <v>20</v>
      </c>
      <c r="R3866" s="18">
        <f>(((J3866/60)/60)/24)+DATE(1970,1,1)</f>
        <v>42295.891828703709</v>
      </c>
      <c r="S3866" s="18">
        <f>(((I3866/60)/60)/24)+DATE(1970,1,1)</f>
        <v>42325.933495370366</v>
      </c>
      <c r="T3866" s="14">
        <f>MONTH(R3866)</f>
        <v>10</v>
      </c>
      <c r="U3866" s="14">
        <f>MONTH(S3866)</f>
        <v>11</v>
      </c>
      <c r="V3866">
        <f>YEAR(R3866)</f>
        <v>2015</v>
      </c>
      <c r="W3866">
        <f>YEAR(S3866)</f>
        <v>2015</v>
      </c>
      <c r="X3866" s="14">
        <f>_xlfn.DAYS(Table1[[#This Row],[Date Ended Conversion]],Table1[[#This Row],[Date Created Conversion]])</f>
        <v>30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8297</v>
      </c>
      <c r="O3867" t="s">
        <v>8298</v>
      </c>
      <c r="P3867" s="16">
        <f>ROUND(Table1[[#This Row],[pledged]]/Table1[[#This Row],[goal]]*100,0)</f>
        <v>27</v>
      </c>
      <c r="Q3867">
        <f>IFERROR(ROUND(E3867/L3867,2),0)</f>
        <v>46.43</v>
      </c>
      <c r="R3867" s="18">
        <f>(((J3867/60)/60)/24)+DATE(1970,1,1)</f>
        <v>41841.651597222226</v>
      </c>
      <c r="S3867" s="18">
        <f>(((I3867/60)/60)/24)+DATE(1970,1,1)</f>
        <v>41881.229166666664</v>
      </c>
      <c r="T3867" s="14">
        <f>MONTH(R3867)</f>
        <v>7</v>
      </c>
      <c r="U3867" s="14">
        <f>MONTH(S3867)</f>
        <v>8</v>
      </c>
      <c r="V3867">
        <f>YEAR(R3867)</f>
        <v>2014</v>
      </c>
      <c r="W3867">
        <f>YEAR(S3867)</f>
        <v>2014</v>
      </c>
      <c r="X3867" s="14">
        <f>_xlfn.DAYS(Table1[[#This Row],[Date Ended Conversion]],Table1[[#This Row],[Date Created Conversion]])</f>
        <v>40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8297</v>
      </c>
      <c r="O3868" t="s">
        <v>8298</v>
      </c>
      <c r="P3868" s="16">
        <f>ROUND(Table1[[#This Row],[pledged]]/Table1[[#This Row],[goal]]*100,0)</f>
        <v>1</v>
      </c>
      <c r="Q3868">
        <f>IFERROR(ROUND(E3868/L3868,2),0)</f>
        <v>5.5</v>
      </c>
      <c r="R3868" s="18">
        <f>(((J3868/60)/60)/24)+DATE(1970,1,1)</f>
        <v>42402.947002314817</v>
      </c>
      <c r="S3868" s="18">
        <f>(((I3868/60)/60)/24)+DATE(1970,1,1)</f>
        <v>42452.145138888889</v>
      </c>
      <c r="T3868" s="14">
        <f>MONTH(R3868)</f>
        <v>2</v>
      </c>
      <c r="U3868" s="14">
        <f>MONTH(S3868)</f>
        <v>3</v>
      </c>
      <c r="V3868">
        <f>YEAR(R3868)</f>
        <v>2016</v>
      </c>
      <c r="W3868">
        <f>YEAR(S3868)</f>
        <v>2016</v>
      </c>
      <c r="X3868" s="14">
        <f>_xlfn.DAYS(Table1[[#This Row],[Date Ended Conversion]],Table1[[#This Row],[Date Created Conversion]])</f>
        <v>50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8297</v>
      </c>
      <c r="O3869" t="s">
        <v>8298</v>
      </c>
      <c r="P3869" s="16">
        <f>ROUND(Table1[[#This Row],[pledged]]/Table1[[#This Row],[goal]]*100,0)</f>
        <v>13</v>
      </c>
      <c r="Q3869">
        <f>IFERROR(ROUND(E3869/L3869,2),0)</f>
        <v>50.2</v>
      </c>
      <c r="R3869" s="18">
        <f>(((J3869/60)/60)/24)+DATE(1970,1,1)</f>
        <v>42509.814108796301</v>
      </c>
      <c r="S3869" s="18">
        <f>(((I3869/60)/60)/24)+DATE(1970,1,1)</f>
        <v>42539.814108796301</v>
      </c>
      <c r="T3869" s="14">
        <f>MONTH(R3869)</f>
        <v>5</v>
      </c>
      <c r="U3869" s="14">
        <f>MONTH(S3869)</f>
        <v>6</v>
      </c>
      <c r="V3869">
        <f>YEAR(R3869)</f>
        <v>2016</v>
      </c>
      <c r="W3869">
        <f>YEAR(S3869)</f>
        <v>2016</v>
      </c>
      <c r="X3869" s="14">
        <f>_xlfn.DAYS(Table1[[#This Row],[Date Ended Conversion]],Table1[[#This Row],[Date Created Conversion]])</f>
        <v>30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8297</v>
      </c>
      <c r="O3870" t="s">
        <v>8300</v>
      </c>
      <c r="P3870" s="16">
        <f>ROUND(Table1[[#This Row],[pledged]]/Table1[[#This Row],[goal]]*100,0)</f>
        <v>0</v>
      </c>
      <c r="Q3870">
        <f>IFERROR(ROUND(E3870/L3870,2),0)</f>
        <v>10</v>
      </c>
      <c r="R3870" s="18">
        <f>(((J3870/60)/60)/24)+DATE(1970,1,1)</f>
        <v>41865.659780092588</v>
      </c>
      <c r="S3870" s="18">
        <f>(((I3870/60)/60)/24)+DATE(1970,1,1)</f>
        <v>41890.659780092588</v>
      </c>
      <c r="T3870" s="14">
        <f>MONTH(R3870)</f>
        <v>8</v>
      </c>
      <c r="U3870" s="14">
        <f>MONTH(S3870)</f>
        <v>9</v>
      </c>
      <c r="V3870">
        <f>YEAR(R3870)</f>
        <v>2014</v>
      </c>
      <c r="W3870">
        <f>YEAR(S3870)</f>
        <v>2014</v>
      </c>
      <c r="X3870" s="14">
        <f>_xlfn.DAYS(Table1[[#This Row],[Date Ended Conversion]],Table1[[#This Row],[Date Created Conversion]])</f>
        <v>25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8297</v>
      </c>
      <c r="O3871" t="s">
        <v>8300</v>
      </c>
      <c r="P3871" s="16">
        <f>ROUND(Table1[[#This Row],[pledged]]/Table1[[#This Row],[goal]]*100,0)</f>
        <v>3</v>
      </c>
      <c r="Q3871">
        <f>IFERROR(ROUND(E3871/L3871,2),0)</f>
        <v>30.13</v>
      </c>
      <c r="R3871" s="18">
        <f>(((J3871/60)/60)/24)+DATE(1970,1,1)</f>
        <v>42047.724444444444</v>
      </c>
      <c r="S3871" s="18">
        <f>(((I3871/60)/60)/24)+DATE(1970,1,1)</f>
        <v>42077.132638888885</v>
      </c>
      <c r="T3871" s="14">
        <f>MONTH(R3871)</f>
        <v>2</v>
      </c>
      <c r="U3871" s="14">
        <f>MONTH(S3871)</f>
        <v>3</v>
      </c>
      <c r="V3871">
        <f>YEAR(R3871)</f>
        <v>2015</v>
      </c>
      <c r="W3871">
        <f>YEAR(S3871)</f>
        <v>2015</v>
      </c>
      <c r="X3871" s="14">
        <f>_xlfn.DAYS(Table1[[#This Row],[Date Ended Conversion]],Table1[[#This Row],[Date Created Conversion]])</f>
        <v>30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8297</v>
      </c>
      <c r="O3872" t="s">
        <v>8300</v>
      </c>
      <c r="P3872" s="16">
        <f>ROUND(Table1[[#This Row],[pledged]]/Table1[[#This Row],[goal]]*100,0)</f>
        <v>15</v>
      </c>
      <c r="Q3872">
        <f>IFERROR(ROUND(E3872/L3872,2),0)</f>
        <v>150</v>
      </c>
      <c r="R3872" s="18">
        <f>(((J3872/60)/60)/24)+DATE(1970,1,1)</f>
        <v>41793.17219907407</v>
      </c>
      <c r="S3872" s="18">
        <f>(((I3872/60)/60)/24)+DATE(1970,1,1)</f>
        <v>41823.17219907407</v>
      </c>
      <c r="T3872" s="14">
        <f>MONTH(R3872)</f>
        <v>6</v>
      </c>
      <c r="U3872" s="14">
        <f>MONTH(S3872)</f>
        <v>7</v>
      </c>
      <c r="V3872">
        <f>YEAR(R3872)</f>
        <v>2014</v>
      </c>
      <c r="W3872">
        <f>YEAR(S3872)</f>
        <v>2014</v>
      </c>
      <c r="X3872" s="14">
        <f>_xlfn.DAYS(Table1[[#This Row],[Date Ended Conversion]],Table1[[#This Row],[Date Created Conversion]])</f>
        <v>30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8297</v>
      </c>
      <c r="O3873" t="s">
        <v>8300</v>
      </c>
      <c r="P3873" s="16">
        <f>ROUND(Table1[[#This Row],[pledged]]/Table1[[#This Row],[goal]]*100,0)</f>
        <v>3</v>
      </c>
      <c r="Q3873">
        <f>IFERROR(ROUND(E3873/L3873,2),0)</f>
        <v>13.33</v>
      </c>
      <c r="R3873" s="18">
        <f>(((J3873/60)/60)/24)+DATE(1970,1,1)</f>
        <v>42763.780671296292</v>
      </c>
      <c r="S3873" s="18">
        <f>(((I3873/60)/60)/24)+DATE(1970,1,1)</f>
        <v>42823.739004629635</v>
      </c>
      <c r="T3873" s="14">
        <f>MONTH(R3873)</f>
        <v>1</v>
      </c>
      <c r="U3873" s="14">
        <f>MONTH(S3873)</f>
        <v>3</v>
      </c>
      <c r="V3873">
        <f>YEAR(R3873)</f>
        <v>2017</v>
      </c>
      <c r="W3873">
        <f>YEAR(S3873)</f>
        <v>2017</v>
      </c>
      <c r="X3873" s="14">
        <f>_xlfn.DAYS(Table1[[#This Row],[Date Ended Conversion]],Table1[[#This Row],[Date Created Conversion]])</f>
        <v>60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8297</v>
      </c>
      <c r="O3874" t="s">
        <v>8300</v>
      </c>
      <c r="P3874" s="16">
        <f>ROUND(Table1[[#This Row],[pledged]]/Table1[[#This Row],[goal]]*100,0)</f>
        <v>0</v>
      </c>
      <c r="Q3874">
        <f>IFERROR(ROUND(E3874/L3874,2),0)</f>
        <v>0</v>
      </c>
      <c r="R3874" s="18">
        <f>(((J3874/60)/60)/24)+DATE(1970,1,1)</f>
        <v>42180.145787037036</v>
      </c>
      <c r="S3874" s="18">
        <f>(((I3874/60)/60)/24)+DATE(1970,1,1)</f>
        <v>42230.145787037036</v>
      </c>
      <c r="T3874" s="14">
        <f>MONTH(R3874)</f>
        <v>6</v>
      </c>
      <c r="U3874" s="14">
        <f>MONTH(S3874)</f>
        <v>8</v>
      </c>
      <c r="V3874">
        <f>YEAR(R3874)</f>
        <v>2015</v>
      </c>
      <c r="W3874">
        <f>YEAR(S3874)</f>
        <v>2015</v>
      </c>
      <c r="X3874" s="14">
        <f>_xlfn.DAYS(Table1[[#This Row],[Date Ended Conversion]],Table1[[#This Row],[Date Created Conversion]])</f>
        <v>50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8297</v>
      </c>
      <c r="O3875" t="s">
        <v>8300</v>
      </c>
      <c r="P3875" s="16">
        <f>ROUND(Table1[[#This Row],[pledged]]/Table1[[#This Row],[goal]]*100,0)</f>
        <v>0</v>
      </c>
      <c r="Q3875">
        <f>IFERROR(ROUND(E3875/L3875,2),0)</f>
        <v>0</v>
      </c>
      <c r="R3875" s="18">
        <f>(((J3875/60)/60)/24)+DATE(1970,1,1)</f>
        <v>42255.696006944447</v>
      </c>
      <c r="S3875" s="18">
        <f>(((I3875/60)/60)/24)+DATE(1970,1,1)</f>
        <v>42285.696006944447</v>
      </c>
      <c r="T3875" s="14">
        <f>MONTH(R3875)</f>
        <v>9</v>
      </c>
      <c r="U3875" s="14">
        <f>MONTH(S3875)</f>
        <v>10</v>
      </c>
      <c r="V3875">
        <f>YEAR(R3875)</f>
        <v>2015</v>
      </c>
      <c r="W3875">
        <f>YEAR(S3875)</f>
        <v>2015</v>
      </c>
      <c r="X3875" s="14">
        <f>_xlfn.DAYS(Table1[[#This Row],[Date Ended Conversion]],Table1[[#This Row],[Date Created Conversion]])</f>
        <v>30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8297</v>
      </c>
      <c r="O3876" t="s">
        <v>8300</v>
      </c>
      <c r="P3876" s="16">
        <f>ROUND(Table1[[#This Row],[pledged]]/Table1[[#This Row],[goal]]*100,0)</f>
        <v>0</v>
      </c>
      <c r="Q3876">
        <f>IFERROR(ROUND(E3876/L3876,2),0)</f>
        <v>0</v>
      </c>
      <c r="R3876" s="18">
        <f>(((J3876/60)/60)/24)+DATE(1970,1,1)</f>
        <v>42007.016458333332</v>
      </c>
      <c r="S3876" s="18">
        <f>(((I3876/60)/60)/24)+DATE(1970,1,1)</f>
        <v>42028.041666666672</v>
      </c>
      <c r="T3876" s="14">
        <f>MONTH(R3876)</f>
        <v>1</v>
      </c>
      <c r="U3876" s="14">
        <f>MONTH(S3876)</f>
        <v>1</v>
      </c>
      <c r="V3876">
        <f>YEAR(R3876)</f>
        <v>2015</v>
      </c>
      <c r="W3876">
        <f>YEAR(S3876)</f>
        <v>2015</v>
      </c>
      <c r="X3876" s="14">
        <f>_xlfn.DAYS(Table1[[#This Row],[Date Ended Conversion]],Table1[[#This Row],[Date Created Conversion]])</f>
        <v>21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8297</v>
      </c>
      <c r="O3877" t="s">
        <v>8300</v>
      </c>
      <c r="P3877" s="16">
        <f>ROUND(Table1[[#This Row],[pledged]]/Table1[[#This Row],[goal]]*100,0)</f>
        <v>0</v>
      </c>
      <c r="Q3877">
        <f>IFERROR(ROUND(E3877/L3877,2),0)</f>
        <v>0</v>
      </c>
      <c r="R3877" s="18">
        <f>(((J3877/60)/60)/24)+DATE(1970,1,1)</f>
        <v>42615.346817129626</v>
      </c>
      <c r="S3877" s="18">
        <f>(((I3877/60)/60)/24)+DATE(1970,1,1)</f>
        <v>42616.416666666672</v>
      </c>
      <c r="T3877" s="14">
        <f>MONTH(R3877)</f>
        <v>9</v>
      </c>
      <c r="U3877" s="14">
        <f>MONTH(S3877)</f>
        <v>9</v>
      </c>
      <c r="V3877">
        <f>YEAR(R3877)</f>
        <v>2016</v>
      </c>
      <c r="W3877">
        <f>YEAR(S3877)</f>
        <v>2016</v>
      </c>
      <c r="X3877" s="14">
        <f>_xlfn.DAYS(Table1[[#This Row],[Date Ended Conversion]],Table1[[#This Row],[Date Created Conversion]])</f>
        <v>1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8297</v>
      </c>
      <c r="O3878" t="s">
        <v>8300</v>
      </c>
      <c r="P3878" s="16">
        <f>ROUND(Table1[[#This Row],[pledged]]/Table1[[#This Row],[goal]]*100,0)</f>
        <v>53</v>
      </c>
      <c r="Q3878">
        <f>IFERROR(ROUND(E3878/L3878,2),0)</f>
        <v>44.76</v>
      </c>
      <c r="R3878" s="18">
        <f>(((J3878/60)/60)/24)+DATE(1970,1,1)</f>
        <v>42372.624166666668</v>
      </c>
      <c r="S3878" s="18">
        <f>(((I3878/60)/60)/24)+DATE(1970,1,1)</f>
        <v>42402.624166666668</v>
      </c>
      <c r="T3878" s="14">
        <f>MONTH(R3878)</f>
        <v>1</v>
      </c>
      <c r="U3878" s="14">
        <f>MONTH(S3878)</f>
        <v>2</v>
      </c>
      <c r="V3878">
        <f>YEAR(R3878)</f>
        <v>2016</v>
      </c>
      <c r="W3878">
        <f>YEAR(S3878)</f>
        <v>2016</v>
      </c>
      <c r="X3878" s="14">
        <f>_xlfn.DAYS(Table1[[#This Row],[Date Ended Conversion]],Table1[[#This Row],[Date Created Conversion]])</f>
        <v>30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8297</v>
      </c>
      <c r="O3879" t="s">
        <v>8300</v>
      </c>
      <c r="P3879" s="16">
        <f>ROUND(Table1[[#This Row],[pledged]]/Table1[[#This Row],[goal]]*100,0)</f>
        <v>5</v>
      </c>
      <c r="Q3879">
        <f>IFERROR(ROUND(E3879/L3879,2),0)</f>
        <v>88.64</v>
      </c>
      <c r="R3879" s="18">
        <f>(((J3879/60)/60)/24)+DATE(1970,1,1)</f>
        <v>42682.67768518519</v>
      </c>
      <c r="S3879" s="18">
        <f>(((I3879/60)/60)/24)+DATE(1970,1,1)</f>
        <v>42712.67768518519</v>
      </c>
      <c r="T3879" s="14">
        <f>MONTH(R3879)</f>
        <v>11</v>
      </c>
      <c r="U3879" s="14">
        <f>MONTH(S3879)</f>
        <v>12</v>
      </c>
      <c r="V3879">
        <f>YEAR(R3879)</f>
        <v>2016</v>
      </c>
      <c r="W3879">
        <f>YEAR(S3879)</f>
        <v>2016</v>
      </c>
      <c r="X3879" s="14">
        <f>_xlfn.DAYS(Table1[[#This Row],[Date Ended Conversion]],Table1[[#This Row],[Date Created Conversion]])</f>
        <v>30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8297</v>
      </c>
      <c r="O3880" t="s">
        <v>8300</v>
      </c>
      <c r="P3880" s="16">
        <f>ROUND(Table1[[#This Row],[pledged]]/Table1[[#This Row],[goal]]*100,0)</f>
        <v>0</v>
      </c>
      <c r="Q3880">
        <f>IFERROR(ROUND(E3880/L3880,2),0)</f>
        <v>10</v>
      </c>
      <c r="R3880" s="18">
        <f>(((J3880/60)/60)/24)+DATE(1970,1,1)</f>
        <v>42154.818819444445</v>
      </c>
      <c r="S3880" s="18">
        <f>(((I3880/60)/60)/24)+DATE(1970,1,1)</f>
        <v>42185.165972222225</v>
      </c>
      <c r="T3880" s="14">
        <f>MONTH(R3880)</f>
        <v>5</v>
      </c>
      <c r="U3880" s="14">
        <f>MONTH(S3880)</f>
        <v>6</v>
      </c>
      <c r="V3880">
        <f>YEAR(R3880)</f>
        <v>2015</v>
      </c>
      <c r="W3880">
        <f>YEAR(S3880)</f>
        <v>2015</v>
      </c>
      <c r="X3880" s="14">
        <f>_xlfn.DAYS(Table1[[#This Row],[Date Ended Conversion]],Table1[[#This Row],[Date Created Conversion]])</f>
        <v>31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8297</v>
      </c>
      <c r="O3881" t="s">
        <v>8300</v>
      </c>
      <c r="P3881" s="16">
        <f>ROUND(Table1[[#This Row],[pledged]]/Table1[[#This Row],[goal]]*100,0)</f>
        <v>0</v>
      </c>
      <c r="Q3881">
        <f>IFERROR(ROUND(E3881/L3881,2),0)</f>
        <v>0</v>
      </c>
      <c r="R3881" s="18">
        <f>(((J3881/60)/60)/24)+DATE(1970,1,1)</f>
        <v>41999.861064814817</v>
      </c>
      <c r="S3881" s="18">
        <f>(((I3881/60)/60)/24)+DATE(1970,1,1)</f>
        <v>42029.861064814817</v>
      </c>
      <c r="T3881" s="14">
        <f>MONTH(R3881)</f>
        <v>12</v>
      </c>
      <c r="U3881" s="14">
        <f>MONTH(S3881)</f>
        <v>1</v>
      </c>
      <c r="V3881">
        <f>YEAR(R3881)</f>
        <v>2014</v>
      </c>
      <c r="W3881">
        <f>YEAR(S3881)</f>
        <v>2015</v>
      </c>
      <c r="X3881" s="14">
        <f>_xlfn.DAYS(Table1[[#This Row],[Date Ended Conversion]],Table1[[#This Row],[Date Created Conversion]])</f>
        <v>30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8297</v>
      </c>
      <c r="O3882" t="s">
        <v>8300</v>
      </c>
      <c r="P3882" s="16">
        <f>ROUND(Table1[[#This Row],[pledged]]/Table1[[#This Row],[goal]]*100,0)</f>
        <v>13</v>
      </c>
      <c r="Q3882">
        <f>IFERROR(ROUND(E3882/L3882,2),0)</f>
        <v>57.65</v>
      </c>
      <c r="R3882" s="18">
        <f>(((J3882/60)/60)/24)+DATE(1970,1,1)</f>
        <v>41815.815046296295</v>
      </c>
      <c r="S3882" s="18">
        <f>(((I3882/60)/60)/24)+DATE(1970,1,1)</f>
        <v>41850.958333333336</v>
      </c>
      <c r="T3882" s="14">
        <f>MONTH(R3882)</f>
        <v>6</v>
      </c>
      <c r="U3882" s="14">
        <f>MONTH(S3882)</f>
        <v>7</v>
      </c>
      <c r="V3882">
        <f>YEAR(R3882)</f>
        <v>2014</v>
      </c>
      <c r="W3882">
        <f>YEAR(S3882)</f>
        <v>2014</v>
      </c>
      <c r="X3882" s="14">
        <f>_xlfn.DAYS(Table1[[#This Row],[Date Ended Conversion]],Table1[[#This Row],[Date Created Conversion]])</f>
        <v>35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8297</v>
      </c>
      <c r="O3883" t="s">
        <v>8300</v>
      </c>
      <c r="P3883" s="16">
        <f>ROUND(Table1[[#This Row],[pledged]]/Table1[[#This Row],[goal]]*100,0)</f>
        <v>5</v>
      </c>
      <c r="Q3883">
        <f>IFERROR(ROUND(E3883/L3883,2),0)</f>
        <v>25</v>
      </c>
      <c r="R3883" s="18">
        <f>(((J3883/60)/60)/24)+DATE(1970,1,1)</f>
        <v>42756.018506944441</v>
      </c>
      <c r="S3883" s="18">
        <f>(((I3883/60)/60)/24)+DATE(1970,1,1)</f>
        <v>42786.018506944441</v>
      </c>
      <c r="T3883" s="14">
        <f>MONTH(R3883)</f>
        <v>1</v>
      </c>
      <c r="U3883" s="14">
        <f>MONTH(S3883)</f>
        <v>2</v>
      </c>
      <c r="V3883">
        <f>YEAR(R3883)</f>
        <v>2017</v>
      </c>
      <c r="W3883">
        <f>YEAR(S3883)</f>
        <v>2017</v>
      </c>
      <c r="X3883" s="14">
        <f>_xlfn.DAYS(Table1[[#This Row],[Date Ended Conversion]],Table1[[#This Row],[Date Created Conversion]])</f>
        <v>30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8297</v>
      </c>
      <c r="O3884" t="s">
        <v>8300</v>
      </c>
      <c r="P3884" s="16">
        <f>ROUND(Table1[[#This Row],[pledged]]/Table1[[#This Row],[goal]]*100,0)</f>
        <v>0</v>
      </c>
      <c r="Q3884">
        <f>IFERROR(ROUND(E3884/L3884,2),0)</f>
        <v>0</v>
      </c>
      <c r="R3884" s="18">
        <f>(((J3884/60)/60)/24)+DATE(1970,1,1)</f>
        <v>42373.983449074076</v>
      </c>
      <c r="S3884" s="18">
        <f>(((I3884/60)/60)/24)+DATE(1970,1,1)</f>
        <v>42400.960416666669</v>
      </c>
      <c r="T3884" s="14">
        <f>MONTH(R3884)</f>
        <v>1</v>
      </c>
      <c r="U3884" s="14">
        <f>MONTH(S3884)</f>
        <v>1</v>
      </c>
      <c r="V3884">
        <f>YEAR(R3884)</f>
        <v>2016</v>
      </c>
      <c r="W3884">
        <f>YEAR(S3884)</f>
        <v>2016</v>
      </c>
      <c r="X3884" s="14">
        <f>_xlfn.DAYS(Table1[[#This Row],[Date Ended Conversion]],Table1[[#This Row],[Date Created Conversion]])</f>
        <v>27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8297</v>
      </c>
      <c r="O3885" t="s">
        <v>8300</v>
      </c>
      <c r="P3885" s="16">
        <f>ROUND(Table1[[#This Row],[pledged]]/Table1[[#This Row],[goal]]*100,0)</f>
        <v>0</v>
      </c>
      <c r="Q3885">
        <f>IFERROR(ROUND(E3885/L3885,2),0)</f>
        <v>0</v>
      </c>
      <c r="R3885" s="18">
        <f>(((J3885/60)/60)/24)+DATE(1970,1,1)</f>
        <v>41854.602650462963</v>
      </c>
      <c r="S3885" s="18">
        <f>(((I3885/60)/60)/24)+DATE(1970,1,1)</f>
        <v>41884.602650462963</v>
      </c>
      <c r="T3885" s="14">
        <f>MONTH(R3885)</f>
        <v>8</v>
      </c>
      <c r="U3885" s="14">
        <f>MONTH(S3885)</f>
        <v>9</v>
      </c>
      <c r="V3885">
        <f>YEAR(R3885)</f>
        <v>2014</v>
      </c>
      <c r="W3885">
        <f>YEAR(S3885)</f>
        <v>2014</v>
      </c>
      <c r="X3885" s="14">
        <f>_xlfn.DAYS(Table1[[#This Row],[Date Ended Conversion]],Table1[[#This Row],[Date Created Conversion]])</f>
        <v>30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8297</v>
      </c>
      <c r="O3886" t="s">
        <v>8300</v>
      </c>
      <c r="P3886" s="16">
        <f>ROUND(Table1[[#This Row],[pledged]]/Table1[[#This Row],[goal]]*100,0)</f>
        <v>0</v>
      </c>
      <c r="Q3886">
        <f>IFERROR(ROUND(E3886/L3886,2),0)</f>
        <v>0</v>
      </c>
      <c r="R3886" s="18">
        <f>(((J3886/60)/60)/24)+DATE(1970,1,1)</f>
        <v>42065.791574074072</v>
      </c>
      <c r="S3886" s="18">
        <f>(((I3886/60)/60)/24)+DATE(1970,1,1)</f>
        <v>42090.749907407408</v>
      </c>
      <c r="T3886" s="14">
        <f>MONTH(R3886)</f>
        <v>3</v>
      </c>
      <c r="U3886" s="14">
        <f>MONTH(S3886)</f>
        <v>3</v>
      </c>
      <c r="V3886">
        <f>YEAR(R3886)</f>
        <v>2015</v>
      </c>
      <c r="W3886">
        <f>YEAR(S3886)</f>
        <v>2015</v>
      </c>
      <c r="X3886" s="14">
        <f>_xlfn.DAYS(Table1[[#This Row],[Date Ended Conversion]],Table1[[#This Row],[Date Created Conversion]])</f>
        <v>25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8297</v>
      </c>
      <c r="O3887" t="s">
        <v>8300</v>
      </c>
      <c r="P3887" s="16">
        <f>ROUND(Table1[[#This Row],[pledged]]/Table1[[#This Row],[goal]]*100,0)</f>
        <v>0</v>
      </c>
      <c r="Q3887">
        <f>IFERROR(ROUND(E3887/L3887,2),0)</f>
        <v>0</v>
      </c>
      <c r="R3887" s="18">
        <f>(((J3887/60)/60)/24)+DATE(1970,1,1)</f>
        <v>42469.951284722221</v>
      </c>
      <c r="S3887" s="18">
        <f>(((I3887/60)/60)/24)+DATE(1970,1,1)</f>
        <v>42499.951284722221</v>
      </c>
      <c r="T3887" s="14">
        <f>MONTH(R3887)</f>
        <v>4</v>
      </c>
      <c r="U3887" s="14">
        <f>MONTH(S3887)</f>
        <v>5</v>
      </c>
      <c r="V3887">
        <f>YEAR(R3887)</f>
        <v>2016</v>
      </c>
      <c r="W3887">
        <f>YEAR(S3887)</f>
        <v>2016</v>
      </c>
      <c r="X3887" s="14">
        <f>_xlfn.DAYS(Table1[[#This Row],[Date Ended Conversion]],Table1[[#This Row],[Date Created Conversion]])</f>
        <v>30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8297</v>
      </c>
      <c r="O3888" t="s">
        <v>8300</v>
      </c>
      <c r="P3888" s="16">
        <f>ROUND(Table1[[#This Row],[pledged]]/Table1[[#This Row],[goal]]*100,0)</f>
        <v>0</v>
      </c>
      <c r="Q3888">
        <f>IFERROR(ROUND(E3888/L3888,2),0)</f>
        <v>0</v>
      </c>
      <c r="R3888" s="18">
        <f>(((J3888/60)/60)/24)+DATE(1970,1,1)</f>
        <v>41954.228032407409</v>
      </c>
      <c r="S3888" s="18">
        <f>(((I3888/60)/60)/24)+DATE(1970,1,1)</f>
        <v>41984.228032407409</v>
      </c>
      <c r="T3888" s="14">
        <f>MONTH(R3888)</f>
        <v>11</v>
      </c>
      <c r="U3888" s="14">
        <f>MONTH(S3888)</f>
        <v>12</v>
      </c>
      <c r="V3888">
        <f>YEAR(R3888)</f>
        <v>2014</v>
      </c>
      <c r="W3888">
        <f>YEAR(S3888)</f>
        <v>2014</v>
      </c>
      <c r="X3888" s="14">
        <f>_xlfn.DAYS(Table1[[#This Row],[Date Ended Conversion]],Table1[[#This Row],[Date Created Conversion]])</f>
        <v>30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8297</v>
      </c>
      <c r="O3889" t="s">
        <v>8300</v>
      </c>
      <c r="P3889" s="16">
        <f>ROUND(Table1[[#This Row],[pledged]]/Table1[[#This Row],[goal]]*100,0)</f>
        <v>2</v>
      </c>
      <c r="Q3889">
        <f>IFERROR(ROUND(E3889/L3889,2),0)</f>
        <v>17.5</v>
      </c>
      <c r="R3889" s="18">
        <f>(((J3889/60)/60)/24)+DATE(1970,1,1)</f>
        <v>42079.857974537037</v>
      </c>
      <c r="S3889" s="18">
        <f>(((I3889/60)/60)/24)+DATE(1970,1,1)</f>
        <v>42125.916666666672</v>
      </c>
      <c r="T3889" s="14">
        <f>MONTH(R3889)</f>
        <v>3</v>
      </c>
      <c r="U3889" s="14">
        <f>MONTH(S3889)</f>
        <v>5</v>
      </c>
      <c r="V3889">
        <f>YEAR(R3889)</f>
        <v>2015</v>
      </c>
      <c r="W3889">
        <f>YEAR(S3889)</f>
        <v>2015</v>
      </c>
      <c r="X3889" s="14">
        <f>_xlfn.DAYS(Table1[[#This Row],[Date Ended Conversion]],Table1[[#This Row],[Date Created Conversion]])</f>
        <v>46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8297</v>
      </c>
      <c r="O3890" t="s">
        <v>8298</v>
      </c>
      <c r="P3890" s="16">
        <f>ROUND(Table1[[#This Row],[pledged]]/Table1[[#This Row],[goal]]*100,0)</f>
        <v>27</v>
      </c>
      <c r="Q3890">
        <f>IFERROR(ROUND(E3890/L3890,2),0)</f>
        <v>38.71</v>
      </c>
      <c r="R3890" s="18">
        <f>(((J3890/60)/60)/24)+DATE(1970,1,1)</f>
        <v>42762.545810185184</v>
      </c>
      <c r="S3890" s="18">
        <f>(((I3890/60)/60)/24)+DATE(1970,1,1)</f>
        <v>42792.545810185184</v>
      </c>
      <c r="T3890" s="14">
        <f>MONTH(R3890)</f>
        <v>1</v>
      </c>
      <c r="U3890" s="14">
        <f>MONTH(S3890)</f>
        <v>2</v>
      </c>
      <c r="V3890">
        <f>YEAR(R3890)</f>
        <v>2017</v>
      </c>
      <c r="W3890">
        <f>YEAR(S3890)</f>
        <v>2017</v>
      </c>
      <c r="X3890" s="14">
        <f>_xlfn.DAYS(Table1[[#This Row],[Date Ended Conversion]],Table1[[#This Row],[Date Created Conversion]])</f>
        <v>30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8297</v>
      </c>
      <c r="O3891" t="s">
        <v>8298</v>
      </c>
      <c r="P3891" s="16">
        <f>ROUND(Table1[[#This Row],[pledged]]/Table1[[#This Row],[goal]]*100,0)</f>
        <v>1</v>
      </c>
      <c r="Q3891">
        <f>IFERROR(ROUND(E3891/L3891,2),0)</f>
        <v>13.11</v>
      </c>
      <c r="R3891" s="18">
        <f>(((J3891/60)/60)/24)+DATE(1970,1,1)</f>
        <v>41977.004976851851</v>
      </c>
      <c r="S3891" s="18">
        <f>(((I3891/60)/60)/24)+DATE(1970,1,1)</f>
        <v>42008.976388888885</v>
      </c>
      <c r="T3891" s="14">
        <f>MONTH(R3891)</f>
        <v>12</v>
      </c>
      <c r="U3891" s="14">
        <f>MONTH(S3891)</f>
        <v>1</v>
      </c>
      <c r="V3891">
        <f>YEAR(R3891)</f>
        <v>2014</v>
      </c>
      <c r="W3891">
        <f>YEAR(S3891)</f>
        <v>2015</v>
      </c>
      <c r="X3891" s="14">
        <f>_xlfn.DAYS(Table1[[#This Row],[Date Ended Conversion]],Table1[[#This Row],[Date Created Conversion]])</f>
        <v>31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8297</v>
      </c>
      <c r="O3892" t="s">
        <v>8298</v>
      </c>
      <c r="P3892" s="16">
        <f>ROUND(Table1[[#This Row],[pledged]]/Table1[[#This Row],[goal]]*100,0)</f>
        <v>17</v>
      </c>
      <c r="Q3892">
        <f>IFERROR(ROUND(E3892/L3892,2),0)</f>
        <v>315.5</v>
      </c>
      <c r="R3892" s="18">
        <f>(((J3892/60)/60)/24)+DATE(1970,1,1)</f>
        <v>42171.758611111116</v>
      </c>
      <c r="S3892" s="18">
        <f>(((I3892/60)/60)/24)+DATE(1970,1,1)</f>
        <v>42231.758611111116</v>
      </c>
      <c r="T3892" s="14">
        <f>MONTH(R3892)</f>
        <v>6</v>
      </c>
      <c r="U3892" s="14">
        <f>MONTH(S3892)</f>
        <v>8</v>
      </c>
      <c r="V3892">
        <f>YEAR(R3892)</f>
        <v>2015</v>
      </c>
      <c r="W3892">
        <f>YEAR(S3892)</f>
        <v>2015</v>
      </c>
      <c r="X3892" s="14">
        <f>_xlfn.DAYS(Table1[[#This Row],[Date Ended Conversion]],Table1[[#This Row],[Date Created Conversion]])</f>
        <v>60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8297</v>
      </c>
      <c r="O3893" t="s">
        <v>8298</v>
      </c>
      <c r="P3893" s="16">
        <f>ROUND(Table1[[#This Row],[pledged]]/Table1[[#This Row],[goal]]*100,0)</f>
        <v>33</v>
      </c>
      <c r="Q3893">
        <f>IFERROR(ROUND(E3893/L3893,2),0)</f>
        <v>37.14</v>
      </c>
      <c r="R3893" s="18">
        <f>(((J3893/60)/60)/24)+DATE(1970,1,1)</f>
        <v>42056.1324537037</v>
      </c>
      <c r="S3893" s="18">
        <f>(((I3893/60)/60)/24)+DATE(1970,1,1)</f>
        <v>42086.207638888889</v>
      </c>
      <c r="T3893" s="14">
        <f>MONTH(R3893)</f>
        <v>2</v>
      </c>
      <c r="U3893" s="14">
        <f>MONTH(S3893)</f>
        <v>3</v>
      </c>
      <c r="V3893">
        <f>YEAR(R3893)</f>
        <v>2015</v>
      </c>
      <c r="W3893">
        <f>YEAR(S3893)</f>
        <v>2015</v>
      </c>
      <c r="X3893" s="14">
        <f>_xlfn.DAYS(Table1[[#This Row],[Date Ended Conversion]],Table1[[#This Row],[Date Created Conversion]])</f>
        <v>30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8297</v>
      </c>
      <c r="O3894" t="s">
        <v>8298</v>
      </c>
      <c r="P3894" s="16">
        <f>ROUND(Table1[[#This Row],[pledged]]/Table1[[#This Row],[goal]]*100,0)</f>
        <v>0</v>
      </c>
      <c r="Q3894">
        <f>IFERROR(ROUND(E3894/L3894,2),0)</f>
        <v>0</v>
      </c>
      <c r="R3894" s="18">
        <f>(((J3894/60)/60)/24)+DATE(1970,1,1)</f>
        <v>41867.652280092596</v>
      </c>
      <c r="S3894" s="18">
        <f>(((I3894/60)/60)/24)+DATE(1970,1,1)</f>
        <v>41875.291666666664</v>
      </c>
      <c r="T3894" s="14">
        <f>MONTH(R3894)</f>
        <v>8</v>
      </c>
      <c r="U3894" s="14">
        <f>MONTH(S3894)</f>
        <v>8</v>
      </c>
      <c r="V3894">
        <f>YEAR(R3894)</f>
        <v>2014</v>
      </c>
      <c r="W3894">
        <f>YEAR(S3894)</f>
        <v>2014</v>
      </c>
      <c r="X3894" s="14">
        <f>_xlfn.DAYS(Table1[[#This Row],[Date Ended Conversion]],Table1[[#This Row],[Date Created Conversion]])</f>
        <v>8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8297</v>
      </c>
      <c r="O3895" t="s">
        <v>8298</v>
      </c>
      <c r="P3895" s="16">
        <f>ROUND(Table1[[#This Row],[pledged]]/Table1[[#This Row],[goal]]*100,0)</f>
        <v>22</v>
      </c>
      <c r="Q3895">
        <f>IFERROR(ROUND(E3895/L3895,2),0)</f>
        <v>128.27000000000001</v>
      </c>
      <c r="R3895" s="18">
        <f>(((J3895/60)/60)/24)+DATE(1970,1,1)</f>
        <v>41779.657870370371</v>
      </c>
      <c r="S3895" s="18">
        <f>(((I3895/60)/60)/24)+DATE(1970,1,1)</f>
        <v>41821.25</v>
      </c>
      <c r="T3895" s="14">
        <f>MONTH(R3895)</f>
        <v>5</v>
      </c>
      <c r="U3895" s="14">
        <f>MONTH(S3895)</f>
        <v>7</v>
      </c>
      <c r="V3895">
        <f>YEAR(R3895)</f>
        <v>2014</v>
      </c>
      <c r="W3895">
        <f>YEAR(S3895)</f>
        <v>2014</v>
      </c>
      <c r="X3895" s="14">
        <f>_xlfn.DAYS(Table1[[#This Row],[Date Ended Conversion]],Table1[[#This Row],[Date Created Conversion]])</f>
        <v>42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8297</v>
      </c>
      <c r="O3896" t="s">
        <v>8298</v>
      </c>
      <c r="P3896" s="16">
        <f>ROUND(Table1[[#This Row],[pledged]]/Table1[[#This Row],[goal]]*100,0)</f>
        <v>3</v>
      </c>
      <c r="Q3896">
        <f>IFERROR(ROUND(E3896/L3896,2),0)</f>
        <v>47.27</v>
      </c>
      <c r="R3896" s="18">
        <f>(((J3896/60)/60)/24)+DATE(1970,1,1)</f>
        <v>42679.958472222221</v>
      </c>
      <c r="S3896" s="18">
        <f>(((I3896/60)/60)/24)+DATE(1970,1,1)</f>
        <v>42710.207638888889</v>
      </c>
      <c r="T3896" s="14">
        <f>MONTH(R3896)</f>
        <v>11</v>
      </c>
      <c r="U3896" s="14">
        <f>MONTH(S3896)</f>
        <v>12</v>
      </c>
      <c r="V3896">
        <f>YEAR(R3896)</f>
        <v>2016</v>
      </c>
      <c r="W3896">
        <f>YEAR(S3896)</f>
        <v>2016</v>
      </c>
      <c r="X3896" s="14">
        <f>_xlfn.DAYS(Table1[[#This Row],[Date Ended Conversion]],Table1[[#This Row],[Date Created Conversion]])</f>
        <v>31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8297</v>
      </c>
      <c r="O3897" t="s">
        <v>8298</v>
      </c>
      <c r="P3897" s="16">
        <f>ROUND(Table1[[#This Row],[pledged]]/Table1[[#This Row],[goal]]*100,0)</f>
        <v>5</v>
      </c>
      <c r="Q3897">
        <f>IFERROR(ROUND(E3897/L3897,2),0)</f>
        <v>50</v>
      </c>
      <c r="R3897" s="18">
        <f>(((J3897/60)/60)/24)+DATE(1970,1,1)</f>
        <v>42032.250208333338</v>
      </c>
      <c r="S3897" s="18">
        <f>(((I3897/60)/60)/24)+DATE(1970,1,1)</f>
        <v>42063.250208333338</v>
      </c>
      <c r="T3897" s="14">
        <f>MONTH(R3897)</f>
        <v>1</v>
      </c>
      <c r="U3897" s="14">
        <f>MONTH(S3897)</f>
        <v>2</v>
      </c>
      <c r="V3897">
        <f>YEAR(R3897)</f>
        <v>2015</v>
      </c>
      <c r="W3897">
        <f>YEAR(S3897)</f>
        <v>2015</v>
      </c>
      <c r="X3897" s="14">
        <f>_xlfn.DAYS(Table1[[#This Row],[Date Ended Conversion]],Table1[[#This Row],[Date Created Conversion]])</f>
        <v>31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8297</v>
      </c>
      <c r="O3898" t="s">
        <v>8298</v>
      </c>
      <c r="P3898" s="16">
        <f>ROUND(Table1[[#This Row],[pledged]]/Table1[[#This Row],[goal]]*100,0)</f>
        <v>11</v>
      </c>
      <c r="Q3898">
        <f>IFERROR(ROUND(E3898/L3898,2),0)</f>
        <v>42.5</v>
      </c>
      <c r="R3898" s="18">
        <f>(((J3898/60)/60)/24)+DATE(1970,1,1)</f>
        <v>41793.191875000004</v>
      </c>
      <c r="S3898" s="18">
        <f>(((I3898/60)/60)/24)+DATE(1970,1,1)</f>
        <v>41807.191875000004</v>
      </c>
      <c r="T3898" s="14">
        <f>MONTH(R3898)</f>
        <v>6</v>
      </c>
      <c r="U3898" s="14">
        <f>MONTH(S3898)</f>
        <v>6</v>
      </c>
      <c r="V3898">
        <f>YEAR(R3898)</f>
        <v>2014</v>
      </c>
      <c r="W3898">
        <f>YEAR(S3898)</f>
        <v>2014</v>
      </c>
      <c r="X3898" s="14">
        <f>_xlfn.DAYS(Table1[[#This Row],[Date Ended Conversion]],Table1[[#This Row],[Date Created Conversion]])</f>
        <v>14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8297</v>
      </c>
      <c r="O3899" t="s">
        <v>8298</v>
      </c>
      <c r="P3899" s="16">
        <f>ROUND(Table1[[#This Row],[pledged]]/Table1[[#This Row],[goal]]*100,0)</f>
        <v>18</v>
      </c>
      <c r="Q3899">
        <f>IFERROR(ROUND(E3899/L3899,2),0)</f>
        <v>44</v>
      </c>
      <c r="R3899" s="18">
        <f>(((J3899/60)/60)/24)+DATE(1970,1,1)</f>
        <v>41982.87364583333</v>
      </c>
      <c r="S3899" s="18">
        <f>(((I3899/60)/60)/24)+DATE(1970,1,1)</f>
        <v>42012.87364583333</v>
      </c>
      <c r="T3899" s="14">
        <f>MONTH(R3899)</f>
        <v>12</v>
      </c>
      <c r="U3899" s="14">
        <f>MONTH(S3899)</f>
        <v>1</v>
      </c>
      <c r="V3899">
        <f>YEAR(R3899)</f>
        <v>2014</v>
      </c>
      <c r="W3899">
        <f>YEAR(S3899)</f>
        <v>2015</v>
      </c>
      <c r="X3899" s="14">
        <f>_xlfn.DAYS(Table1[[#This Row],[Date Ended Conversion]],Table1[[#This Row],[Date Created Conversion]])</f>
        <v>30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8297</v>
      </c>
      <c r="O3900" t="s">
        <v>8298</v>
      </c>
      <c r="P3900" s="16">
        <f>ROUND(Table1[[#This Row],[pledged]]/Table1[[#This Row],[goal]]*100,0)</f>
        <v>33</v>
      </c>
      <c r="Q3900">
        <f>IFERROR(ROUND(E3900/L3900,2),0)</f>
        <v>50.88</v>
      </c>
      <c r="R3900" s="18">
        <f>(((J3900/60)/60)/24)+DATE(1970,1,1)</f>
        <v>42193.482291666667</v>
      </c>
      <c r="S3900" s="18">
        <f>(((I3900/60)/60)/24)+DATE(1970,1,1)</f>
        <v>42233.666666666672</v>
      </c>
      <c r="T3900" s="14">
        <f>MONTH(R3900)</f>
        <v>7</v>
      </c>
      <c r="U3900" s="14">
        <f>MONTH(S3900)</f>
        <v>8</v>
      </c>
      <c r="V3900">
        <f>YEAR(R3900)</f>
        <v>2015</v>
      </c>
      <c r="W3900">
        <f>YEAR(S3900)</f>
        <v>2015</v>
      </c>
      <c r="X3900" s="14">
        <f>_xlfn.DAYS(Table1[[#This Row],[Date Ended Conversion]],Table1[[#This Row],[Date Created Conversion]])</f>
        <v>40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8297</v>
      </c>
      <c r="O3901" t="s">
        <v>8298</v>
      </c>
      <c r="P3901" s="16">
        <f>ROUND(Table1[[#This Row],[pledged]]/Table1[[#This Row],[goal]]*100,0)</f>
        <v>1</v>
      </c>
      <c r="Q3901">
        <f>IFERROR(ROUND(E3901/L3901,2),0)</f>
        <v>62.5</v>
      </c>
      <c r="R3901" s="18">
        <f>(((J3901/60)/60)/24)+DATE(1970,1,1)</f>
        <v>41843.775011574071</v>
      </c>
      <c r="S3901" s="18">
        <f>(((I3901/60)/60)/24)+DATE(1970,1,1)</f>
        <v>41863.775011574071</v>
      </c>
      <c r="T3901" s="14">
        <f>MONTH(R3901)</f>
        <v>7</v>
      </c>
      <c r="U3901" s="14">
        <f>MONTH(S3901)</f>
        <v>8</v>
      </c>
      <c r="V3901">
        <f>YEAR(R3901)</f>
        <v>2014</v>
      </c>
      <c r="W3901">
        <f>YEAR(S3901)</f>
        <v>2014</v>
      </c>
      <c r="X3901" s="14">
        <f>_xlfn.DAYS(Table1[[#This Row],[Date Ended Conversion]],Table1[[#This Row],[Date Created Conversion]])</f>
        <v>20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8297</v>
      </c>
      <c r="O3902" t="s">
        <v>8298</v>
      </c>
      <c r="P3902" s="16">
        <f>ROUND(Table1[[#This Row],[pledged]]/Table1[[#This Row],[goal]]*100,0)</f>
        <v>5</v>
      </c>
      <c r="Q3902">
        <f>IFERROR(ROUND(E3902/L3902,2),0)</f>
        <v>27</v>
      </c>
      <c r="R3902" s="18">
        <f>(((J3902/60)/60)/24)+DATE(1970,1,1)</f>
        <v>42136.092488425929</v>
      </c>
      <c r="S3902" s="18">
        <f>(((I3902/60)/60)/24)+DATE(1970,1,1)</f>
        <v>42166.092488425929</v>
      </c>
      <c r="T3902" s="14">
        <f>MONTH(R3902)</f>
        <v>5</v>
      </c>
      <c r="U3902" s="14">
        <f>MONTH(S3902)</f>
        <v>6</v>
      </c>
      <c r="V3902">
        <f>YEAR(R3902)</f>
        <v>2015</v>
      </c>
      <c r="W3902">
        <f>YEAR(S3902)</f>
        <v>2015</v>
      </c>
      <c r="X3902" s="14">
        <f>_xlfn.DAYS(Table1[[#This Row],[Date Ended Conversion]],Table1[[#This Row],[Date Created Conversion]])</f>
        <v>30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8297</v>
      </c>
      <c r="O3903" t="s">
        <v>8298</v>
      </c>
      <c r="P3903" s="16">
        <f>ROUND(Table1[[#This Row],[pledged]]/Table1[[#This Row],[goal]]*100,0)</f>
        <v>1</v>
      </c>
      <c r="Q3903">
        <f>IFERROR(ROUND(E3903/L3903,2),0)</f>
        <v>25</v>
      </c>
      <c r="R3903" s="18">
        <f>(((J3903/60)/60)/24)+DATE(1970,1,1)</f>
        <v>42317.826377314821</v>
      </c>
      <c r="S3903" s="18">
        <f>(((I3903/60)/60)/24)+DATE(1970,1,1)</f>
        <v>42357.826377314821</v>
      </c>
      <c r="T3903" s="14">
        <f>MONTH(R3903)</f>
        <v>11</v>
      </c>
      <c r="U3903" s="14">
        <f>MONTH(S3903)</f>
        <v>12</v>
      </c>
      <c r="V3903">
        <f>YEAR(R3903)</f>
        <v>2015</v>
      </c>
      <c r="W3903">
        <f>YEAR(S3903)</f>
        <v>2015</v>
      </c>
      <c r="X3903" s="14">
        <f>_xlfn.DAYS(Table1[[#This Row],[Date Ended Conversion]],Table1[[#This Row],[Date Created Conversion]])</f>
        <v>40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8297</v>
      </c>
      <c r="O3904" t="s">
        <v>8298</v>
      </c>
      <c r="P3904" s="16">
        <f>ROUND(Table1[[#This Row],[pledged]]/Table1[[#This Row],[goal]]*100,0)</f>
        <v>49</v>
      </c>
      <c r="Q3904">
        <f>IFERROR(ROUND(E3904/L3904,2),0)</f>
        <v>47.26</v>
      </c>
      <c r="R3904" s="18">
        <f>(((J3904/60)/60)/24)+DATE(1970,1,1)</f>
        <v>42663.468078703707</v>
      </c>
      <c r="S3904" s="18">
        <f>(((I3904/60)/60)/24)+DATE(1970,1,1)</f>
        <v>42688.509745370371</v>
      </c>
      <c r="T3904" s="14">
        <f>MONTH(R3904)</f>
        <v>10</v>
      </c>
      <c r="U3904" s="14">
        <f>MONTH(S3904)</f>
        <v>11</v>
      </c>
      <c r="V3904">
        <f>YEAR(R3904)</f>
        <v>2016</v>
      </c>
      <c r="W3904">
        <f>YEAR(S3904)</f>
        <v>2016</v>
      </c>
      <c r="X3904" s="14">
        <f>_xlfn.DAYS(Table1[[#This Row],[Date Ended Conversion]],Table1[[#This Row],[Date Created Conversion]])</f>
        <v>25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8297</v>
      </c>
      <c r="O3905" t="s">
        <v>8298</v>
      </c>
      <c r="P3905" s="16">
        <f>ROUND(Table1[[#This Row],[pledged]]/Table1[[#This Row],[goal]]*100,0)</f>
        <v>0</v>
      </c>
      <c r="Q3905">
        <f>IFERROR(ROUND(E3905/L3905,2),0)</f>
        <v>0</v>
      </c>
      <c r="R3905" s="18">
        <f>(((J3905/60)/60)/24)+DATE(1970,1,1)</f>
        <v>42186.01116898148</v>
      </c>
      <c r="S3905" s="18">
        <f>(((I3905/60)/60)/24)+DATE(1970,1,1)</f>
        <v>42230.818055555559</v>
      </c>
      <c r="T3905" s="14">
        <f>MONTH(R3905)</f>
        <v>7</v>
      </c>
      <c r="U3905" s="14">
        <f>MONTH(S3905)</f>
        <v>8</v>
      </c>
      <c r="V3905">
        <f>YEAR(R3905)</f>
        <v>2015</v>
      </c>
      <c r="W3905">
        <f>YEAR(S3905)</f>
        <v>2015</v>
      </c>
      <c r="X3905" s="14">
        <f>_xlfn.DAYS(Table1[[#This Row],[Date Ended Conversion]],Table1[[#This Row],[Date Created Conversion]])</f>
        <v>44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8297</v>
      </c>
      <c r="O3906" t="s">
        <v>8298</v>
      </c>
      <c r="P3906" s="16">
        <f>ROUND(Table1[[#This Row],[pledged]]/Table1[[#This Row],[goal]]*100,0)</f>
        <v>0</v>
      </c>
      <c r="Q3906">
        <f>IFERROR(ROUND(E3906/L3906,2),0)</f>
        <v>1.5</v>
      </c>
      <c r="R3906" s="18">
        <f>(((J3906/60)/60)/24)+DATE(1970,1,1)</f>
        <v>42095.229166666672</v>
      </c>
      <c r="S3906" s="18">
        <f>(((I3906/60)/60)/24)+DATE(1970,1,1)</f>
        <v>42109.211111111115</v>
      </c>
      <c r="T3906" s="14">
        <f>MONTH(R3906)</f>
        <v>4</v>
      </c>
      <c r="U3906" s="14">
        <f>MONTH(S3906)</f>
        <v>4</v>
      </c>
      <c r="V3906">
        <f>YEAR(R3906)</f>
        <v>2015</v>
      </c>
      <c r="W3906">
        <f>YEAR(S3906)</f>
        <v>2015</v>
      </c>
      <c r="X3906" s="14">
        <f>_xlfn.DAYS(Table1[[#This Row],[Date Ended Conversion]],Table1[[#This Row],[Date Created Conversion]])</f>
        <v>14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8297</v>
      </c>
      <c r="O3907" t="s">
        <v>8298</v>
      </c>
      <c r="P3907" s="16">
        <f>ROUND(Table1[[#This Row],[pledged]]/Table1[[#This Row],[goal]]*100,0)</f>
        <v>12</v>
      </c>
      <c r="Q3907">
        <f>IFERROR(ROUND(E3907/L3907,2),0)</f>
        <v>24.71</v>
      </c>
      <c r="R3907" s="18">
        <f>(((J3907/60)/60)/24)+DATE(1970,1,1)</f>
        <v>42124.623877314814</v>
      </c>
      <c r="S3907" s="18">
        <f>(((I3907/60)/60)/24)+DATE(1970,1,1)</f>
        <v>42166.958333333328</v>
      </c>
      <c r="T3907" s="14">
        <f>MONTH(R3907)</f>
        <v>4</v>
      </c>
      <c r="U3907" s="14">
        <f>MONTH(S3907)</f>
        <v>6</v>
      </c>
      <c r="V3907">
        <f>YEAR(R3907)</f>
        <v>2015</v>
      </c>
      <c r="W3907">
        <f>YEAR(S3907)</f>
        <v>2015</v>
      </c>
      <c r="X3907" s="14">
        <f>_xlfn.DAYS(Table1[[#This Row],[Date Ended Conversion]],Table1[[#This Row],[Date Created Conversion]])</f>
        <v>42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8297</v>
      </c>
      <c r="O3908" t="s">
        <v>8298</v>
      </c>
      <c r="P3908" s="16">
        <f>ROUND(Table1[[#This Row],[pledged]]/Table1[[#This Row],[goal]]*100,0)</f>
        <v>67</v>
      </c>
      <c r="Q3908">
        <f>IFERROR(ROUND(E3908/L3908,2),0)</f>
        <v>63.13</v>
      </c>
      <c r="R3908" s="18">
        <f>(((J3908/60)/60)/24)+DATE(1970,1,1)</f>
        <v>42143.917743055557</v>
      </c>
      <c r="S3908" s="18">
        <f>(((I3908/60)/60)/24)+DATE(1970,1,1)</f>
        <v>42181.559027777781</v>
      </c>
      <c r="T3908" s="14">
        <f>MONTH(R3908)</f>
        <v>5</v>
      </c>
      <c r="U3908" s="14">
        <f>MONTH(S3908)</f>
        <v>6</v>
      </c>
      <c r="V3908">
        <f>YEAR(R3908)</f>
        <v>2015</v>
      </c>
      <c r="W3908">
        <f>YEAR(S3908)</f>
        <v>2015</v>
      </c>
      <c r="X3908" s="14">
        <f>_xlfn.DAYS(Table1[[#This Row],[Date Ended Conversion]],Table1[[#This Row],[Date Created Conversion]])</f>
        <v>38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8297</v>
      </c>
      <c r="O3909" t="s">
        <v>8298</v>
      </c>
      <c r="P3909" s="16">
        <f>ROUND(Table1[[#This Row],[pledged]]/Table1[[#This Row],[goal]]*100,0)</f>
        <v>15</v>
      </c>
      <c r="Q3909">
        <f>IFERROR(ROUND(E3909/L3909,2),0)</f>
        <v>38.25</v>
      </c>
      <c r="R3909" s="18">
        <f>(((J3909/60)/60)/24)+DATE(1970,1,1)</f>
        <v>41906.819513888891</v>
      </c>
      <c r="S3909" s="18">
        <f>(((I3909/60)/60)/24)+DATE(1970,1,1)</f>
        <v>41938.838888888888</v>
      </c>
      <c r="T3909" s="14">
        <f>MONTH(R3909)</f>
        <v>9</v>
      </c>
      <c r="U3909" s="14">
        <f>MONTH(S3909)</f>
        <v>10</v>
      </c>
      <c r="V3909">
        <f>YEAR(R3909)</f>
        <v>2014</v>
      </c>
      <c r="W3909">
        <f>YEAR(S3909)</f>
        <v>2014</v>
      </c>
      <c r="X3909" s="14">
        <f>_xlfn.DAYS(Table1[[#This Row],[Date Ended Conversion]],Table1[[#This Row],[Date Created Conversion]])</f>
        <v>32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8297</v>
      </c>
      <c r="O3910" t="s">
        <v>8298</v>
      </c>
      <c r="P3910" s="16">
        <f>ROUND(Table1[[#This Row],[pledged]]/Table1[[#This Row],[goal]]*100,0)</f>
        <v>9</v>
      </c>
      <c r="Q3910">
        <f>IFERROR(ROUND(E3910/L3910,2),0)</f>
        <v>16.25</v>
      </c>
      <c r="R3910" s="18">
        <f>(((J3910/60)/60)/24)+DATE(1970,1,1)</f>
        <v>41834.135370370372</v>
      </c>
      <c r="S3910" s="18">
        <f>(((I3910/60)/60)/24)+DATE(1970,1,1)</f>
        <v>41849.135370370372</v>
      </c>
      <c r="T3910" s="14">
        <f>MONTH(R3910)</f>
        <v>7</v>
      </c>
      <c r="U3910" s="14">
        <f>MONTH(S3910)</f>
        <v>7</v>
      </c>
      <c r="V3910">
        <f>YEAR(R3910)</f>
        <v>2014</v>
      </c>
      <c r="W3910">
        <f>YEAR(S3910)</f>
        <v>2014</v>
      </c>
      <c r="X3910" s="14">
        <f>_xlfn.DAYS(Table1[[#This Row],[Date Ended Conversion]],Table1[[#This Row],[Date Created Conversion]])</f>
        <v>15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8297</v>
      </c>
      <c r="O3911" t="s">
        <v>8298</v>
      </c>
      <c r="P3911" s="16">
        <f>ROUND(Table1[[#This Row],[pledged]]/Table1[[#This Row],[goal]]*100,0)</f>
        <v>0</v>
      </c>
      <c r="Q3911">
        <f>IFERROR(ROUND(E3911/L3911,2),0)</f>
        <v>33.75</v>
      </c>
      <c r="R3911" s="18">
        <f>(((J3911/60)/60)/24)+DATE(1970,1,1)</f>
        <v>41863.359282407408</v>
      </c>
      <c r="S3911" s="18">
        <f>(((I3911/60)/60)/24)+DATE(1970,1,1)</f>
        <v>41893.359282407408</v>
      </c>
      <c r="T3911" s="14">
        <f>MONTH(R3911)</f>
        <v>8</v>
      </c>
      <c r="U3911" s="14">
        <f>MONTH(S3911)</f>
        <v>9</v>
      </c>
      <c r="V3911">
        <f>YEAR(R3911)</f>
        <v>2014</v>
      </c>
      <c r="W3911">
        <f>YEAR(S3911)</f>
        <v>2014</v>
      </c>
      <c r="X3911" s="14">
        <f>_xlfn.DAYS(Table1[[#This Row],[Date Ended Conversion]],Table1[[#This Row],[Date Created Conversion]])</f>
        <v>30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8297</v>
      </c>
      <c r="O3912" t="s">
        <v>8298</v>
      </c>
      <c r="P3912" s="16">
        <f>ROUND(Table1[[#This Row],[pledged]]/Table1[[#This Row],[goal]]*100,0)</f>
        <v>3</v>
      </c>
      <c r="Q3912">
        <f>IFERROR(ROUND(E3912/L3912,2),0)</f>
        <v>61.67</v>
      </c>
      <c r="R3912" s="18">
        <f>(((J3912/60)/60)/24)+DATE(1970,1,1)</f>
        <v>42224.756909722222</v>
      </c>
      <c r="S3912" s="18">
        <f>(((I3912/60)/60)/24)+DATE(1970,1,1)</f>
        <v>42254.756909722222</v>
      </c>
      <c r="T3912" s="14">
        <f>MONTH(R3912)</f>
        <v>8</v>
      </c>
      <c r="U3912" s="14">
        <f>MONTH(S3912)</f>
        <v>9</v>
      </c>
      <c r="V3912">
        <f>YEAR(R3912)</f>
        <v>2015</v>
      </c>
      <c r="W3912">
        <f>YEAR(S3912)</f>
        <v>2015</v>
      </c>
      <c r="X3912" s="14">
        <f>_xlfn.DAYS(Table1[[#This Row],[Date Ended Conversion]],Table1[[#This Row],[Date Created Conversion]])</f>
        <v>30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8297</v>
      </c>
      <c r="O3913" t="s">
        <v>8298</v>
      </c>
      <c r="P3913" s="16">
        <f>ROUND(Table1[[#This Row],[pledged]]/Table1[[#This Row],[goal]]*100,0)</f>
        <v>37</v>
      </c>
      <c r="Q3913">
        <f>IFERROR(ROUND(E3913/L3913,2),0)</f>
        <v>83.14</v>
      </c>
      <c r="R3913" s="18">
        <f>(((J3913/60)/60)/24)+DATE(1970,1,1)</f>
        <v>41939.8122337963</v>
      </c>
      <c r="S3913" s="18">
        <f>(((I3913/60)/60)/24)+DATE(1970,1,1)</f>
        <v>41969.853900462964</v>
      </c>
      <c r="T3913" s="14">
        <f>MONTH(R3913)</f>
        <v>10</v>
      </c>
      <c r="U3913" s="14">
        <f>MONTH(S3913)</f>
        <v>11</v>
      </c>
      <c r="V3913">
        <f>YEAR(R3913)</f>
        <v>2014</v>
      </c>
      <c r="W3913">
        <f>YEAR(S3913)</f>
        <v>2014</v>
      </c>
      <c r="X3913" s="14">
        <f>_xlfn.DAYS(Table1[[#This Row],[Date Ended Conversion]],Table1[[#This Row],[Date Created Conversion]])</f>
        <v>30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8297</v>
      </c>
      <c r="O3914" t="s">
        <v>8298</v>
      </c>
      <c r="P3914" s="16">
        <f>ROUND(Table1[[#This Row],[pledged]]/Table1[[#This Row],[goal]]*100,0)</f>
        <v>0</v>
      </c>
      <c r="Q3914">
        <f>IFERROR(ROUND(E3914/L3914,2),0)</f>
        <v>1</v>
      </c>
      <c r="R3914" s="18">
        <f>(((J3914/60)/60)/24)+DATE(1970,1,1)</f>
        <v>42059.270023148143</v>
      </c>
      <c r="S3914" s="18">
        <f>(((I3914/60)/60)/24)+DATE(1970,1,1)</f>
        <v>42119.190972222219</v>
      </c>
      <c r="T3914" s="14">
        <f>MONTH(R3914)</f>
        <v>2</v>
      </c>
      <c r="U3914" s="14">
        <f>MONTH(S3914)</f>
        <v>4</v>
      </c>
      <c r="V3914">
        <f>YEAR(R3914)</f>
        <v>2015</v>
      </c>
      <c r="W3914">
        <f>YEAR(S3914)</f>
        <v>2015</v>
      </c>
      <c r="X3914" s="14">
        <f>_xlfn.DAYS(Table1[[#This Row],[Date Ended Conversion]],Table1[[#This Row],[Date Created Conversion]])</f>
        <v>60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8297</v>
      </c>
      <c r="O3915" t="s">
        <v>8298</v>
      </c>
      <c r="P3915" s="16">
        <f>ROUND(Table1[[#This Row],[pledged]]/Table1[[#This Row],[goal]]*100,0)</f>
        <v>10</v>
      </c>
      <c r="Q3915">
        <f>IFERROR(ROUND(E3915/L3915,2),0)</f>
        <v>142.86000000000001</v>
      </c>
      <c r="R3915" s="18">
        <f>(((J3915/60)/60)/24)+DATE(1970,1,1)</f>
        <v>42308.211215277777</v>
      </c>
      <c r="S3915" s="18">
        <f>(((I3915/60)/60)/24)+DATE(1970,1,1)</f>
        <v>42338.252881944441</v>
      </c>
      <c r="T3915" s="14">
        <f>MONTH(R3915)</f>
        <v>10</v>
      </c>
      <c r="U3915" s="14">
        <f>MONTH(S3915)</f>
        <v>11</v>
      </c>
      <c r="V3915">
        <f>YEAR(R3915)</f>
        <v>2015</v>
      </c>
      <c r="W3915">
        <f>YEAR(S3915)</f>
        <v>2015</v>
      </c>
      <c r="X3915" s="14">
        <f>_xlfn.DAYS(Table1[[#This Row],[Date Ended Conversion]],Table1[[#This Row],[Date Created Conversion]])</f>
        <v>30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8297</v>
      </c>
      <c r="O3916" t="s">
        <v>8298</v>
      </c>
      <c r="P3916" s="16">
        <f>ROUND(Table1[[#This Row],[pledged]]/Table1[[#This Row],[goal]]*100,0)</f>
        <v>36</v>
      </c>
      <c r="Q3916">
        <f>IFERROR(ROUND(E3916/L3916,2),0)</f>
        <v>33.67</v>
      </c>
      <c r="R3916" s="18">
        <f>(((J3916/60)/60)/24)+DATE(1970,1,1)</f>
        <v>42114.818935185183</v>
      </c>
      <c r="S3916" s="18">
        <f>(((I3916/60)/60)/24)+DATE(1970,1,1)</f>
        <v>42134.957638888889</v>
      </c>
      <c r="T3916" s="14">
        <f>MONTH(R3916)</f>
        <v>4</v>
      </c>
      <c r="U3916" s="14">
        <f>MONTH(S3916)</f>
        <v>5</v>
      </c>
      <c r="V3916">
        <f>YEAR(R3916)</f>
        <v>2015</v>
      </c>
      <c r="W3916">
        <f>YEAR(S3916)</f>
        <v>2015</v>
      </c>
      <c r="X3916" s="14">
        <f>_xlfn.DAYS(Table1[[#This Row],[Date Ended Conversion]],Table1[[#This Row],[Date Created Conversion]])</f>
        <v>20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8297</v>
      </c>
      <c r="O3917" t="s">
        <v>8298</v>
      </c>
      <c r="P3917" s="16">
        <f>ROUND(Table1[[#This Row],[pledged]]/Table1[[#This Row],[goal]]*100,0)</f>
        <v>0</v>
      </c>
      <c r="Q3917">
        <f>IFERROR(ROUND(E3917/L3917,2),0)</f>
        <v>5</v>
      </c>
      <c r="R3917" s="18">
        <f>(((J3917/60)/60)/24)+DATE(1970,1,1)</f>
        <v>42492.98505787037</v>
      </c>
      <c r="S3917" s="18">
        <f>(((I3917/60)/60)/24)+DATE(1970,1,1)</f>
        <v>42522.98505787037</v>
      </c>
      <c r="T3917" s="14">
        <f>MONTH(R3917)</f>
        <v>5</v>
      </c>
      <c r="U3917" s="14">
        <f>MONTH(S3917)</f>
        <v>6</v>
      </c>
      <c r="V3917">
        <f>YEAR(R3917)</f>
        <v>2016</v>
      </c>
      <c r="W3917">
        <f>YEAR(S3917)</f>
        <v>2016</v>
      </c>
      <c r="X3917" s="14">
        <f>_xlfn.DAYS(Table1[[#This Row],[Date Ended Conversion]],Table1[[#This Row],[Date Created Conversion]])</f>
        <v>30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8297</v>
      </c>
      <c r="O3918" t="s">
        <v>8298</v>
      </c>
      <c r="P3918" s="16">
        <f>ROUND(Table1[[#This Row],[pledged]]/Table1[[#This Row],[goal]]*100,0)</f>
        <v>0</v>
      </c>
      <c r="Q3918">
        <f>IFERROR(ROUND(E3918/L3918,2),0)</f>
        <v>0</v>
      </c>
      <c r="R3918" s="18">
        <f>(((J3918/60)/60)/24)+DATE(1970,1,1)</f>
        <v>42494.471666666665</v>
      </c>
      <c r="S3918" s="18">
        <f>(((I3918/60)/60)/24)+DATE(1970,1,1)</f>
        <v>42524.471666666665</v>
      </c>
      <c r="T3918" s="14">
        <f>MONTH(R3918)</f>
        <v>5</v>
      </c>
      <c r="U3918" s="14">
        <f>MONTH(S3918)</f>
        <v>6</v>
      </c>
      <c r="V3918">
        <f>YEAR(R3918)</f>
        <v>2016</v>
      </c>
      <c r="W3918">
        <f>YEAR(S3918)</f>
        <v>2016</v>
      </c>
      <c r="X3918" s="14">
        <f>_xlfn.DAYS(Table1[[#This Row],[Date Ended Conversion]],Table1[[#This Row],[Date Created Conversion]])</f>
        <v>30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8297</v>
      </c>
      <c r="O3919" t="s">
        <v>8298</v>
      </c>
      <c r="P3919" s="16">
        <f>ROUND(Table1[[#This Row],[pledged]]/Table1[[#This Row],[goal]]*100,0)</f>
        <v>0</v>
      </c>
      <c r="Q3919">
        <f>IFERROR(ROUND(E3919/L3919,2),0)</f>
        <v>10</v>
      </c>
      <c r="R3919" s="18">
        <f>(((J3919/60)/60)/24)+DATE(1970,1,1)</f>
        <v>41863.527326388888</v>
      </c>
      <c r="S3919" s="18">
        <f>(((I3919/60)/60)/24)+DATE(1970,1,1)</f>
        <v>41893.527326388888</v>
      </c>
      <c r="T3919" s="14">
        <f>MONTH(R3919)</f>
        <v>8</v>
      </c>
      <c r="U3919" s="14">
        <f>MONTH(S3919)</f>
        <v>9</v>
      </c>
      <c r="V3919">
        <f>YEAR(R3919)</f>
        <v>2014</v>
      </c>
      <c r="W3919">
        <f>YEAR(S3919)</f>
        <v>2014</v>
      </c>
      <c r="X3919" s="14">
        <f>_xlfn.DAYS(Table1[[#This Row],[Date Ended Conversion]],Table1[[#This Row],[Date Created Conversion]])</f>
        <v>30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8297</v>
      </c>
      <c r="O3920" t="s">
        <v>8298</v>
      </c>
      <c r="P3920" s="16">
        <f>ROUND(Table1[[#This Row],[pledged]]/Table1[[#This Row],[goal]]*100,0)</f>
        <v>0</v>
      </c>
      <c r="Q3920">
        <f>IFERROR(ROUND(E3920/L3920,2),0)</f>
        <v>40</v>
      </c>
      <c r="R3920" s="18">
        <f>(((J3920/60)/60)/24)+DATE(1970,1,1)</f>
        <v>41843.664618055554</v>
      </c>
      <c r="S3920" s="18">
        <f>(((I3920/60)/60)/24)+DATE(1970,1,1)</f>
        <v>41855.666666666664</v>
      </c>
      <c r="T3920" s="14">
        <f>MONTH(R3920)</f>
        <v>7</v>
      </c>
      <c r="U3920" s="14">
        <f>MONTH(S3920)</f>
        <v>8</v>
      </c>
      <c r="V3920">
        <f>YEAR(R3920)</f>
        <v>2014</v>
      </c>
      <c r="W3920">
        <f>YEAR(S3920)</f>
        <v>2014</v>
      </c>
      <c r="X3920" s="14">
        <f>_xlfn.DAYS(Table1[[#This Row],[Date Ended Conversion]],Table1[[#This Row],[Date Created Conversion]])</f>
        <v>12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8297</v>
      </c>
      <c r="O3921" t="s">
        <v>8298</v>
      </c>
      <c r="P3921" s="16">
        <f>ROUND(Table1[[#This Row],[pledged]]/Table1[[#This Row],[goal]]*100,0)</f>
        <v>2</v>
      </c>
      <c r="Q3921">
        <f>IFERROR(ROUND(E3921/L3921,2),0)</f>
        <v>30</v>
      </c>
      <c r="R3921" s="18">
        <f>(((J3921/60)/60)/24)+DATE(1970,1,1)</f>
        <v>42358.684872685189</v>
      </c>
      <c r="S3921" s="18">
        <f>(((I3921/60)/60)/24)+DATE(1970,1,1)</f>
        <v>42387</v>
      </c>
      <c r="T3921" s="14">
        <f>MONTH(R3921)</f>
        <v>12</v>
      </c>
      <c r="U3921" s="14">
        <f>MONTH(S3921)</f>
        <v>1</v>
      </c>
      <c r="V3921">
        <f>YEAR(R3921)</f>
        <v>2015</v>
      </c>
      <c r="W3921">
        <f>YEAR(S3921)</f>
        <v>2016</v>
      </c>
      <c r="X3921" s="14">
        <f>_xlfn.DAYS(Table1[[#This Row],[Date Ended Conversion]],Table1[[#This Row],[Date Created Conversion]])</f>
        <v>29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8297</v>
      </c>
      <c r="O3922" t="s">
        <v>8298</v>
      </c>
      <c r="P3922" s="16">
        <f>ROUND(Table1[[#This Row],[pledged]]/Table1[[#This Row],[goal]]*100,0)</f>
        <v>5</v>
      </c>
      <c r="Q3922">
        <f>IFERROR(ROUND(E3922/L3922,2),0)</f>
        <v>45</v>
      </c>
      <c r="R3922" s="18">
        <f>(((J3922/60)/60)/24)+DATE(1970,1,1)</f>
        <v>42657.38726851852</v>
      </c>
      <c r="S3922" s="18">
        <f>(((I3922/60)/60)/24)+DATE(1970,1,1)</f>
        <v>42687.428935185191</v>
      </c>
      <c r="T3922" s="14">
        <f>MONTH(R3922)</f>
        <v>10</v>
      </c>
      <c r="U3922" s="14">
        <f>MONTH(S3922)</f>
        <v>11</v>
      </c>
      <c r="V3922">
        <f>YEAR(R3922)</f>
        <v>2016</v>
      </c>
      <c r="W3922">
        <f>YEAR(S3922)</f>
        <v>2016</v>
      </c>
      <c r="X3922" s="14">
        <f>_xlfn.DAYS(Table1[[#This Row],[Date Ended Conversion]],Table1[[#This Row],[Date Created Conversion]])</f>
        <v>30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8297</v>
      </c>
      <c r="O3923" t="s">
        <v>8298</v>
      </c>
      <c r="P3923" s="16">
        <f>ROUND(Table1[[#This Row],[pledged]]/Table1[[#This Row],[goal]]*100,0)</f>
        <v>0</v>
      </c>
      <c r="Q3923">
        <f>IFERROR(ROUND(E3923/L3923,2),0)</f>
        <v>0</v>
      </c>
      <c r="R3923" s="18">
        <f>(((J3923/60)/60)/24)+DATE(1970,1,1)</f>
        <v>41926.542303240742</v>
      </c>
      <c r="S3923" s="18">
        <f>(((I3923/60)/60)/24)+DATE(1970,1,1)</f>
        <v>41938.75</v>
      </c>
      <c r="T3923" s="14">
        <f>MONTH(R3923)</f>
        <v>10</v>
      </c>
      <c r="U3923" s="14">
        <f>MONTH(S3923)</f>
        <v>10</v>
      </c>
      <c r="V3923">
        <f>YEAR(R3923)</f>
        <v>2014</v>
      </c>
      <c r="W3923">
        <f>YEAR(S3923)</f>
        <v>2014</v>
      </c>
      <c r="X3923" s="14">
        <f>_xlfn.DAYS(Table1[[#This Row],[Date Ended Conversion]],Table1[[#This Row],[Date Created Conversion]])</f>
        <v>12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8297</v>
      </c>
      <c r="O3924" t="s">
        <v>8298</v>
      </c>
      <c r="P3924" s="16">
        <f>ROUND(Table1[[#This Row],[pledged]]/Table1[[#This Row],[goal]]*100,0)</f>
        <v>8</v>
      </c>
      <c r="Q3924">
        <f>IFERROR(ROUND(E3924/L3924,2),0)</f>
        <v>10.17</v>
      </c>
      <c r="R3924" s="18">
        <f>(((J3924/60)/60)/24)+DATE(1970,1,1)</f>
        <v>42020.768634259264</v>
      </c>
      <c r="S3924" s="18">
        <f>(((I3924/60)/60)/24)+DATE(1970,1,1)</f>
        <v>42065.958333333328</v>
      </c>
      <c r="T3924" s="14">
        <f>MONTH(R3924)</f>
        <v>1</v>
      </c>
      <c r="U3924" s="14">
        <f>MONTH(S3924)</f>
        <v>3</v>
      </c>
      <c r="V3924">
        <f>YEAR(R3924)</f>
        <v>2015</v>
      </c>
      <c r="W3924">
        <f>YEAR(S3924)</f>
        <v>2015</v>
      </c>
      <c r="X3924" s="14">
        <f>_xlfn.DAYS(Table1[[#This Row],[Date Ended Conversion]],Table1[[#This Row],[Date Created Conversion]])</f>
        <v>45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8297</v>
      </c>
      <c r="O3925" t="s">
        <v>8298</v>
      </c>
      <c r="P3925" s="16">
        <f>ROUND(Table1[[#This Row],[pledged]]/Table1[[#This Row],[goal]]*100,0)</f>
        <v>12</v>
      </c>
      <c r="Q3925">
        <f>IFERROR(ROUND(E3925/L3925,2),0)</f>
        <v>81.41</v>
      </c>
      <c r="R3925" s="18">
        <f>(((J3925/60)/60)/24)+DATE(1970,1,1)</f>
        <v>42075.979988425926</v>
      </c>
      <c r="S3925" s="18">
        <f>(((I3925/60)/60)/24)+DATE(1970,1,1)</f>
        <v>42103.979988425926</v>
      </c>
      <c r="T3925" s="14">
        <f>MONTH(R3925)</f>
        <v>3</v>
      </c>
      <c r="U3925" s="14">
        <f>MONTH(S3925)</f>
        <v>4</v>
      </c>
      <c r="V3925">
        <f>YEAR(R3925)</f>
        <v>2015</v>
      </c>
      <c r="W3925">
        <f>YEAR(S3925)</f>
        <v>2015</v>
      </c>
      <c r="X3925" s="14">
        <f>_xlfn.DAYS(Table1[[#This Row],[Date Ended Conversion]],Table1[[#This Row],[Date Created Conversion]])</f>
        <v>28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8297</v>
      </c>
      <c r="O3926" t="s">
        <v>8298</v>
      </c>
      <c r="P3926" s="16">
        <f>ROUND(Table1[[#This Row],[pledged]]/Table1[[#This Row],[goal]]*100,0)</f>
        <v>15</v>
      </c>
      <c r="Q3926">
        <f>IFERROR(ROUND(E3926/L3926,2),0)</f>
        <v>57.25</v>
      </c>
      <c r="R3926" s="18">
        <f>(((J3926/60)/60)/24)+DATE(1970,1,1)</f>
        <v>41786.959745370368</v>
      </c>
      <c r="S3926" s="18">
        <f>(((I3926/60)/60)/24)+DATE(1970,1,1)</f>
        <v>41816.959745370368</v>
      </c>
      <c r="T3926" s="14">
        <f>MONTH(R3926)</f>
        <v>5</v>
      </c>
      <c r="U3926" s="14">
        <f>MONTH(S3926)</f>
        <v>6</v>
      </c>
      <c r="V3926">
        <f>YEAR(R3926)</f>
        <v>2014</v>
      </c>
      <c r="W3926">
        <f>YEAR(S3926)</f>
        <v>2014</v>
      </c>
      <c r="X3926" s="14">
        <f>_xlfn.DAYS(Table1[[#This Row],[Date Ended Conversion]],Table1[[#This Row],[Date Created Conversion]])</f>
        <v>30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8297</v>
      </c>
      <c r="O3927" t="s">
        <v>8298</v>
      </c>
      <c r="P3927" s="16">
        <f>ROUND(Table1[[#This Row],[pledged]]/Table1[[#This Row],[goal]]*100,0)</f>
        <v>10</v>
      </c>
      <c r="Q3927">
        <f>IFERROR(ROUND(E3927/L3927,2),0)</f>
        <v>5</v>
      </c>
      <c r="R3927" s="18">
        <f>(((J3927/60)/60)/24)+DATE(1970,1,1)</f>
        <v>41820.870821759258</v>
      </c>
      <c r="S3927" s="18">
        <f>(((I3927/60)/60)/24)+DATE(1970,1,1)</f>
        <v>41850.870821759258</v>
      </c>
      <c r="T3927" s="14">
        <f>MONTH(R3927)</f>
        <v>6</v>
      </c>
      <c r="U3927" s="14">
        <f>MONTH(S3927)</f>
        <v>7</v>
      </c>
      <c r="V3927">
        <f>YEAR(R3927)</f>
        <v>2014</v>
      </c>
      <c r="W3927">
        <f>YEAR(S3927)</f>
        <v>2014</v>
      </c>
      <c r="X3927" s="14">
        <f>_xlfn.DAYS(Table1[[#This Row],[Date Ended Conversion]],Table1[[#This Row],[Date Created Conversion]])</f>
        <v>30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8297</v>
      </c>
      <c r="O3928" t="s">
        <v>8298</v>
      </c>
      <c r="P3928" s="16">
        <f>ROUND(Table1[[#This Row],[pledged]]/Table1[[#This Row],[goal]]*100,0)</f>
        <v>0</v>
      </c>
      <c r="Q3928">
        <f>IFERROR(ROUND(E3928/L3928,2),0)</f>
        <v>15</v>
      </c>
      <c r="R3928" s="18">
        <f>(((J3928/60)/60)/24)+DATE(1970,1,1)</f>
        <v>41970.085046296299</v>
      </c>
      <c r="S3928" s="18">
        <f>(((I3928/60)/60)/24)+DATE(1970,1,1)</f>
        <v>42000.085046296299</v>
      </c>
      <c r="T3928" s="14">
        <f>MONTH(R3928)</f>
        <v>11</v>
      </c>
      <c r="U3928" s="14">
        <f>MONTH(S3928)</f>
        <v>12</v>
      </c>
      <c r="V3928">
        <f>YEAR(R3928)</f>
        <v>2014</v>
      </c>
      <c r="W3928">
        <f>YEAR(S3928)</f>
        <v>2014</v>
      </c>
      <c r="X3928" s="14">
        <f>_xlfn.DAYS(Table1[[#This Row],[Date Ended Conversion]],Table1[[#This Row],[Date Created Conversion]])</f>
        <v>30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8297</v>
      </c>
      <c r="O3929" t="s">
        <v>8298</v>
      </c>
      <c r="P3929" s="16">
        <f>ROUND(Table1[[#This Row],[pledged]]/Table1[[#This Row],[goal]]*100,0)</f>
        <v>1</v>
      </c>
      <c r="Q3929">
        <f>IFERROR(ROUND(E3929/L3929,2),0)</f>
        <v>12.5</v>
      </c>
      <c r="R3929" s="18">
        <f>(((J3929/60)/60)/24)+DATE(1970,1,1)</f>
        <v>41830.267407407409</v>
      </c>
      <c r="S3929" s="18">
        <f>(((I3929/60)/60)/24)+DATE(1970,1,1)</f>
        <v>41860.267407407409</v>
      </c>
      <c r="T3929" s="14">
        <f>MONTH(R3929)</f>
        <v>7</v>
      </c>
      <c r="U3929" s="14">
        <f>MONTH(S3929)</f>
        <v>8</v>
      </c>
      <c r="V3929">
        <f>YEAR(R3929)</f>
        <v>2014</v>
      </c>
      <c r="W3929">
        <f>YEAR(S3929)</f>
        <v>2014</v>
      </c>
      <c r="X3929" s="14">
        <f>_xlfn.DAYS(Table1[[#This Row],[Date Ended Conversion]],Table1[[#This Row],[Date Created Conversion]])</f>
        <v>30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8297</v>
      </c>
      <c r="O3930" t="s">
        <v>8298</v>
      </c>
      <c r="P3930" s="16">
        <f>ROUND(Table1[[#This Row],[pledged]]/Table1[[#This Row],[goal]]*100,0)</f>
        <v>13</v>
      </c>
      <c r="Q3930">
        <f>IFERROR(ROUND(E3930/L3930,2),0)</f>
        <v>93</v>
      </c>
      <c r="R3930" s="18">
        <f>(((J3930/60)/60)/24)+DATE(1970,1,1)</f>
        <v>42265.683182870373</v>
      </c>
      <c r="S3930" s="18">
        <f>(((I3930/60)/60)/24)+DATE(1970,1,1)</f>
        <v>42293.207638888889</v>
      </c>
      <c r="T3930" s="14">
        <f>MONTH(R3930)</f>
        <v>9</v>
      </c>
      <c r="U3930" s="14">
        <f>MONTH(S3930)</f>
        <v>10</v>
      </c>
      <c r="V3930">
        <f>YEAR(R3930)</f>
        <v>2015</v>
      </c>
      <c r="W3930">
        <f>YEAR(S3930)</f>
        <v>2015</v>
      </c>
      <c r="X3930" s="14">
        <f>_xlfn.DAYS(Table1[[#This Row],[Date Ended Conversion]],Table1[[#This Row],[Date Created Conversion]])</f>
        <v>28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8297</v>
      </c>
      <c r="O3931" t="s">
        <v>8298</v>
      </c>
      <c r="P3931" s="16">
        <f>ROUND(Table1[[#This Row],[pledged]]/Table1[[#This Row],[goal]]*100,0)</f>
        <v>2</v>
      </c>
      <c r="Q3931">
        <f>IFERROR(ROUND(E3931/L3931,2),0)</f>
        <v>32.36</v>
      </c>
      <c r="R3931" s="18">
        <f>(((J3931/60)/60)/24)+DATE(1970,1,1)</f>
        <v>42601.827141203699</v>
      </c>
      <c r="S3931" s="18">
        <f>(((I3931/60)/60)/24)+DATE(1970,1,1)</f>
        <v>42631.827141203699</v>
      </c>
      <c r="T3931" s="14">
        <f>MONTH(R3931)</f>
        <v>8</v>
      </c>
      <c r="U3931" s="14">
        <f>MONTH(S3931)</f>
        <v>9</v>
      </c>
      <c r="V3931">
        <f>YEAR(R3931)</f>
        <v>2016</v>
      </c>
      <c r="W3931">
        <f>YEAR(S3931)</f>
        <v>2016</v>
      </c>
      <c r="X3931" s="14">
        <f>_xlfn.DAYS(Table1[[#This Row],[Date Ended Conversion]],Table1[[#This Row],[Date Created Conversion]])</f>
        <v>30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8297</v>
      </c>
      <c r="O3932" t="s">
        <v>8298</v>
      </c>
      <c r="P3932" s="16">
        <f>ROUND(Table1[[#This Row],[pledged]]/Table1[[#This Row],[goal]]*100,0)</f>
        <v>0</v>
      </c>
      <c r="Q3932">
        <f>IFERROR(ROUND(E3932/L3932,2),0)</f>
        <v>0</v>
      </c>
      <c r="R3932" s="18">
        <f>(((J3932/60)/60)/24)+DATE(1970,1,1)</f>
        <v>42433.338749999995</v>
      </c>
      <c r="S3932" s="18">
        <f>(((I3932/60)/60)/24)+DATE(1970,1,1)</f>
        <v>42461.25</v>
      </c>
      <c r="T3932" s="14">
        <f>MONTH(R3932)</f>
        <v>3</v>
      </c>
      <c r="U3932" s="14">
        <f>MONTH(S3932)</f>
        <v>4</v>
      </c>
      <c r="V3932">
        <f>YEAR(R3932)</f>
        <v>2016</v>
      </c>
      <c r="W3932">
        <f>YEAR(S3932)</f>
        <v>2016</v>
      </c>
      <c r="X3932" s="14">
        <f>_xlfn.DAYS(Table1[[#This Row],[Date Ended Conversion]],Table1[[#This Row],[Date Created Conversion]])</f>
        <v>28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8297</v>
      </c>
      <c r="O3933" t="s">
        <v>8298</v>
      </c>
      <c r="P3933" s="16">
        <f>ROUND(Table1[[#This Row],[pledged]]/Table1[[#This Row],[goal]]*100,0)</f>
        <v>0</v>
      </c>
      <c r="Q3933">
        <f>IFERROR(ROUND(E3933/L3933,2),0)</f>
        <v>0</v>
      </c>
      <c r="R3933" s="18">
        <f>(((J3933/60)/60)/24)+DATE(1970,1,1)</f>
        <v>42228.151701388888</v>
      </c>
      <c r="S3933" s="18">
        <f>(((I3933/60)/60)/24)+DATE(1970,1,1)</f>
        <v>42253.151701388888</v>
      </c>
      <c r="T3933" s="14">
        <f>MONTH(R3933)</f>
        <v>8</v>
      </c>
      <c r="U3933" s="14">
        <f>MONTH(S3933)</f>
        <v>9</v>
      </c>
      <c r="V3933">
        <f>YEAR(R3933)</f>
        <v>2015</v>
      </c>
      <c r="W3933">
        <f>YEAR(S3933)</f>
        <v>2015</v>
      </c>
      <c r="X3933" s="14">
        <f>_xlfn.DAYS(Table1[[#This Row],[Date Ended Conversion]],Table1[[#This Row],[Date Created Conversion]])</f>
        <v>25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8297</v>
      </c>
      <c r="O3934" t="s">
        <v>8298</v>
      </c>
      <c r="P3934" s="16">
        <f>ROUND(Table1[[#This Row],[pledged]]/Table1[[#This Row],[goal]]*100,0)</f>
        <v>0</v>
      </c>
      <c r="Q3934">
        <f>IFERROR(ROUND(E3934/L3934,2),0)</f>
        <v>1</v>
      </c>
      <c r="R3934" s="18">
        <f>(((J3934/60)/60)/24)+DATE(1970,1,1)</f>
        <v>42415.168564814812</v>
      </c>
      <c r="S3934" s="18">
        <f>(((I3934/60)/60)/24)+DATE(1970,1,1)</f>
        <v>42445.126898148148</v>
      </c>
      <c r="T3934" s="14">
        <f>MONTH(R3934)</f>
        <v>2</v>
      </c>
      <c r="U3934" s="14">
        <f>MONTH(S3934)</f>
        <v>3</v>
      </c>
      <c r="V3934">
        <f>YEAR(R3934)</f>
        <v>2016</v>
      </c>
      <c r="W3934">
        <f>YEAR(S3934)</f>
        <v>2016</v>
      </c>
      <c r="X3934" s="14">
        <f>_xlfn.DAYS(Table1[[#This Row],[Date Ended Conversion]],Table1[[#This Row],[Date Created Conversion]])</f>
        <v>30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8297</v>
      </c>
      <c r="O3935" t="s">
        <v>8298</v>
      </c>
      <c r="P3935" s="16">
        <f>ROUND(Table1[[#This Row],[pledged]]/Table1[[#This Row],[goal]]*100,0)</f>
        <v>16</v>
      </c>
      <c r="Q3935">
        <f>IFERROR(ROUND(E3935/L3935,2),0)</f>
        <v>91.83</v>
      </c>
      <c r="R3935" s="18">
        <f>(((J3935/60)/60)/24)+DATE(1970,1,1)</f>
        <v>42538.968310185184</v>
      </c>
      <c r="S3935" s="18">
        <f>(((I3935/60)/60)/24)+DATE(1970,1,1)</f>
        <v>42568.029861111107</v>
      </c>
      <c r="T3935" s="14">
        <f>MONTH(R3935)</f>
        <v>6</v>
      </c>
      <c r="U3935" s="14">
        <f>MONTH(S3935)</f>
        <v>7</v>
      </c>
      <c r="V3935">
        <f>YEAR(R3935)</f>
        <v>2016</v>
      </c>
      <c r="W3935">
        <f>YEAR(S3935)</f>
        <v>2016</v>
      </c>
      <c r="X3935" s="14">
        <f>_xlfn.DAYS(Table1[[#This Row],[Date Ended Conversion]],Table1[[#This Row],[Date Created Conversion]])</f>
        <v>30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8297</v>
      </c>
      <c r="O3936" t="s">
        <v>8298</v>
      </c>
      <c r="P3936" s="16">
        <f>ROUND(Table1[[#This Row],[pledged]]/Table1[[#This Row],[goal]]*100,0)</f>
        <v>11</v>
      </c>
      <c r="Q3936">
        <f>IFERROR(ROUND(E3936/L3936,2),0)</f>
        <v>45.83</v>
      </c>
      <c r="R3936" s="18">
        <f>(((J3936/60)/60)/24)+DATE(1970,1,1)</f>
        <v>42233.671747685185</v>
      </c>
      <c r="S3936" s="18">
        <f>(((I3936/60)/60)/24)+DATE(1970,1,1)</f>
        <v>42278.541666666672</v>
      </c>
      <c r="T3936" s="14">
        <f>MONTH(R3936)</f>
        <v>8</v>
      </c>
      <c r="U3936" s="14">
        <f>MONTH(S3936)</f>
        <v>10</v>
      </c>
      <c r="V3936">
        <f>YEAR(R3936)</f>
        <v>2015</v>
      </c>
      <c r="W3936">
        <f>YEAR(S3936)</f>
        <v>2015</v>
      </c>
      <c r="X3936" s="14">
        <f>_xlfn.DAYS(Table1[[#This Row],[Date Ended Conversion]],Table1[[#This Row],[Date Created Conversion]])</f>
        <v>45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8297</v>
      </c>
      <c r="O3937" t="s">
        <v>8298</v>
      </c>
      <c r="P3937" s="16">
        <f>ROUND(Table1[[#This Row],[pledged]]/Table1[[#This Row],[goal]]*100,0)</f>
        <v>44</v>
      </c>
      <c r="Q3937">
        <f>IFERROR(ROUND(E3937/L3937,2),0)</f>
        <v>57.17</v>
      </c>
      <c r="R3937" s="18">
        <f>(((J3937/60)/60)/24)+DATE(1970,1,1)</f>
        <v>42221.656782407401</v>
      </c>
      <c r="S3937" s="18">
        <f>(((I3937/60)/60)/24)+DATE(1970,1,1)</f>
        <v>42281.656782407401</v>
      </c>
      <c r="T3937" s="14">
        <f>MONTH(R3937)</f>
        <v>8</v>
      </c>
      <c r="U3937" s="14">
        <f>MONTH(S3937)</f>
        <v>10</v>
      </c>
      <c r="V3937">
        <f>YEAR(R3937)</f>
        <v>2015</v>
      </c>
      <c r="W3937">
        <f>YEAR(S3937)</f>
        <v>2015</v>
      </c>
      <c r="X3937" s="14">
        <f>_xlfn.DAYS(Table1[[#This Row],[Date Ended Conversion]],Table1[[#This Row],[Date Created Conversion]])</f>
        <v>60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8297</v>
      </c>
      <c r="O3938" t="s">
        <v>8298</v>
      </c>
      <c r="P3938" s="16">
        <f>ROUND(Table1[[#This Row],[pledged]]/Table1[[#This Row],[goal]]*100,0)</f>
        <v>0</v>
      </c>
      <c r="Q3938">
        <f>IFERROR(ROUND(E3938/L3938,2),0)</f>
        <v>0</v>
      </c>
      <c r="R3938" s="18">
        <f>(((J3938/60)/60)/24)+DATE(1970,1,1)</f>
        <v>42675.262962962966</v>
      </c>
      <c r="S3938" s="18">
        <f>(((I3938/60)/60)/24)+DATE(1970,1,1)</f>
        <v>42705.304629629631</v>
      </c>
      <c r="T3938" s="14">
        <f>MONTH(R3938)</f>
        <v>11</v>
      </c>
      <c r="U3938" s="14">
        <f>MONTH(S3938)</f>
        <v>12</v>
      </c>
      <c r="V3938">
        <f>YEAR(R3938)</f>
        <v>2016</v>
      </c>
      <c r="W3938">
        <f>YEAR(S3938)</f>
        <v>2016</v>
      </c>
      <c r="X3938" s="14">
        <f>_xlfn.DAYS(Table1[[#This Row],[Date Ended Conversion]],Table1[[#This Row],[Date Created Conversion]])</f>
        <v>30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8297</v>
      </c>
      <c r="O3939" t="s">
        <v>8298</v>
      </c>
      <c r="P3939" s="16">
        <f>ROUND(Table1[[#This Row],[pledged]]/Table1[[#This Row],[goal]]*100,0)</f>
        <v>86</v>
      </c>
      <c r="Q3939">
        <f>IFERROR(ROUND(E3939/L3939,2),0)</f>
        <v>248.5</v>
      </c>
      <c r="R3939" s="18">
        <f>(((J3939/60)/60)/24)+DATE(1970,1,1)</f>
        <v>42534.631481481483</v>
      </c>
      <c r="S3939" s="18">
        <f>(((I3939/60)/60)/24)+DATE(1970,1,1)</f>
        <v>42562.631481481483</v>
      </c>
      <c r="T3939" s="14">
        <f>MONTH(R3939)</f>
        <v>6</v>
      </c>
      <c r="U3939" s="14">
        <f>MONTH(S3939)</f>
        <v>7</v>
      </c>
      <c r="V3939">
        <f>YEAR(R3939)</f>
        <v>2016</v>
      </c>
      <c r="W3939">
        <f>YEAR(S3939)</f>
        <v>2016</v>
      </c>
      <c r="X3939" s="14">
        <f>_xlfn.DAYS(Table1[[#This Row],[Date Ended Conversion]],Table1[[#This Row],[Date Created Conversion]])</f>
        <v>28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8297</v>
      </c>
      <c r="O3940" t="s">
        <v>8298</v>
      </c>
      <c r="P3940" s="16">
        <f>ROUND(Table1[[#This Row],[pledged]]/Table1[[#This Row],[goal]]*100,0)</f>
        <v>12</v>
      </c>
      <c r="Q3940">
        <f>IFERROR(ROUND(E3940/L3940,2),0)</f>
        <v>79.400000000000006</v>
      </c>
      <c r="R3940" s="18">
        <f>(((J3940/60)/60)/24)+DATE(1970,1,1)</f>
        <v>42151.905717592599</v>
      </c>
      <c r="S3940" s="18">
        <f>(((I3940/60)/60)/24)+DATE(1970,1,1)</f>
        <v>42182.905717592599</v>
      </c>
      <c r="T3940" s="14">
        <f>MONTH(R3940)</f>
        <v>5</v>
      </c>
      <c r="U3940" s="14">
        <f>MONTH(S3940)</f>
        <v>6</v>
      </c>
      <c r="V3940">
        <f>YEAR(R3940)</f>
        <v>2015</v>
      </c>
      <c r="W3940">
        <f>YEAR(S3940)</f>
        <v>2015</v>
      </c>
      <c r="X3940" s="14">
        <f>_xlfn.DAYS(Table1[[#This Row],[Date Ended Conversion]],Table1[[#This Row],[Date Created Conversion]])</f>
        <v>31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8297</v>
      </c>
      <c r="O3941" t="s">
        <v>8298</v>
      </c>
      <c r="P3941" s="16">
        <f>ROUND(Table1[[#This Row],[pledged]]/Table1[[#This Row],[goal]]*100,0)</f>
        <v>0</v>
      </c>
      <c r="Q3941">
        <f>IFERROR(ROUND(E3941/L3941,2),0)</f>
        <v>5</v>
      </c>
      <c r="R3941" s="18">
        <f>(((J3941/60)/60)/24)+DATE(1970,1,1)</f>
        <v>41915.400219907409</v>
      </c>
      <c r="S3941" s="18">
        <f>(((I3941/60)/60)/24)+DATE(1970,1,1)</f>
        <v>41919.1875</v>
      </c>
      <c r="T3941" s="14">
        <f>MONTH(R3941)</f>
        <v>10</v>
      </c>
      <c r="U3941" s="14">
        <f>MONTH(S3941)</f>
        <v>10</v>
      </c>
      <c r="V3941">
        <f>YEAR(R3941)</f>
        <v>2014</v>
      </c>
      <c r="W3941">
        <f>YEAR(S3941)</f>
        <v>2014</v>
      </c>
      <c r="X3941" s="14">
        <f>_xlfn.DAYS(Table1[[#This Row],[Date Ended Conversion]],Table1[[#This Row],[Date Created Conversion]])</f>
        <v>4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8297</v>
      </c>
      <c r="O3942" t="s">
        <v>8298</v>
      </c>
      <c r="P3942" s="16">
        <f>ROUND(Table1[[#This Row],[pledged]]/Table1[[#This Row],[goal]]*100,0)</f>
        <v>0</v>
      </c>
      <c r="Q3942">
        <f>IFERROR(ROUND(E3942/L3942,2),0)</f>
        <v>5.5</v>
      </c>
      <c r="R3942" s="18">
        <f>(((J3942/60)/60)/24)+DATE(1970,1,1)</f>
        <v>41961.492488425924</v>
      </c>
      <c r="S3942" s="18">
        <f>(((I3942/60)/60)/24)+DATE(1970,1,1)</f>
        <v>42006.492488425924</v>
      </c>
      <c r="T3942" s="14">
        <f>MONTH(R3942)</f>
        <v>11</v>
      </c>
      <c r="U3942" s="14">
        <f>MONTH(S3942)</f>
        <v>1</v>
      </c>
      <c r="V3942">
        <f>YEAR(R3942)</f>
        <v>2014</v>
      </c>
      <c r="W3942">
        <f>YEAR(S3942)</f>
        <v>2015</v>
      </c>
      <c r="X3942" s="14">
        <f>_xlfn.DAYS(Table1[[#This Row],[Date Ended Conversion]],Table1[[#This Row],[Date Created Conversion]])</f>
        <v>45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8297</v>
      </c>
      <c r="O3943" t="s">
        <v>8298</v>
      </c>
      <c r="P3943" s="16">
        <f>ROUND(Table1[[#This Row],[pledged]]/Table1[[#This Row],[goal]]*100,0)</f>
        <v>1</v>
      </c>
      <c r="Q3943">
        <f>IFERROR(ROUND(E3943/L3943,2),0)</f>
        <v>25</v>
      </c>
      <c r="R3943" s="18">
        <f>(((J3943/60)/60)/24)+DATE(1970,1,1)</f>
        <v>41940.587233796294</v>
      </c>
      <c r="S3943" s="18">
        <f>(((I3943/60)/60)/24)+DATE(1970,1,1)</f>
        <v>41968.041666666672</v>
      </c>
      <c r="T3943" s="14">
        <f>MONTH(R3943)</f>
        <v>10</v>
      </c>
      <c r="U3943" s="14">
        <f>MONTH(S3943)</f>
        <v>11</v>
      </c>
      <c r="V3943">
        <f>YEAR(R3943)</f>
        <v>2014</v>
      </c>
      <c r="W3943">
        <f>YEAR(S3943)</f>
        <v>2014</v>
      </c>
      <c r="X3943" s="14">
        <f>_xlfn.DAYS(Table1[[#This Row],[Date Ended Conversion]],Table1[[#This Row],[Date Created Conversion]])</f>
        <v>28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8297</v>
      </c>
      <c r="O3944" t="s">
        <v>8298</v>
      </c>
      <c r="P3944" s="16">
        <f>ROUND(Table1[[#This Row],[pledged]]/Table1[[#This Row],[goal]]*100,0)</f>
        <v>0</v>
      </c>
      <c r="Q3944">
        <f>IFERROR(ROUND(E3944/L3944,2),0)</f>
        <v>0</v>
      </c>
      <c r="R3944" s="18">
        <f>(((J3944/60)/60)/24)+DATE(1970,1,1)</f>
        <v>42111.904097222221</v>
      </c>
      <c r="S3944" s="18">
        <f>(((I3944/60)/60)/24)+DATE(1970,1,1)</f>
        <v>42171.904097222221</v>
      </c>
      <c r="T3944" s="14">
        <f>MONTH(R3944)</f>
        <v>4</v>
      </c>
      <c r="U3944" s="14">
        <f>MONTH(S3944)</f>
        <v>6</v>
      </c>
      <c r="V3944">
        <f>YEAR(R3944)</f>
        <v>2015</v>
      </c>
      <c r="W3944">
        <f>YEAR(S3944)</f>
        <v>2015</v>
      </c>
      <c r="X3944" s="14">
        <f>_xlfn.DAYS(Table1[[#This Row],[Date Ended Conversion]],Table1[[#This Row],[Date Created Conversion]])</f>
        <v>60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8297</v>
      </c>
      <c r="O3945" t="s">
        <v>8298</v>
      </c>
      <c r="P3945" s="16">
        <f>ROUND(Table1[[#This Row],[pledged]]/Table1[[#This Row],[goal]]*100,0)</f>
        <v>36</v>
      </c>
      <c r="Q3945">
        <f>IFERROR(ROUND(E3945/L3945,2),0)</f>
        <v>137.08000000000001</v>
      </c>
      <c r="R3945" s="18">
        <f>(((J3945/60)/60)/24)+DATE(1970,1,1)</f>
        <v>42279.778564814813</v>
      </c>
      <c r="S3945" s="18">
        <f>(((I3945/60)/60)/24)+DATE(1970,1,1)</f>
        <v>42310.701388888891</v>
      </c>
      <c r="T3945" s="14">
        <f>MONTH(R3945)</f>
        <v>10</v>
      </c>
      <c r="U3945" s="14">
        <f>MONTH(S3945)</f>
        <v>11</v>
      </c>
      <c r="V3945">
        <f>YEAR(R3945)</f>
        <v>2015</v>
      </c>
      <c r="W3945">
        <f>YEAR(S3945)</f>
        <v>2015</v>
      </c>
      <c r="X3945" s="14">
        <f>_xlfn.DAYS(Table1[[#This Row],[Date Ended Conversion]],Table1[[#This Row],[Date Created Conversion]])</f>
        <v>31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8297</v>
      </c>
      <c r="O3946" t="s">
        <v>8298</v>
      </c>
      <c r="P3946" s="16">
        <f>ROUND(Table1[[#This Row],[pledged]]/Table1[[#This Row],[goal]]*100,0)</f>
        <v>0</v>
      </c>
      <c r="Q3946">
        <f>IFERROR(ROUND(E3946/L3946,2),0)</f>
        <v>0</v>
      </c>
      <c r="R3946" s="18">
        <f>(((J3946/60)/60)/24)+DATE(1970,1,1)</f>
        <v>42213.662905092591</v>
      </c>
      <c r="S3946" s="18">
        <f>(((I3946/60)/60)/24)+DATE(1970,1,1)</f>
        <v>42243.662905092591</v>
      </c>
      <c r="T3946" s="14">
        <f>MONTH(R3946)</f>
        <v>7</v>
      </c>
      <c r="U3946" s="14">
        <f>MONTH(S3946)</f>
        <v>8</v>
      </c>
      <c r="V3946">
        <f>YEAR(R3946)</f>
        <v>2015</v>
      </c>
      <c r="W3946">
        <f>YEAR(S3946)</f>
        <v>2015</v>
      </c>
      <c r="X3946" s="14">
        <f>_xlfn.DAYS(Table1[[#This Row],[Date Ended Conversion]],Table1[[#This Row],[Date Created Conversion]])</f>
        <v>30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8297</v>
      </c>
      <c r="O3947" t="s">
        <v>8298</v>
      </c>
      <c r="P3947" s="16">
        <f>ROUND(Table1[[#This Row],[pledged]]/Table1[[#This Row],[goal]]*100,0)</f>
        <v>0</v>
      </c>
      <c r="Q3947">
        <f>IFERROR(ROUND(E3947/L3947,2),0)</f>
        <v>5</v>
      </c>
      <c r="R3947" s="18">
        <f>(((J3947/60)/60)/24)+DATE(1970,1,1)</f>
        <v>42109.801712962959</v>
      </c>
      <c r="S3947" s="18">
        <f>(((I3947/60)/60)/24)+DATE(1970,1,1)</f>
        <v>42139.801712962959</v>
      </c>
      <c r="T3947" s="14">
        <f>MONTH(R3947)</f>
        <v>4</v>
      </c>
      <c r="U3947" s="14">
        <f>MONTH(S3947)</f>
        <v>5</v>
      </c>
      <c r="V3947">
        <f>YEAR(R3947)</f>
        <v>2015</v>
      </c>
      <c r="W3947">
        <f>YEAR(S3947)</f>
        <v>2015</v>
      </c>
      <c r="X3947" s="14">
        <f>_xlfn.DAYS(Table1[[#This Row],[Date Ended Conversion]],Table1[[#This Row],[Date Created Conversion]])</f>
        <v>30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8297</v>
      </c>
      <c r="O3948" t="s">
        <v>8298</v>
      </c>
      <c r="P3948" s="16">
        <f>ROUND(Table1[[#This Row],[pledged]]/Table1[[#This Row],[goal]]*100,0)</f>
        <v>3</v>
      </c>
      <c r="Q3948">
        <f>IFERROR(ROUND(E3948/L3948,2),0)</f>
        <v>39</v>
      </c>
      <c r="R3948" s="18">
        <f>(((J3948/60)/60)/24)+DATE(1970,1,1)</f>
        <v>42031.833587962959</v>
      </c>
      <c r="S3948" s="18">
        <f>(((I3948/60)/60)/24)+DATE(1970,1,1)</f>
        <v>42063.333333333328</v>
      </c>
      <c r="T3948" s="14">
        <f>MONTH(R3948)</f>
        <v>1</v>
      </c>
      <c r="U3948" s="14">
        <f>MONTH(S3948)</f>
        <v>2</v>
      </c>
      <c r="V3948">
        <f>YEAR(R3948)</f>
        <v>2015</v>
      </c>
      <c r="W3948">
        <f>YEAR(S3948)</f>
        <v>2015</v>
      </c>
      <c r="X3948" s="14">
        <f>_xlfn.DAYS(Table1[[#This Row],[Date Ended Conversion]],Table1[[#This Row],[Date Created Conversion]])</f>
        <v>32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8297</v>
      </c>
      <c r="O3949" t="s">
        <v>8298</v>
      </c>
      <c r="P3949" s="16">
        <f>ROUND(Table1[[#This Row],[pledged]]/Table1[[#This Row],[goal]]*100,0)</f>
        <v>3</v>
      </c>
      <c r="Q3949">
        <f>IFERROR(ROUND(E3949/L3949,2),0)</f>
        <v>50.5</v>
      </c>
      <c r="R3949" s="18">
        <f>(((J3949/60)/60)/24)+DATE(1970,1,1)</f>
        <v>42615.142870370371</v>
      </c>
      <c r="S3949" s="18">
        <f>(((I3949/60)/60)/24)+DATE(1970,1,1)</f>
        <v>42645.142870370371</v>
      </c>
      <c r="T3949" s="14">
        <f>MONTH(R3949)</f>
        <v>9</v>
      </c>
      <c r="U3949" s="14">
        <f>MONTH(S3949)</f>
        <v>10</v>
      </c>
      <c r="V3949">
        <f>YEAR(R3949)</f>
        <v>2016</v>
      </c>
      <c r="W3949">
        <f>YEAR(S3949)</f>
        <v>2016</v>
      </c>
      <c r="X3949" s="14">
        <f>_xlfn.DAYS(Table1[[#This Row],[Date Ended Conversion]],Table1[[#This Row],[Date Created Conversion]])</f>
        <v>30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8297</v>
      </c>
      <c r="O3950" t="s">
        <v>8298</v>
      </c>
      <c r="P3950" s="16">
        <f>ROUND(Table1[[#This Row],[pledged]]/Table1[[#This Row],[goal]]*100,0)</f>
        <v>0</v>
      </c>
      <c r="Q3950">
        <f>IFERROR(ROUND(E3950/L3950,2),0)</f>
        <v>0</v>
      </c>
      <c r="R3950" s="18">
        <f>(((J3950/60)/60)/24)+DATE(1970,1,1)</f>
        <v>41829.325497685182</v>
      </c>
      <c r="S3950" s="18">
        <f>(((I3950/60)/60)/24)+DATE(1970,1,1)</f>
        <v>41889.325497685182</v>
      </c>
      <c r="T3950" s="14">
        <f>MONTH(R3950)</f>
        <v>7</v>
      </c>
      <c r="U3950" s="14">
        <f>MONTH(S3950)</f>
        <v>9</v>
      </c>
      <c r="V3950">
        <f>YEAR(R3950)</f>
        <v>2014</v>
      </c>
      <c r="W3950">
        <f>YEAR(S3950)</f>
        <v>2014</v>
      </c>
      <c r="X3950" s="14">
        <f>_xlfn.DAYS(Table1[[#This Row],[Date Ended Conversion]],Table1[[#This Row],[Date Created Conversion]])</f>
        <v>60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8297</v>
      </c>
      <c r="O3951" t="s">
        <v>8298</v>
      </c>
      <c r="P3951" s="16">
        <f>ROUND(Table1[[#This Row],[pledged]]/Table1[[#This Row],[goal]]*100,0)</f>
        <v>16</v>
      </c>
      <c r="Q3951">
        <f>IFERROR(ROUND(E3951/L3951,2),0)</f>
        <v>49.28</v>
      </c>
      <c r="R3951" s="18">
        <f>(((J3951/60)/60)/24)+DATE(1970,1,1)</f>
        <v>42016.120613425926</v>
      </c>
      <c r="S3951" s="18">
        <f>(((I3951/60)/60)/24)+DATE(1970,1,1)</f>
        <v>42046.120613425926</v>
      </c>
      <c r="T3951" s="14">
        <f>MONTH(R3951)</f>
        <v>1</v>
      </c>
      <c r="U3951" s="14">
        <f>MONTH(S3951)</f>
        <v>2</v>
      </c>
      <c r="V3951">
        <f>YEAR(R3951)</f>
        <v>2015</v>
      </c>
      <c r="W3951">
        <f>YEAR(S3951)</f>
        <v>2015</v>
      </c>
      <c r="X3951" s="14">
        <f>_xlfn.DAYS(Table1[[#This Row],[Date Ended Conversion]],Table1[[#This Row],[Date Created Conversion]])</f>
        <v>30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8297</v>
      </c>
      <c r="O3952" t="s">
        <v>8298</v>
      </c>
      <c r="P3952" s="16">
        <f>ROUND(Table1[[#This Row],[pledged]]/Table1[[#This Row],[goal]]*100,0)</f>
        <v>1</v>
      </c>
      <c r="Q3952">
        <f>IFERROR(ROUND(E3952/L3952,2),0)</f>
        <v>25</v>
      </c>
      <c r="R3952" s="18">
        <f>(((J3952/60)/60)/24)+DATE(1970,1,1)</f>
        <v>42439.702314814815</v>
      </c>
      <c r="S3952" s="18">
        <f>(((I3952/60)/60)/24)+DATE(1970,1,1)</f>
        <v>42468.774305555555</v>
      </c>
      <c r="T3952" s="14">
        <f>MONTH(R3952)</f>
        <v>3</v>
      </c>
      <c r="U3952" s="14">
        <f>MONTH(S3952)</f>
        <v>4</v>
      </c>
      <c r="V3952">
        <f>YEAR(R3952)</f>
        <v>2016</v>
      </c>
      <c r="W3952">
        <f>YEAR(S3952)</f>
        <v>2016</v>
      </c>
      <c r="X3952" s="14">
        <f>_xlfn.DAYS(Table1[[#This Row],[Date Ended Conversion]],Table1[[#This Row],[Date Created Conversion]])</f>
        <v>29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8297</v>
      </c>
      <c r="O3953" t="s">
        <v>8298</v>
      </c>
      <c r="P3953" s="16">
        <f>ROUND(Table1[[#This Row],[pledged]]/Table1[[#This Row],[goal]]*100,0)</f>
        <v>0</v>
      </c>
      <c r="Q3953">
        <f>IFERROR(ROUND(E3953/L3953,2),0)</f>
        <v>1</v>
      </c>
      <c r="R3953" s="18">
        <f>(((J3953/60)/60)/24)+DATE(1970,1,1)</f>
        <v>42433.825717592597</v>
      </c>
      <c r="S3953" s="18">
        <f>(((I3953/60)/60)/24)+DATE(1970,1,1)</f>
        <v>42493.784050925926</v>
      </c>
      <c r="T3953" s="14">
        <f>MONTH(R3953)</f>
        <v>3</v>
      </c>
      <c r="U3953" s="14">
        <f>MONTH(S3953)</f>
        <v>5</v>
      </c>
      <c r="V3953">
        <f>YEAR(R3953)</f>
        <v>2016</v>
      </c>
      <c r="W3953">
        <f>YEAR(S3953)</f>
        <v>2016</v>
      </c>
      <c r="X3953" s="14">
        <f>_xlfn.DAYS(Table1[[#This Row],[Date Ended Conversion]],Table1[[#This Row],[Date Created Conversion]])</f>
        <v>60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8297</v>
      </c>
      <c r="O3954" t="s">
        <v>8298</v>
      </c>
      <c r="P3954" s="16">
        <f>ROUND(Table1[[#This Row],[pledged]]/Table1[[#This Row],[goal]]*100,0)</f>
        <v>0</v>
      </c>
      <c r="Q3954">
        <f>IFERROR(ROUND(E3954/L3954,2),0)</f>
        <v>25</v>
      </c>
      <c r="R3954" s="18">
        <f>(((J3954/60)/60)/24)+DATE(1970,1,1)</f>
        <v>42243.790393518517</v>
      </c>
      <c r="S3954" s="18">
        <f>(((I3954/60)/60)/24)+DATE(1970,1,1)</f>
        <v>42303.790393518517</v>
      </c>
      <c r="T3954" s="14">
        <f>MONTH(R3954)</f>
        <v>8</v>
      </c>
      <c r="U3954" s="14">
        <f>MONTH(S3954)</f>
        <v>10</v>
      </c>
      <c r="V3954">
        <f>YEAR(R3954)</f>
        <v>2015</v>
      </c>
      <c r="W3954">
        <f>YEAR(S3954)</f>
        <v>2015</v>
      </c>
      <c r="X3954" s="14">
        <f>_xlfn.DAYS(Table1[[#This Row],[Date Ended Conversion]],Table1[[#This Row],[Date Created Conversion]])</f>
        <v>60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8297</v>
      </c>
      <c r="O3955" t="s">
        <v>8298</v>
      </c>
      <c r="P3955" s="16">
        <f>ROUND(Table1[[#This Row],[pledged]]/Table1[[#This Row],[goal]]*100,0)</f>
        <v>0</v>
      </c>
      <c r="Q3955">
        <f>IFERROR(ROUND(E3955/L3955,2),0)</f>
        <v>0</v>
      </c>
      <c r="R3955" s="18">
        <f>(((J3955/60)/60)/24)+DATE(1970,1,1)</f>
        <v>42550.048449074078</v>
      </c>
      <c r="S3955" s="18">
        <f>(((I3955/60)/60)/24)+DATE(1970,1,1)</f>
        <v>42580.978472222225</v>
      </c>
      <c r="T3955" s="14">
        <f>MONTH(R3955)</f>
        <v>6</v>
      </c>
      <c r="U3955" s="14">
        <f>MONTH(S3955)</f>
        <v>7</v>
      </c>
      <c r="V3955">
        <f>YEAR(R3955)</f>
        <v>2016</v>
      </c>
      <c r="W3955">
        <f>YEAR(S3955)</f>
        <v>2016</v>
      </c>
      <c r="X3955" s="14">
        <f>_xlfn.DAYS(Table1[[#This Row],[Date Ended Conversion]],Table1[[#This Row],[Date Created Conversion]])</f>
        <v>30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8297</v>
      </c>
      <c r="O3956" t="s">
        <v>8298</v>
      </c>
      <c r="P3956" s="16">
        <f>ROUND(Table1[[#This Row],[pledged]]/Table1[[#This Row],[goal]]*100,0)</f>
        <v>0</v>
      </c>
      <c r="Q3956">
        <f>IFERROR(ROUND(E3956/L3956,2),0)</f>
        <v>0</v>
      </c>
      <c r="R3956" s="18">
        <f>(((J3956/60)/60)/24)+DATE(1970,1,1)</f>
        <v>41774.651203703703</v>
      </c>
      <c r="S3956" s="18">
        <f>(((I3956/60)/60)/24)+DATE(1970,1,1)</f>
        <v>41834.651203703703</v>
      </c>
      <c r="T3956" s="14">
        <f>MONTH(R3956)</f>
        <v>5</v>
      </c>
      <c r="U3956" s="14">
        <f>MONTH(S3956)</f>
        <v>7</v>
      </c>
      <c r="V3956">
        <f>YEAR(R3956)</f>
        <v>2014</v>
      </c>
      <c r="W3956">
        <f>YEAR(S3956)</f>
        <v>2014</v>
      </c>
      <c r="X3956" s="14">
        <f>_xlfn.DAYS(Table1[[#This Row],[Date Ended Conversion]],Table1[[#This Row],[Date Created Conversion]])</f>
        <v>60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8297</v>
      </c>
      <c r="O3957" t="s">
        <v>8298</v>
      </c>
      <c r="P3957" s="16">
        <f>ROUND(Table1[[#This Row],[pledged]]/Table1[[#This Row],[goal]]*100,0)</f>
        <v>24</v>
      </c>
      <c r="Q3957">
        <f>IFERROR(ROUND(E3957/L3957,2),0)</f>
        <v>53.13</v>
      </c>
      <c r="R3957" s="18">
        <f>(((J3957/60)/60)/24)+DATE(1970,1,1)</f>
        <v>42306.848854166667</v>
      </c>
      <c r="S3957" s="18">
        <f>(((I3957/60)/60)/24)+DATE(1970,1,1)</f>
        <v>42336.890520833331</v>
      </c>
      <c r="T3957" s="14">
        <f>MONTH(R3957)</f>
        <v>10</v>
      </c>
      <c r="U3957" s="14">
        <f>MONTH(S3957)</f>
        <v>11</v>
      </c>
      <c r="V3957">
        <f>YEAR(R3957)</f>
        <v>2015</v>
      </c>
      <c r="W3957">
        <f>YEAR(S3957)</f>
        <v>2015</v>
      </c>
      <c r="X3957" s="14">
        <f>_xlfn.DAYS(Table1[[#This Row],[Date Ended Conversion]],Table1[[#This Row],[Date Created Conversion]])</f>
        <v>30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8297</v>
      </c>
      <c r="O3958" t="s">
        <v>8298</v>
      </c>
      <c r="P3958" s="16">
        <f>ROUND(Table1[[#This Row],[pledged]]/Table1[[#This Row],[goal]]*100,0)</f>
        <v>0</v>
      </c>
      <c r="Q3958">
        <f>IFERROR(ROUND(E3958/L3958,2),0)</f>
        <v>0</v>
      </c>
      <c r="R3958" s="18">
        <f>(((J3958/60)/60)/24)+DATE(1970,1,1)</f>
        <v>42457.932025462964</v>
      </c>
      <c r="S3958" s="18">
        <f>(((I3958/60)/60)/24)+DATE(1970,1,1)</f>
        <v>42485.013888888891</v>
      </c>
      <c r="T3958" s="14">
        <f>MONTH(R3958)</f>
        <v>3</v>
      </c>
      <c r="U3958" s="14">
        <f>MONTH(S3958)</f>
        <v>4</v>
      </c>
      <c r="V3958">
        <f>YEAR(R3958)</f>
        <v>2016</v>
      </c>
      <c r="W3958">
        <f>YEAR(S3958)</f>
        <v>2016</v>
      </c>
      <c r="X3958" s="14">
        <f>_xlfn.DAYS(Table1[[#This Row],[Date Ended Conversion]],Table1[[#This Row],[Date Created Conversion]])</f>
        <v>28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8297</v>
      </c>
      <c r="O3959" t="s">
        <v>8298</v>
      </c>
      <c r="P3959" s="16">
        <f>ROUND(Table1[[#This Row],[pledged]]/Table1[[#This Row],[goal]]*100,0)</f>
        <v>0</v>
      </c>
      <c r="Q3959">
        <f>IFERROR(ROUND(E3959/L3959,2),0)</f>
        <v>7</v>
      </c>
      <c r="R3959" s="18">
        <f>(((J3959/60)/60)/24)+DATE(1970,1,1)</f>
        <v>42513.976319444439</v>
      </c>
      <c r="S3959" s="18">
        <f>(((I3959/60)/60)/24)+DATE(1970,1,1)</f>
        <v>42559.976319444439</v>
      </c>
      <c r="T3959" s="14">
        <f>MONTH(R3959)</f>
        <v>5</v>
      </c>
      <c r="U3959" s="14">
        <f>MONTH(S3959)</f>
        <v>7</v>
      </c>
      <c r="V3959">
        <f>YEAR(R3959)</f>
        <v>2016</v>
      </c>
      <c r="W3959">
        <f>YEAR(S3959)</f>
        <v>2016</v>
      </c>
      <c r="X3959" s="14">
        <f>_xlfn.DAYS(Table1[[#This Row],[Date Ended Conversion]],Table1[[#This Row],[Date Created Conversion]])</f>
        <v>46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8297</v>
      </c>
      <c r="O3960" t="s">
        <v>8298</v>
      </c>
      <c r="P3960" s="16">
        <f>ROUND(Table1[[#This Row],[pledged]]/Table1[[#This Row],[goal]]*100,0)</f>
        <v>32</v>
      </c>
      <c r="Q3960">
        <f>IFERROR(ROUND(E3960/L3960,2),0)</f>
        <v>40.06</v>
      </c>
      <c r="R3960" s="18">
        <f>(((J3960/60)/60)/24)+DATE(1970,1,1)</f>
        <v>41816.950370370374</v>
      </c>
      <c r="S3960" s="18">
        <f>(((I3960/60)/60)/24)+DATE(1970,1,1)</f>
        <v>41853.583333333336</v>
      </c>
      <c r="T3960" s="14">
        <f>MONTH(R3960)</f>
        <v>6</v>
      </c>
      <c r="U3960" s="14">
        <f>MONTH(S3960)</f>
        <v>8</v>
      </c>
      <c r="V3960">
        <f>YEAR(R3960)</f>
        <v>2014</v>
      </c>
      <c r="W3960">
        <f>YEAR(S3960)</f>
        <v>2014</v>
      </c>
      <c r="X3960" s="14">
        <f>_xlfn.DAYS(Table1[[#This Row],[Date Ended Conversion]],Table1[[#This Row],[Date Created Conversion]])</f>
        <v>37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8297</v>
      </c>
      <c r="O3961" t="s">
        <v>8298</v>
      </c>
      <c r="P3961" s="16">
        <f>ROUND(Table1[[#This Row],[pledged]]/Table1[[#This Row],[goal]]*100,0)</f>
        <v>24</v>
      </c>
      <c r="Q3961">
        <f>IFERROR(ROUND(E3961/L3961,2),0)</f>
        <v>24.33</v>
      </c>
      <c r="R3961" s="18">
        <f>(((J3961/60)/60)/24)+DATE(1970,1,1)</f>
        <v>41880.788842592592</v>
      </c>
      <c r="S3961" s="18">
        <f>(((I3961/60)/60)/24)+DATE(1970,1,1)</f>
        <v>41910.788842592592</v>
      </c>
      <c r="T3961" s="14">
        <f>MONTH(R3961)</f>
        <v>8</v>
      </c>
      <c r="U3961" s="14">
        <f>MONTH(S3961)</f>
        <v>9</v>
      </c>
      <c r="V3961">
        <f>YEAR(R3961)</f>
        <v>2014</v>
      </c>
      <c r="W3961">
        <f>YEAR(S3961)</f>
        <v>2014</v>
      </c>
      <c r="X3961" s="14">
        <f>_xlfn.DAYS(Table1[[#This Row],[Date Ended Conversion]],Table1[[#This Row],[Date Created Conversion]])</f>
        <v>30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8297</v>
      </c>
      <c r="O3962" t="s">
        <v>8298</v>
      </c>
      <c r="P3962" s="16">
        <f>ROUND(Table1[[#This Row],[pledged]]/Table1[[#This Row],[goal]]*100,0)</f>
        <v>2</v>
      </c>
      <c r="Q3962">
        <f>IFERROR(ROUND(E3962/L3962,2),0)</f>
        <v>11.25</v>
      </c>
      <c r="R3962" s="18">
        <f>(((J3962/60)/60)/24)+DATE(1970,1,1)</f>
        <v>42342.845555555556</v>
      </c>
      <c r="S3962" s="18">
        <f>(((I3962/60)/60)/24)+DATE(1970,1,1)</f>
        <v>42372.845555555556</v>
      </c>
      <c r="T3962" s="14">
        <f>MONTH(R3962)</f>
        <v>12</v>
      </c>
      <c r="U3962" s="14">
        <f>MONTH(S3962)</f>
        <v>1</v>
      </c>
      <c r="V3962">
        <f>YEAR(R3962)</f>
        <v>2015</v>
      </c>
      <c r="W3962">
        <f>YEAR(S3962)</f>
        <v>2016</v>
      </c>
      <c r="X3962" s="14">
        <f>_xlfn.DAYS(Table1[[#This Row],[Date Ended Conversion]],Table1[[#This Row],[Date Created Conversion]])</f>
        <v>30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8297</v>
      </c>
      <c r="O3963" t="s">
        <v>8298</v>
      </c>
      <c r="P3963" s="16">
        <f>ROUND(Table1[[#This Row],[pledged]]/Table1[[#This Row],[goal]]*100,0)</f>
        <v>0</v>
      </c>
      <c r="Q3963">
        <f>IFERROR(ROUND(E3963/L3963,2),0)</f>
        <v>10.5</v>
      </c>
      <c r="R3963" s="18">
        <f>(((J3963/60)/60)/24)+DATE(1970,1,1)</f>
        <v>41745.891319444447</v>
      </c>
      <c r="S3963" s="18">
        <f>(((I3963/60)/60)/24)+DATE(1970,1,1)</f>
        <v>41767.891319444447</v>
      </c>
      <c r="T3963" s="14">
        <f>MONTH(R3963)</f>
        <v>4</v>
      </c>
      <c r="U3963" s="14">
        <f>MONTH(S3963)</f>
        <v>5</v>
      </c>
      <c r="V3963">
        <f>YEAR(R3963)</f>
        <v>2014</v>
      </c>
      <c r="W3963">
        <f>YEAR(S3963)</f>
        <v>2014</v>
      </c>
      <c r="X3963" s="14">
        <f>_xlfn.DAYS(Table1[[#This Row],[Date Ended Conversion]],Table1[[#This Row],[Date Created Conversion]])</f>
        <v>22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8297</v>
      </c>
      <c r="O3964" t="s">
        <v>8298</v>
      </c>
      <c r="P3964" s="16">
        <f>ROUND(Table1[[#This Row],[pledged]]/Table1[[#This Row],[goal]]*100,0)</f>
        <v>3</v>
      </c>
      <c r="Q3964">
        <f>IFERROR(ROUND(E3964/L3964,2),0)</f>
        <v>15</v>
      </c>
      <c r="R3964" s="18">
        <f>(((J3964/60)/60)/24)+DATE(1970,1,1)</f>
        <v>42311.621458333335</v>
      </c>
      <c r="S3964" s="18">
        <f>(((I3964/60)/60)/24)+DATE(1970,1,1)</f>
        <v>42336.621458333335</v>
      </c>
      <c r="T3964" s="14">
        <f>MONTH(R3964)</f>
        <v>11</v>
      </c>
      <c r="U3964" s="14">
        <f>MONTH(S3964)</f>
        <v>11</v>
      </c>
      <c r="V3964">
        <f>YEAR(R3964)</f>
        <v>2015</v>
      </c>
      <c r="W3964">
        <f>YEAR(S3964)</f>
        <v>2015</v>
      </c>
      <c r="X3964" s="14">
        <f>_xlfn.DAYS(Table1[[#This Row],[Date Ended Conversion]],Table1[[#This Row],[Date Created Conversion]])</f>
        <v>25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8297</v>
      </c>
      <c r="O3965" t="s">
        <v>8298</v>
      </c>
      <c r="P3965" s="16">
        <f>ROUND(Table1[[#This Row],[pledged]]/Table1[[#This Row],[goal]]*100,0)</f>
        <v>0</v>
      </c>
      <c r="Q3965">
        <f>IFERROR(ROUND(E3965/L3965,2),0)</f>
        <v>0</v>
      </c>
      <c r="R3965" s="18">
        <f>(((J3965/60)/60)/24)+DATE(1970,1,1)</f>
        <v>42296.154131944444</v>
      </c>
      <c r="S3965" s="18">
        <f>(((I3965/60)/60)/24)+DATE(1970,1,1)</f>
        <v>42326.195798611108</v>
      </c>
      <c r="T3965" s="14">
        <f>MONTH(R3965)</f>
        <v>10</v>
      </c>
      <c r="U3965" s="14">
        <f>MONTH(S3965)</f>
        <v>11</v>
      </c>
      <c r="V3965">
        <f>YEAR(R3965)</f>
        <v>2015</v>
      </c>
      <c r="W3965">
        <f>YEAR(S3965)</f>
        <v>2015</v>
      </c>
      <c r="X3965" s="14">
        <f>_xlfn.DAYS(Table1[[#This Row],[Date Ended Conversion]],Table1[[#This Row],[Date Created Conversion]])</f>
        <v>30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8297</v>
      </c>
      <c r="O3966" t="s">
        <v>8298</v>
      </c>
      <c r="P3966" s="16">
        <f>ROUND(Table1[[#This Row],[pledged]]/Table1[[#This Row],[goal]]*100,0)</f>
        <v>6</v>
      </c>
      <c r="Q3966">
        <f>IFERROR(ROUND(E3966/L3966,2),0)</f>
        <v>42</v>
      </c>
      <c r="R3966" s="18">
        <f>(((J3966/60)/60)/24)+DATE(1970,1,1)</f>
        <v>42053.722060185188</v>
      </c>
      <c r="S3966" s="18">
        <f>(((I3966/60)/60)/24)+DATE(1970,1,1)</f>
        <v>42113.680393518516</v>
      </c>
      <c r="T3966" s="14">
        <f>MONTH(R3966)</f>
        <v>2</v>
      </c>
      <c r="U3966" s="14">
        <f>MONTH(S3966)</f>
        <v>4</v>
      </c>
      <c r="V3966">
        <f>YEAR(R3966)</f>
        <v>2015</v>
      </c>
      <c r="W3966">
        <f>YEAR(S3966)</f>
        <v>2015</v>
      </c>
      <c r="X3966" s="14">
        <f>_xlfn.DAYS(Table1[[#This Row],[Date Ended Conversion]],Table1[[#This Row],[Date Created Conversion]])</f>
        <v>60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8297</v>
      </c>
      <c r="O3967" t="s">
        <v>8298</v>
      </c>
      <c r="P3967" s="16">
        <f>ROUND(Table1[[#This Row],[pledged]]/Table1[[#This Row],[goal]]*100,0)</f>
        <v>14</v>
      </c>
      <c r="Q3967">
        <f>IFERROR(ROUND(E3967/L3967,2),0)</f>
        <v>71.25</v>
      </c>
      <c r="R3967" s="18">
        <f>(((J3967/60)/60)/24)+DATE(1970,1,1)</f>
        <v>42414.235879629632</v>
      </c>
      <c r="S3967" s="18">
        <f>(((I3967/60)/60)/24)+DATE(1970,1,1)</f>
        <v>42474.194212962961</v>
      </c>
      <c r="T3967" s="14">
        <f>MONTH(R3967)</f>
        <v>2</v>
      </c>
      <c r="U3967" s="14">
        <f>MONTH(S3967)</f>
        <v>4</v>
      </c>
      <c r="V3967">
        <f>YEAR(R3967)</f>
        <v>2016</v>
      </c>
      <c r="W3967">
        <f>YEAR(S3967)</f>
        <v>2016</v>
      </c>
      <c r="X3967" s="14">
        <f>_xlfn.DAYS(Table1[[#This Row],[Date Ended Conversion]],Table1[[#This Row],[Date Created Conversion]])</f>
        <v>60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8297</v>
      </c>
      <c r="O3968" t="s">
        <v>8298</v>
      </c>
      <c r="P3968" s="16">
        <f>ROUND(Table1[[#This Row],[pledged]]/Table1[[#This Row],[goal]]*100,0)</f>
        <v>1</v>
      </c>
      <c r="Q3968">
        <f>IFERROR(ROUND(E3968/L3968,2),0)</f>
        <v>22.5</v>
      </c>
      <c r="R3968" s="18">
        <f>(((J3968/60)/60)/24)+DATE(1970,1,1)</f>
        <v>41801.711550925924</v>
      </c>
      <c r="S3968" s="18">
        <f>(((I3968/60)/60)/24)+DATE(1970,1,1)</f>
        <v>41844.124305555553</v>
      </c>
      <c r="T3968" s="14">
        <f>MONTH(R3968)</f>
        <v>6</v>
      </c>
      <c r="U3968" s="14">
        <f>MONTH(S3968)</f>
        <v>7</v>
      </c>
      <c r="V3968">
        <f>YEAR(R3968)</f>
        <v>2014</v>
      </c>
      <c r="W3968">
        <f>YEAR(S3968)</f>
        <v>2014</v>
      </c>
      <c r="X3968" s="14">
        <f>_xlfn.DAYS(Table1[[#This Row],[Date Ended Conversion]],Table1[[#This Row],[Date Created Conversion]])</f>
        <v>43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8297</v>
      </c>
      <c r="O3969" t="s">
        <v>8298</v>
      </c>
      <c r="P3969" s="16">
        <f>ROUND(Table1[[#This Row],[pledged]]/Table1[[#This Row],[goal]]*100,0)</f>
        <v>24</v>
      </c>
      <c r="Q3969">
        <f>IFERROR(ROUND(E3969/L3969,2),0)</f>
        <v>41</v>
      </c>
      <c r="R3969" s="18">
        <f>(((J3969/60)/60)/24)+DATE(1970,1,1)</f>
        <v>42770.290590277778</v>
      </c>
      <c r="S3969" s="18">
        <f>(((I3969/60)/60)/24)+DATE(1970,1,1)</f>
        <v>42800.290590277778</v>
      </c>
      <c r="T3969" s="14">
        <f>MONTH(R3969)</f>
        <v>2</v>
      </c>
      <c r="U3969" s="14">
        <f>MONTH(S3969)</f>
        <v>3</v>
      </c>
      <c r="V3969">
        <f>YEAR(R3969)</f>
        <v>2017</v>
      </c>
      <c r="W3969">
        <f>YEAR(S3969)</f>
        <v>2017</v>
      </c>
      <c r="X3969" s="14">
        <f>_xlfn.DAYS(Table1[[#This Row],[Date Ended Conversion]],Table1[[#This Row],[Date Created Conversion]])</f>
        <v>30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8297</v>
      </c>
      <c r="O3970" t="s">
        <v>8298</v>
      </c>
      <c r="P3970" s="16">
        <f>ROUND(Table1[[#This Row],[pledged]]/Table1[[#This Row],[goal]]*100,0)</f>
        <v>11</v>
      </c>
      <c r="Q3970">
        <f>IFERROR(ROUND(E3970/L3970,2),0)</f>
        <v>47.91</v>
      </c>
      <c r="R3970" s="18">
        <f>(((J3970/60)/60)/24)+DATE(1970,1,1)</f>
        <v>42452.815659722226</v>
      </c>
      <c r="S3970" s="18">
        <f>(((I3970/60)/60)/24)+DATE(1970,1,1)</f>
        <v>42512.815659722226</v>
      </c>
      <c r="T3970" s="14">
        <f>MONTH(R3970)</f>
        <v>3</v>
      </c>
      <c r="U3970" s="14">
        <f>MONTH(S3970)</f>
        <v>5</v>
      </c>
      <c r="V3970">
        <f>YEAR(R3970)</f>
        <v>2016</v>
      </c>
      <c r="W3970">
        <f>YEAR(S3970)</f>
        <v>2016</v>
      </c>
      <c r="X3970" s="14">
        <f>_xlfn.DAYS(Table1[[#This Row],[Date Ended Conversion]],Table1[[#This Row],[Date Created Conversion]])</f>
        <v>60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8297</v>
      </c>
      <c r="O3971" t="s">
        <v>8298</v>
      </c>
      <c r="P3971" s="16">
        <f>ROUND(Table1[[#This Row],[pledged]]/Table1[[#This Row],[goal]]*100,0)</f>
        <v>7</v>
      </c>
      <c r="Q3971">
        <f>IFERROR(ROUND(E3971/L3971,2),0)</f>
        <v>35.17</v>
      </c>
      <c r="R3971" s="18">
        <f>(((J3971/60)/60)/24)+DATE(1970,1,1)</f>
        <v>42601.854699074072</v>
      </c>
      <c r="S3971" s="18">
        <f>(((I3971/60)/60)/24)+DATE(1970,1,1)</f>
        <v>42611.163194444445</v>
      </c>
      <c r="T3971" s="14">
        <f>MONTH(R3971)</f>
        <v>8</v>
      </c>
      <c r="U3971" s="14">
        <f>MONTH(S3971)</f>
        <v>8</v>
      </c>
      <c r="V3971">
        <f>YEAR(R3971)</f>
        <v>2016</v>
      </c>
      <c r="W3971">
        <f>YEAR(S3971)</f>
        <v>2016</v>
      </c>
      <c r="X3971" s="14">
        <f>_xlfn.DAYS(Table1[[#This Row],[Date Ended Conversion]],Table1[[#This Row],[Date Created Conversion]])</f>
        <v>10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8297</v>
      </c>
      <c r="O3972" t="s">
        <v>8298</v>
      </c>
      <c r="P3972" s="16">
        <f>ROUND(Table1[[#This Row],[pledged]]/Table1[[#This Row],[goal]]*100,0)</f>
        <v>0</v>
      </c>
      <c r="Q3972">
        <f>IFERROR(ROUND(E3972/L3972,2),0)</f>
        <v>5.5</v>
      </c>
      <c r="R3972" s="18">
        <f>(((J3972/60)/60)/24)+DATE(1970,1,1)</f>
        <v>42447.863553240735</v>
      </c>
      <c r="S3972" s="18">
        <f>(((I3972/60)/60)/24)+DATE(1970,1,1)</f>
        <v>42477.863553240735</v>
      </c>
      <c r="T3972" s="14">
        <f>MONTH(R3972)</f>
        <v>3</v>
      </c>
      <c r="U3972" s="14">
        <f>MONTH(S3972)</f>
        <v>4</v>
      </c>
      <c r="V3972">
        <f>YEAR(R3972)</f>
        <v>2016</v>
      </c>
      <c r="W3972">
        <f>YEAR(S3972)</f>
        <v>2016</v>
      </c>
      <c r="X3972" s="14">
        <f>_xlfn.DAYS(Table1[[#This Row],[Date Ended Conversion]],Table1[[#This Row],[Date Created Conversion]])</f>
        <v>30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8297</v>
      </c>
      <c r="O3973" t="s">
        <v>8298</v>
      </c>
      <c r="P3973" s="16">
        <f>ROUND(Table1[[#This Row],[pledged]]/Table1[[#This Row],[goal]]*100,0)</f>
        <v>1</v>
      </c>
      <c r="Q3973">
        <f>IFERROR(ROUND(E3973/L3973,2),0)</f>
        <v>22.67</v>
      </c>
      <c r="R3973" s="18">
        <f>(((J3973/60)/60)/24)+DATE(1970,1,1)</f>
        <v>41811.536180555559</v>
      </c>
      <c r="S3973" s="18">
        <f>(((I3973/60)/60)/24)+DATE(1970,1,1)</f>
        <v>41841.536180555559</v>
      </c>
      <c r="T3973" s="14">
        <f>MONTH(R3973)</f>
        <v>6</v>
      </c>
      <c r="U3973" s="14">
        <f>MONTH(S3973)</f>
        <v>7</v>
      </c>
      <c r="V3973">
        <f>YEAR(R3973)</f>
        <v>2014</v>
      </c>
      <c r="W3973">
        <f>YEAR(S3973)</f>
        <v>2014</v>
      </c>
      <c r="X3973" s="14">
        <f>_xlfn.DAYS(Table1[[#This Row],[Date Ended Conversion]],Table1[[#This Row],[Date Created Conversion]])</f>
        <v>30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8297</v>
      </c>
      <c r="O3974" t="s">
        <v>8298</v>
      </c>
      <c r="P3974" s="16">
        <f>ROUND(Table1[[#This Row],[pledged]]/Table1[[#This Row],[goal]]*100,0)</f>
        <v>21</v>
      </c>
      <c r="Q3974">
        <f>IFERROR(ROUND(E3974/L3974,2),0)</f>
        <v>26.38</v>
      </c>
      <c r="R3974" s="18">
        <f>(((J3974/60)/60)/24)+DATE(1970,1,1)</f>
        <v>41981.067523148144</v>
      </c>
      <c r="S3974" s="18">
        <f>(((I3974/60)/60)/24)+DATE(1970,1,1)</f>
        <v>42041.067523148144</v>
      </c>
      <c r="T3974" s="14">
        <f>MONTH(R3974)</f>
        <v>12</v>
      </c>
      <c r="U3974" s="14">
        <f>MONTH(S3974)</f>
        <v>2</v>
      </c>
      <c r="V3974">
        <f>YEAR(R3974)</f>
        <v>2014</v>
      </c>
      <c r="W3974">
        <f>YEAR(S3974)</f>
        <v>2015</v>
      </c>
      <c r="X3974" s="14">
        <f>_xlfn.DAYS(Table1[[#This Row],[Date Ended Conversion]],Table1[[#This Row],[Date Created Conversion]])</f>
        <v>60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8297</v>
      </c>
      <c r="O3975" t="s">
        <v>8298</v>
      </c>
      <c r="P3975" s="16">
        <f>ROUND(Table1[[#This Row],[pledged]]/Table1[[#This Row],[goal]]*100,0)</f>
        <v>78</v>
      </c>
      <c r="Q3975">
        <f>IFERROR(ROUND(E3975/L3975,2),0)</f>
        <v>105.54</v>
      </c>
      <c r="R3975" s="18">
        <f>(((J3975/60)/60)/24)+DATE(1970,1,1)</f>
        <v>42469.68414351852</v>
      </c>
      <c r="S3975" s="18">
        <f>(((I3975/60)/60)/24)+DATE(1970,1,1)</f>
        <v>42499.166666666672</v>
      </c>
      <c r="T3975" s="14">
        <f>MONTH(R3975)</f>
        <v>4</v>
      </c>
      <c r="U3975" s="14">
        <f>MONTH(S3975)</f>
        <v>5</v>
      </c>
      <c r="V3975">
        <f>YEAR(R3975)</f>
        <v>2016</v>
      </c>
      <c r="W3975">
        <f>YEAR(S3975)</f>
        <v>2016</v>
      </c>
      <c r="X3975" s="14">
        <f>_xlfn.DAYS(Table1[[#This Row],[Date Ended Conversion]],Table1[[#This Row],[Date Created Conversion]])</f>
        <v>30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8297</v>
      </c>
      <c r="O3976" t="s">
        <v>8298</v>
      </c>
      <c r="P3976" s="16">
        <f>ROUND(Table1[[#This Row],[pledged]]/Table1[[#This Row],[goal]]*100,0)</f>
        <v>32</v>
      </c>
      <c r="Q3976">
        <f>IFERROR(ROUND(E3976/L3976,2),0)</f>
        <v>29.09</v>
      </c>
      <c r="R3976" s="18">
        <f>(((J3976/60)/60)/24)+DATE(1970,1,1)</f>
        <v>42493.546851851846</v>
      </c>
      <c r="S3976" s="18">
        <f>(((I3976/60)/60)/24)+DATE(1970,1,1)</f>
        <v>42523.546851851846</v>
      </c>
      <c r="T3976" s="14">
        <f>MONTH(R3976)</f>
        <v>5</v>
      </c>
      <c r="U3976" s="14">
        <f>MONTH(S3976)</f>
        <v>6</v>
      </c>
      <c r="V3976">
        <f>YEAR(R3976)</f>
        <v>2016</v>
      </c>
      <c r="W3976">
        <f>YEAR(S3976)</f>
        <v>2016</v>
      </c>
      <c r="X3976" s="14">
        <f>_xlfn.DAYS(Table1[[#This Row],[Date Ended Conversion]],Table1[[#This Row],[Date Created Conversion]])</f>
        <v>30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8297</v>
      </c>
      <c r="O3977" t="s">
        <v>8298</v>
      </c>
      <c r="P3977" s="16">
        <f>ROUND(Table1[[#This Row],[pledged]]/Table1[[#This Row],[goal]]*100,0)</f>
        <v>0</v>
      </c>
      <c r="Q3977">
        <f>IFERROR(ROUND(E3977/L3977,2),0)</f>
        <v>0</v>
      </c>
      <c r="R3977" s="18">
        <f>(((J3977/60)/60)/24)+DATE(1970,1,1)</f>
        <v>42534.866875</v>
      </c>
      <c r="S3977" s="18">
        <f>(((I3977/60)/60)/24)+DATE(1970,1,1)</f>
        <v>42564.866875</v>
      </c>
      <c r="T3977" s="14">
        <f>MONTH(R3977)</f>
        <v>6</v>
      </c>
      <c r="U3977" s="14">
        <f>MONTH(S3977)</f>
        <v>7</v>
      </c>
      <c r="V3977">
        <f>YEAR(R3977)</f>
        <v>2016</v>
      </c>
      <c r="W3977">
        <f>YEAR(S3977)</f>
        <v>2016</v>
      </c>
      <c r="X3977" s="14">
        <f>_xlfn.DAYS(Table1[[#This Row],[Date Ended Conversion]],Table1[[#This Row],[Date Created Conversion]])</f>
        <v>30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8297</v>
      </c>
      <c r="O3978" t="s">
        <v>8298</v>
      </c>
      <c r="P3978" s="16">
        <f>ROUND(Table1[[#This Row],[pledged]]/Table1[[#This Row],[goal]]*100,0)</f>
        <v>48</v>
      </c>
      <c r="Q3978">
        <f>IFERROR(ROUND(E3978/L3978,2),0)</f>
        <v>62</v>
      </c>
      <c r="R3978" s="18">
        <f>(((J3978/60)/60)/24)+DATE(1970,1,1)</f>
        <v>41830.858344907407</v>
      </c>
      <c r="S3978" s="18">
        <f>(((I3978/60)/60)/24)+DATE(1970,1,1)</f>
        <v>41852.291666666664</v>
      </c>
      <c r="T3978" s="14">
        <f>MONTH(R3978)</f>
        <v>7</v>
      </c>
      <c r="U3978" s="14">
        <f>MONTH(S3978)</f>
        <v>8</v>
      </c>
      <c r="V3978">
        <f>YEAR(R3978)</f>
        <v>2014</v>
      </c>
      <c r="W3978">
        <f>YEAR(S3978)</f>
        <v>2014</v>
      </c>
      <c r="X3978" s="14">
        <f>_xlfn.DAYS(Table1[[#This Row],[Date Ended Conversion]],Table1[[#This Row],[Date Created Conversion]])</f>
        <v>22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8297</v>
      </c>
      <c r="O3979" t="s">
        <v>8298</v>
      </c>
      <c r="P3979" s="16">
        <f>ROUND(Table1[[#This Row],[pledged]]/Table1[[#This Row],[goal]]*100,0)</f>
        <v>1</v>
      </c>
      <c r="Q3979">
        <f>IFERROR(ROUND(E3979/L3979,2),0)</f>
        <v>217.5</v>
      </c>
      <c r="R3979" s="18">
        <f>(((J3979/60)/60)/24)+DATE(1970,1,1)</f>
        <v>42543.788564814815</v>
      </c>
      <c r="S3979" s="18">
        <f>(((I3979/60)/60)/24)+DATE(1970,1,1)</f>
        <v>42573.788564814815</v>
      </c>
      <c r="T3979" s="14">
        <f>MONTH(R3979)</f>
        <v>6</v>
      </c>
      <c r="U3979" s="14">
        <f>MONTH(S3979)</f>
        <v>7</v>
      </c>
      <c r="V3979">
        <f>YEAR(R3979)</f>
        <v>2016</v>
      </c>
      <c r="W3979">
        <f>YEAR(S3979)</f>
        <v>2016</v>
      </c>
      <c r="X3979" s="14">
        <f>_xlfn.DAYS(Table1[[#This Row],[Date Ended Conversion]],Table1[[#This Row],[Date Created Conversion]])</f>
        <v>30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8297</v>
      </c>
      <c r="O3980" t="s">
        <v>8298</v>
      </c>
      <c r="P3980" s="16">
        <f>ROUND(Table1[[#This Row],[pledged]]/Table1[[#This Row],[goal]]*100,0)</f>
        <v>11</v>
      </c>
      <c r="Q3980">
        <f>IFERROR(ROUND(E3980/L3980,2),0)</f>
        <v>26.75</v>
      </c>
      <c r="R3980" s="18">
        <f>(((J3980/60)/60)/24)+DATE(1970,1,1)</f>
        <v>41975.642974537041</v>
      </c>
      <c r="S3980" s="18">
        <f>(((I3980/60)/60)/24)+DATE(1970,1,1)</f>
        <v>42035.642974537041</v>
      </c>
      <c r="T3980" s="14">
        <f>MONTH(R3980)</f>
        <v>12</v>
      </c>
      <c r="U3980" s="14">
        <f>MONTH(S3980)</f>
        <v>1</v>
      </c>
      <c r="V3980">
        <f>YEAR(R3980)</f>
        <v>2014</v>
      </c>
      <c r="W3980">
        <f>YEAR(S3980)</f>
        <v>2015</v>
      </c>
      <c r="X3980" s="14">
        <f>_xlfn.DAYS(Table1[[#This Row],[Date Ended Conversion]],Table1[[#This Row],[Date Created Conversion]])</f>
        <v>60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8297</v>
      </c>
      <c r="O3981" t="s">
        <v>8298</v>
      </c>
      <c r="P3981" s="16">
        <f>ROUND(Table1[[#This Row],[pledged]]/Table1[[#This Row],[goal]]*100,0)</f>
        <v>2</v>
      </c>
      <c r="Q3981">
        <f>IFERROR(ROUND(E3981/L3981,2),0)</f>
        <v>18.329999999999998</v>
      </c>
      <c r="R3981" s="18">
        <f>(((J3981/60)/60)/24)+DATE(1970,1,1)</f>
        <v>42069.903437500005</v>
      </c>
      <c r="S3981" s="18">
        <f>(((I3981/60)/60)/24)+DATE(1970,1,1)</f>
        <v>42092.833333333328</v>
      </c>
      <c r="T3981" s="14">
        <f>MONTH(R3981)</f>
        <v>3</v>
      </c>
      <c r="U3981" s="14">
        <f>MONTH(S3981)</f>
        <v>3</v>
      </c>
      <c r="V3981">
        <f>YEAR(R3981)</f>
        <v>2015</v>
      </c>
      <c r="W3981">
        <f>YEAR(S3981)</f>
        <v>2015</v>
      </c>
      <c r="X3981" s="14">
        <f>_xlfn.DAYS(Table1[[#This Row],[Date Ended Conversion]],Table1[[#This Row],[Date Created Conversion]])</f>
        <v>23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8297</v>
      </c>
      <c r="O3982" t="s">
        <v>8298</v>
      </c>
      <c r="P3982" s="16">
        <f>ROUND(Table1[[#This Row],[pledged]]/Table1[[#This Row],[goal]]*100,0)</f>
        <v>18</v>
      </c>
      <c r="Q3982">
        <f>IFERROR(ROUND(E3982/L3982,2),0)</f>
        <v>64.290000000000006</v>
      </c>
      <c r="R3982" s="18">
        <f>(((J3982/60)/60)/24)+DATE(1970,1,1)</f>
        <v>41795.598923611113</v>
      </c>
      <c r="S3982" s="18">
        <f>(((I3982/60)/60)/24)+DATE(1970,1,1)</f>
        <v>41825.598923611113</v>
      </c>
      <c r="T3982" s="14">
        <f>MONTH(R3982)</f>
        <v>6</v>
      </c>
      <c r="U3982" s="14">
        <f>MONTH(S3982)</f>
        <v>7</v>
      </c>
      <c r="V3982">
        <f>YEAR(R3982)</f>
        <v>2014</v>
      </c>
      <c r="W3982">
        <f>YEAR(S3982)</f>
        <v>2014</v>
      </c>
      <c r="X3982" s="14">
        <f>_xlfn.DAYS(Table1[[#This Row],[Date Ended Conversion]],Table1[[#This Row],[Date Created Conversion]])</f>
        <v>30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8297</v>
      </c>
      <c r="O3983" t="s">
        <v>8298</v>
      </c>
      <c r="P3983" s="16">
        <f>ROUND(Table1[[#This Row],[pledged]]/Table1[[#This Row],[goal]]*100,0)</f>
        <v>4</v>
      </c>
      <c r="Q3983">
        <f>IFERROR(ROUND(E3983/L3983,2),0)</f>
        <v>175</v>
      </c>
      <c r="R3983" s="18">
        <f>(((J3983/60)/60)/24)+DATE(1970,1,1)</f>
        <v>42508.179965277777</v>
      </c>
      <c r="S3983" s="18">
        <f>(((I3983/60)/60)/24)+DATE(1970,1,1)</f>
        <v>42568.179965277777</v>
      </c>
      <c r="T3983" s="14">
        <f>MONTH(R3983)</f>
        <v>5</v>
      </c>
      <c r="U3983" s="14">
        <f>MONTH(S3983)</f>
        <v>7</v>
      </c>
      <c r="V3983">
        <f>YEAR(R3983)</f>
        <v>2016</v>
      </c>
      <c r="W3983">
        <f>YEAR(S3983)</f>
        <v>2016</v>
      </c>
      <c r="X3983" s="14">
        <f>_xlfn.DAYS(Table1[[#This Row],[Date Ended Conversion]],Table1[[#This Row],[Date Created Conversion]])</f>
        <v>60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8297</v>
      </c>
      <c r="O3984" t="s">
        <v>8298</v>
      </c>
      <c r="P3984" s="16">
        <f>ROUND(Table1[[#This Row],[pledged]]/Table1[[#This Row],[goal]]*100,0)</f>
        <v>20</v>
      </c>
      <c r="Q3984">
        <f>IFERROR(ROUND(E3984/L3984,2),0)</f>
        <v>34</v>
      </c>
      <c r="R3984" s="18">
        <f>(((J3984/60)/60)/24)+DATE(1970,1,1)</f>
        <v>42132.809953703705</v>
      </c>
      <c r="S3984" s="18">
        <f>(((I3984/60)/60)/24)+DATE(1970,1,1)</f>
        <v>42192.809953703705</v>
      </c>
      <c r="T3984" s="14">
        <f>MONTH(R3984)</f>
        <v>5</v>
      </c>
      <c r="U3984" s="14">
        <f>MONTH(S3984)</f>
        <v>7</v>
      </c>
      <c r="V3984">
        <f>YEAR(R3984)</f>
        <v>2015</v>
      </c>
      <c r="W3984">
        <f>YEAR(S3984)</f>
        <v>2015</v>
      </c>
      <c r="X3984" s="14">
        <f>_xlfn.DAYS(Table1[[#This Row],[Date Ended Conversion]],Table1[[#This Row],[Date Created Conversion]])</f>
        <v>60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8297</v>
      </c>
      <c r="O3985" t="s">
        <v>8298</v>
      </c>
      <c r="P3985" s="16">
        <f>ROUND(Table1[[#This Row],[pledged]]/Table1[[#This Row],[goal]]*100,0)</f>
        <v>35</v>
      </c>
      <c r="Q3985">
        <f>IFERROR(ROUND(E3985/L3985,2),0)</f>
        <v>84.28</v>
      </c>
      <c r="R3985" s="18">
        <f>(((J3985/60)/60)/24)+DATE(1970,1,1)</f>
        <v>41747.86986111111</v>
      </c>
      <c r="S3985" s="18">
        <f>(((I3985/60)/60)/24)+DATE(1970,1,1)</f>
        <v>41779.290972222225</v>
      </c>
      <c r="T3985" s="14">
        <f>MONTH(R3985)</f>
        <v>4</v>
      </c>
      <c r="U3985" s="14">
        <f>MONTH(S3985)</f>
        <v>5</v>
      </c>
      <c r="V3985">
        <f>YEAR(R3985)</f>
        <v>2014</v>
      </c>
      <c r="W3985">
        <f>YEAR(S3985)</f>
        <v>2014</v>
      </c>
      <c r="X3985" s="14">
        <f>_xlfn.DAYS(Table1[[#This Row],[Date Ended Conversion]],Table1[[#This Row],[Date Created Conversion]])</f>
        <v>32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8297</v>
      </c>
      <c r="O3986" t="s">
        <v>8298</v>
      </c>
      <c r="P3986" s="16">
        <f>ROUND(Table1[[#This Row],[pledged]]/Table1[[#This Row],[goal]]*100,0)</f>
        <v>6</v>
      </c>
      <c r="Q3986">
        <f>IFERROR(ROUND(E3986/L3986,2),0)</f>
        <v>9.5</v>
      </c>
      <c r="R3986" s="18">
        <f>(((J3986/60)/60)/24)+DATE(1970,1,1)</f>
        <v>41920.963472222218</v>
      </c>
      <c r="S3986" s="18">
        <f>(((I3986/60)/60)/24)+DATE(1970,1,1)</f>
        <v>41951</v>
      </c>
      <c r="T3986" s="14">
        <f>MONTH(R3986)</f>
        <v>10</v>
      </c>
      <c r="U3986" s="14">
        <f>MONTH(S3986)</f>
        <v>11</v>
      </c>
      <c r="V3986">
        <f>YEAR(R3986)</f>
        <v>2014</v>
      </c>
      <c r="W3986">
        <f>YEAR(S3986)</f>
        <v>2014</v>
      </c>
      <c r="X3986" s="14">
        <f>_xlfn.DAYS(Table1[[#This Row],[Date Ended Conversion]],Table1[[#This Row],[Date Created Conversion]])</f>
        <v>31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8297</v>
      </c>
      <c r="O3987" t="s">
        <v>8298</v>
      </c>
      <c r="P3987" s="16">
        <f>ROUND(Table1[[#This Row],[pledged]]/Table1[[#This Row],[goal]]*100,0)</f>
        <v>32</v>
      </c>
      <c r="Q3987">
        <f>IFERROR(ROUND(E3987/L3987,2),0)</f>
        <v>33.74</v>
      </c>
      <c r="R3987" s="18">
        <f>(((J3987/60)/60)/24)+DATE(1970,1,1)</f>
        <v>42399.707407407404</v>
      </c>
      <c r="S3987" s="18">
        <f>(((I3987/60)/60)/24)+DATE(1970,1,1)</f>
        <v>42420.878472222219</v>
      </c>
      <c r="T3987" s="14">
        <f>MONTH(R3987)</f>
        <v>1</v>
      </c>
      <c r="U3987" s="14">
        <f>MONTH(S3987)</f>
        <v>2</v>
      </c>
      <c r="V3987">
        <f>YEAR(R3987)</f>
        <v>2016</v>
      </c>
      <c r="W3987">
        <f>YEAR(S3987)</f>
        <v>2016</v>
      </c>
      <c r="X3987" s="14">
        <f>_xlfn.DAYS(Table1[[#This Row],[Date Ended Conversion]],Table1[[#This Row],[Date Created Conversion]])</f>
        <v>21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8297</v>
      </c>
      <c r="O3988" t="s">
        <v>8298</v>
      </c>
      <c r="P3988" s="16">
        <f>ROUND(Table1[[#This Row],[pledged]]/Table1[[#This Row],[goal]]*100,0)</f>
        <v>10</v>
      </c>
      <c r="Q3988">
        <f>IFERROR(ROUND(E3988/L3988,2),0)</f>
        <v>37.54</v>
      </c>
      <c r="R3988" s="18">
        <f>(((J3988/60)/60)/24)+DATE(1970,1,1)</f>
        <v>42467.548541666663</v>
      </c>
      <c r="S3988" s="18">
        <f>(((I3988/60)/60)/24)+DATE(1970,1,1)</f>
        <v>42496.544444444444</v>
      </c>
      <c r="T3988" s="14">
        <f>MONTH(R3988)</f>
        <v>4</v>
      </c>
      <c r="U3988" s="14">
        <f>MONTH(S3988)</f>
        <v>5</v>
      </c>
      <c r="V3988">
        <f>YEAR(R3988)</f>
        <v>2016</v>
      </c>
      <c r="W3988">
        <f>YEAR(S3988)</f>
        <v>2016</v>
      </c>
      <c r="X3988" s="14">
        <f>_xlfn.DAYS(Table1[[#This Row],[Date Ended Conversion]],Table1[[#This Row],[Date Created Conversion]])</f>
        <v>29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8297</v>
      </c>
      <c r="O3989" t="s">
        <v>8298</v>
      </c>
      <c r="P3989" s="16">
        <f>ROUND(Table1[[#This Row],[pledged]]/Table1[[#This Row],[goal]]*100,0)</f>
        <v>38</v>
      </c>
      <c r="Q3989">
        <f>IFERROR(ROUND(E3989/L3989,2),0)</f>
        <v>11.62</v>
      </c>
      <c r="R3989" s="18">
        <f>(((J3989/60)/60)/24)+DATE(1970,1,1)</f>
        <v>41765.92465277778</v>
      </c>
      <c r="S3989" s="18">
        <f>(((I3989/60)/60)/24)+DATE(1970,1,1)</f>
        <v>41775.92465277778</v>
      </c>
      <c r="T3989" s="14">
        <f>MONTH(R3989)</f>
        <v>5</v>
      </c>
      <c r="U3989" s="14">
        <f>MONTH(S3989)</f>
        <v>5</v>
      </c>
      <c r="V3989">
        <f>YEAR(R3989)</f>
        <v>2014</v>
      </c>
      <c r="W3989">
        <f>YEAR(S3989)</f>
        <v>2014</v>
      </c>
      <c r="X3989" s="14">
        <f>_xlfn.DAYS(Table1[[#This Row],[Date Ended Conversion]],Table1[[#This Row],[Date Created Conversion]])</f>
        <v>10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8297</v>
      </c>
      <c r="O3990" t="s">
        <v>8298</v>
      </c>
      <c r="P3990" s="16">
        <f>ROUND(Table1[[#This Row],[pledged]]/Table1[[#This Row],[goal]]*100,0)</f>
        <v>2</v>
      </c>
      <c r="Q3990">
        <f>IFERROR(ROUND(E3990/L3990,2),0)</f>
        <v>8</v>
      </c>
      <c r="R3990" s="18">
        <f>(((J3990/60)/60)/24)+DATE(1970,1,1)</f>
        <v>42230.08116898148</v>
      </c>
      <c r="S3990" s="18">
        <f>(((I3990/60)/60)/24)+DATE(1970,1,1)</f>
        <v>42245.08116898148</v>
      </c>
      <c r="T3990" s="14">
        <f>MONTH(R3990)</f>
        <v>8</v>
      </c>
      <c r="U3990" s="14">
        <f>MONTH(S3990)</f>
        <v>8</v>
      </c>
      <c r="V3990">
        <f>YEAR(R3990)</f>
        <v>2015</v>
      </c>
      <c r="W3990">
        <f>YEAR(S3990)</f>
        <v>2015</v>
      </c>
      <c r="X3990" s="14">
        <f>_xlfn.DAYS(Table1[[#This Row],[Date Ended Conversion]],Table1[[#This Row],[Date Created Conversion]])</f>
        <v>15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8297</v>
      </c>
      <c r="O3991" t="s">
        <v>8298</v>
      </c>
      <c r="P3991" s="16">
        <f>ROUND(Table1[[#This Row],[pledged]]/Table1[[#This Row],[goal]]*100,0)</f>
        <v>0</v>
      </c>
      <c r="Q3991">
        <f>IFERROR(ROUND(E3991/L3991,2),0)</f>
        <v>0</v>
      </c>
      <c r="R3991" s="18">
        <f>(((J3991/60)/60)/24)+DATE(1970,1,1)</f>
        <v>42286.749780092592</v>
      </c>
      <c r="S3991" s="18">
        <f>(((I3991/60)/60)/24)+DATE(1970,1,1)</f>
        <v>42316.791446759264</v>
      </c>
      <c r="T3991" s="14">
        <f>MONTH(R3991)</f>
        <v>10</v>
      </c>
      <c r="U3991" s="14">
        <f>MONTH(S3991)</f>
        <v>11</v>
      </c>
      <c r="V3991">
        <f>YEAR(R3991)</f>
        <v>2015</v>
      </c>
      <c r="W3991">
        <f>YEAR(S3991)</f>
        <v>2015</v>
      </c>
      <c r="X3991" s="14">
        <f>_xlfn.DAYS(Table1[[#This Row],[Date Ended Conversion]],Table1[[#This Row],[Date Created Conversion]])</f>
        <v>30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8297</v>
      </c>
      <c r="O3992" t="s">
        <v>8298</v>
      </c>
      <c r="P3992" s="16">
        <f>ROUND(Table1[[#This Row],[pledged]]/Table1[[#This Row],[goal]]*100,0)</f>
        <v>4</v>
      </c>
      <c r="Q3992">
        <f>IFERROR(ROUND(E3992/L3992,2),0)</f>
        <v>23</v>
      </c>
      <c r="R3992" s="18">
        <f>(((J3992/60)/60)/24)+DATE(1970,1,1)</f>
        <v>42401.672372685185</v>
      </c>
      <c r="S3992" s="18">
        <f>(((I3992/60)/60)/24)+DATE(1970,1,1)</f>
        <v>42431.672372685185</v>
      </c>
      <c r="T3992" s="14">
        <f>MONTH(R3992)</f>
        <v>2</v>
      </c>
      <c r="U3992" s="14">
        <f>MONTH(S3992)</f>
        <v>3</v>
      </c>
      <c r="V3992">
        <f>YEAR(R3992)</f>
        <v>2016</v>
      </c>
      <c r="W3992">
        <f>YEAR(S3992)</f>
        <v>2016</v>
      </c>
      <c r="X3992" s="14">
        <f>_xlfn.DAYS(Table1[[#This Row],[Date Ended Conversion]],Table1[[#This Row],[Date Created Conversion]])</f>
        <v>30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8297</v>
      </c>
      <c r="O3993" t="s">
        <v>8298</v>
      </c>
      <c r="P3993" s="16">
        <f>ROUND(Table1[[#This Row],[pledged]]/Table1[[#This Row],[goal]]*100,0)</f>
        <v>20</v>
      </c>
      <c r="Q3993">
        <f>IFERROR(ROUND(E3993/L3993,2),0)</f>
        <v>100</v>
      </c>
      <c r="R3993" s="18">
        <f>(((J3993/60)/60)/24)+DATE(1970,1,1)</f>
        <v>42125.644467592589</v>
      </c>
      <c r="S3993" s="18">
        <f>(((I3993/60)/60)/24)+DATE(1970,1,1)</f>
        <v>42155.644467592589</v>
      </c>
      <c r="T3993" s="14">
        <f>MONTH(R3993)</f>
        <v>5</v>
      </c>
      <c r="U3993" s="14">
        <f>MONTH(S3993)</f>
        <v>5</v>
      </c>
      <c r="V3993">
        <f>YEAR(R3993)</f>
        <v>2015</v>
      </c>
      <c r="W3993">
        <f>YEAR(S3993)</f>
        <v>2015</v>
      </c>
      <c r="X3993" s="14">
        <f>_xlfn.DAYS(Table1[[#This Row],[Date Ended Conversion]],Table1[[#This Row],[Date Created Conversion]])</f>
        <v>30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8297</v>
      </c>
      <c r="O3994" t="s">
        <v>8298</v>
      </c>
      <c r="P3994" s="16">
        <f>ROUND(Table1[[#This Row],[pledged]]/Table1[[#This Row],[goal]]*100,0)</f>
        <v>5</v>
      </c>
      <c r="Q3994">
        <f>IFERROR(ROUND(E3994/L3994,2),0)</f>
        <v>60.11</v>
      </c>
      <c r="R3994" s="18">
        <f>(((J3994/60)/60)/24)+DATE(1970,1,1)</f>
        <v>42289.94049768518</v>
      </c>
      <c r="S3994" s="18">
        <f>(((I3994/60)/60)/24)+DATE(1970,1,1)</f>
        <v>42349.982164351852</v>
      </c>
      <c r="T3994" s="14">
        <f>MONTH(R3994)</f>
        <v>10</v>
      </c>
      <c r="U3994" s="14">
        <f>MONTH(S3994)</f>
        <v>12</v>
      </c>
      <c r="V3994">
        <f>YEAR(R3994)</f>
        <v>2015</v>
      </c>
      <c r="W3994">
        <f>YEAR(S3994)</f>
        <v>2015</v>
      </c>
      <c r="X3994" s="14">
        <f>_xlfn.DAYS(Table1[[#This Row],[Date Ended Conversion]],Table1[[#This Row],[Date Created Conversion]])</f>
        <v>60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8297</v>
      </c>
      <c r="O3995" t="s">
        <v>8298</v>
      </c>
      <c r="P3995" s="16">
        <f>ROUND(Table1[[#This Row],[pledged]]/Table1[[#This Row],[goal]]*100,0)</f>
        <v>0</v>
      </c>
      <c r="Q3995">
        <f>IFERROR(ROUND(E3995/L3995,2),0)</f>
        <v>3</v>
      </c>
      <c r="R3995" s="18">
        <f>(((J3995/60)/60)/24)+DATE(1970,1,1)</f>
        <v>42107.864722222221</v>
      </c>
      <c r="S3995" s="18">
        <f>(((I3995/60)/60)/24)+DATE(1970,1,1)</f>
        <v>42137.864722222221</v>
      </c>
      <c r="T3995" s="14">
        <f>MONTH(R3995)</f>
        <v>4</v>
      </c>
      <c r="U3995" s="14">
        <f>MONTH(S3995)</f>
        <v>5</v>
      </c>
      <c r="V3995">
        <f>YEAR(R3995)</f>
        <v>2015</v>
      </c>
      <c r="W3995">
        <f>YEAR(S3995)</f>
        <v>2015</v>
      </c>
      <c r="X3995" s="14">
        <f>_xlfn.DAYS(Table1[[#This Row],[Date Ended Conversion]],Table1[[#This Row],[Date Created Conversion]])</f>
        <v>30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8297</v>
      </c>
      <c r="O3996" t="s">
        <v>8298</v>
      </c>
      <c r="P3996" s="16">
        <f>ROUND(Table1[[#This Row],[pledged]]/Table1[[#This Row],[goal]]*100,0)</f>
        <v>0</v>
      </c>
      <c r="Q3996">
        <f>IFERROR(ROUND(E3996/L3996,2),0)</f>
        <v>5</v>
      </c>
      <c r="R3996" s="18">
        <f>(((J3996/60)/60)/24)+DATE(1970,1,1)</f>
        <v>41809.389930555553</v>
      </c>
      <c r="S3996" s="18">
        <f>(((I3996/60)/60)/24)+DATE(1970,1,1)</f>
        <v>41839.389930555553</v>
      </c>
      <c r="T3996" s="14">
        <f>MONTH(R3996)</f>
        <v>6</v>
      </c>
      <c r="U3996" s="14">
        <f>MONTH(S3996)</f>
        <v>7</v>
      </c>
      <c r="V3996">
        <f>YEAR(R3996)</f>
        <v>2014</v>
      </c>
      <c r="W3996">
        <f>YEAR(S3996)</f>
        <v>2014</v>
      </c>
      <c r="X3996" s="14">
        <f>_xlfn.DAYS(Table1[[#This Row],[Date Ended Conversion]],Table1[[#This Row],[Date Created Conversion]])</f>
        <v>30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8297</v>
      </c>
      <c r="O3997" t="s">
        <v>8298</v>
      </c>
      <c r="P3997" s="16">
        <f>ROUND(Table1[[#This Row],[pledged]]/Table1[[#This Row],[goal]]*100,0)</f>
        <v>35</v>
      </c>
      <c r="Q3997">
        <f>IFERROR(ROUND(E3997/L3997,2),0)</f>
        <v>17.5</v>
      </c>
      <c r="R3997" s="18">
        <f>(((J3997/60)/60)/24)+DATE(1970,1,1)</f>
        <v>42019.683761574073</v>
      </c>
      <c r="S3997" s="18">
        <f>(((I3997/60)/60)/24)+DATE(1970,1,1)</f>
        <v>42049.477083333331</v>
      </c>
      <c r="T3997" s="14">
        <f>MONTH(R3997)</f>
        <v>1</v>
      </c>
      <c r="U3997" s="14">
        <f>MONTH(S3997)</f>
        <v>2</v>
      </c>
      <c r="V3997">
        <f>YEAR(R3997)</f>
        <v>2015</v>
      </c>
      <c r="W3997">
        <f>YEAR(S3997)</f>
        <v>2015</v>
      </c>
      <c r="X3997" s="14">
        <f>_xlfn.DAYS(Table1[[#This Row],[Date Ended Conversion]],Table1[[#This Row],[Date Created Conversion]])</f>
        <v>30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8297</v>
      </c>
      <c r="O3998" t="s">
        <v>8298</v>
      </c>
      <c r="P3998" s="16">
        <f>ROUND(Table1[[#This Row],[pledged]]/Table1[[#This Row],[goal]]*100,0)</f>
        <v>17</v>
      </c>
      <c r="Q3998">
        <f>IFERROR(ROUND(E3998/L3998,2),0)</f>
        <v>29.24</v>
      </c>
      <c r="R3998" s="18">
        <f>(((J3998/60)/60)/24)+DATE(1970,1,1)</f>
        <v>41950.26694444444</v>
      </c>
      <c r="S3998" s="18">
        <f>(((I3998/60)/60)/24)+DATE(1970,1,1)</f>
        <v>41963.669444444444</v>
      </c>
      <c r="T3998" s="14">
        <f>MONTH(R3998)</f>
        <v>11</v>
      </c>
      <c r="U3998" s="14">
        <f>MONTH(S3998)</f>
        <v>11</v>
      </c>
      <c r="V3998">
        <f>YEAR(R3998)</f>
        <v>2014</v>
      </c>
      <c r="W3998">
        <f>YEAR(S3998)</f>
        <v>2014</v>
      </c>
      <c r="X3998" s="14">
        <f>_xlfn.DAYS(Table1[[#This Row],[Date Ended Conversion]],Table1[[#This Row],[Date Created Conversion]])</f>
        <v>13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8297</v>
      </c>
      <c r="O3999" t="s">
        <v>8298</v>
      </c>
      <c r="P3999" s="16">
        <f>ROUND(Table1[[#This Row],[pledged]]/Table1[[#This Row],[goal]]*100,0)</f>
        <v>0</v>
      </c>
      <c r="Q3999">
        <f>IFERROR(ROUND(E3999/L3999,2),0)</f>
        <v>0</v>
      </c>
      <c r="R3999" s="18">
        <f>(((J3999/60)/60)/24)+DATE(1970,1,1)</f>
        <v>42069.391446759255</v>
      </c>
      <c r="S3999" s="18">
        <f>(((I3999/60)/60)/24)+DATE(1970,1,1)</f>
        <v>42099.349780092598</v>
      </c>
      <c r="T3999" s="14">
        <f>MONTH(R3999)</f>
        <v>3</v>
      </c>
      <c r="U3999" s="14">
        <f>MONTH(S3999)</f>
        <v>4</v>
      </c>
      <c r="V3999">
        <f>YEAR(R3999)</f>
        <v>2015</v>
      </c>
      <c r="W3999">
        <f>YEAR(S3999)</f>
        <v>2015</v>
      </c>
      <c r="X3999" s="14">
        <f>_xlfn.DAYS(Table1[[#This Row],[Date Ended Conversion]],Table1[[#This Row],[Date Created Conversion]])</f>
        <v>30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8297</v>
      </c>
      <c r="O4000" t="s">
        <v>8298</v>
      </c>
      <c r="P4000" s="16">
        <f>ROUND(Table1[[#This Row],[pledged]]/Table1[[#This Row],[goal]]*100,0)</f>
        <v>57</v>
      </c>
      <c r="Q4000">
        <f>IFERROR(ROUND(E4000/L4000,2),0)</f>
        <v>59.58</v>
      </c>
      <c r="R4000" s="18">
        <f>(((J4000/60)/60)/24)+DATE(1970,1,1)</f>
        <v>42061.963263888887</v>
      </c>
      <c r="S4000" s="18">
        <f>(((I4000/60)/60)/24)+DATE(1970,1,1)</f>
        <v>42091.921597222223</v>
      </c>
      <c r="T4000" s="14">
        <f>MONTH(R4000)</f>
        <v>2</v>
      </c>
      <c r="U4000" s="14">
        <f>MONTH(S4000)</f>
        <v>3</v>
      </c>
      <c r="V4000">
        <f>YEAR(R4000)</f>
        <v>2015</v>
      </c>
      <c r="W4000">
        <f>YEAR(S4000)</f>
        <v>2015</v>
      </c>
      <c r="X4000" s="14">
        <f>_xlfn.DAYS(Table1[[#This Row],[Date Ended Conversion]],Table1[[#This Row],[Date Created Conversion]])</f>
        <v>30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8297</v>
      </c>
      <c r="O4001" t="s">
        <v>8298</v>
      </c>
      <c r="P4001" s="16">
        <f>ROUND(Table1[[#This Row],[pledged]]/Table1[[#This Row],[goal]]*100,0)</f>
        <v>17</v>
      </c>
      <c r="Q4001">
        <f>IFERROR(ROUND(E4001/L4001,2),0)</f>
        <v>82.57</v>
      </c>
      <c r="R4001" s="18">
        <f>(((J4001/60)/60)/24)+DATE(1970,1,1)</f>
        <v>41842.828680555554</v>
      </c>
      <c r="S4001" s="18">
        <f>(((I4001/60)/60)/24)+DATE(1970,1,1)</f>
        <v>41882.827650462961</v>
      </c>
      <c r="T4001" s="14">
        <f>MONTH(R4001)</f>
        <v>7</v>
      </c>
      <c r="U4001" s="14">
        <f>MONTH(S4001)</f>
        <v>8</v>
      </c>
      <c r="V4001">
        <f>YEAR(R4001)</f>
        <v>2014</v>
      </c>
      <c r="W4001">
        <f>YEAR(S4001)</f>
        <v>2014</v>
      </c>
      <c r="X4001" s="14">
        <f>_xlfn.DAYS(Table1[[#This Row],[Date Ended Conversion]],Table1[[#This Row],[Date Created Conversion]])</f>
        <v>40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8297</v>
      </c>
      <c r="O4002" t="s">
        <v>8298</v>
      </c>
      <c r="P4002" s="16">
        <f>ROUND(Table1[[#This Row],[pledged]]/Table1[[#This Row],[goal]]*100,0)</f>
        <v>0</v>
      </c>
      <c r="Q4002">
        <f>IFERROR(ROUND(E4002/L4002,2),0)</f>
        <v>10</v>
      </c>
      <c r="R4002" s="18">
        <f>(((J4002/60)/60)/24)+DATE(1970,1,1)</f>
        <v>42437.64534722222</v>
      </c>
      <c r="S4002" s="18">
        <f>(((I4002/60)/60)/24)+DATE(1970,1,1)</f>
        <v>42497.603680555556</v>
      </c>
      <c r="T4002" s="14">
        <f>MONTH(R4002)</f>
        <v>3</v>
      </c>
      <c r="U4002" s="14">
        <f>MONTH(S4002)</f>
        <v>5</v>
      </c>
      <c r="V4002">
        <f>YEAR(R4002)</f>
        <v>2016</v>
      </c>
      <c r="W4002">
        <f>YEAR(S4002)</f>
        <v>2016</v>
      </c>
      <c r="X4002" s="14">
        <f>_xlfn.DAYS(Table1[[#This Row],[Date Ended Conversion]],Table1[[#This Row],[Date Created Conversion]])</f>
        <v>60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8297</v>
      </c>
      <c r="O4003" t="s">
        <v>8298</v>
      </c>
      <c r="P4003" s="16">
        <f>ROUND(Table1[[#This Row],[pledged]]/Table1[[#This Row],[goal]]*100,0)</f>
        <v>38</v>
      </c>
      <c r="Q4003">
        <f>IFERROR(ROUND(E4003/L4003,2),0)</f>
        <v>32.36</v>
      </c>
      <c r="R4003" s="18">
        <f>(((J4003/60)/60)/24)+DATE(1970,1,1)</f>
        <v>42775.964212962965</v>
      </c>
      <c r="S4003" s="18">
        <f>(((I4003/60)/60)/24)+DATE(1970,1,1)</f>
        <v>42795.791666666672</v>
      </c>
      <c r="T4003" s="14">
        <f>MONTH(R4003)</f>
        <v>2</v>
      </c>
      <c r="U4003" s="14">
        <f>MONTH(S4003)</f>
        <v>3</v>
      </c>
      <c r="V4003">
        <f>YEAR(R4003)</f>
        <v>2017</v>
      </c>
      <c r="W4003">
        <f>YEAR(S4003)</f>
        <v>2017</v>
      </c>
      <c r="X4003" s="14">
        <f>_xlfn.DAYS(Table1[[#This Row],[Date Ended Conversion]],Table1[[#This Row],[Date Created Conversion]])</f>
        <v>20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8297</v>
      </c>
      <c r="O4004" t="s">
        <v>8298</v>
      </c>
      <c r="P4004" s="16">
        <f>ROUND(Table1[[#This Row],[pledged]]/Table1[[#This Row],[goal]]*100,0)</f>
        <v>2</v>
      </c>
      <c r="Q4004">
        <f>IFERROR(ROUND(E4004/L4004,2),0)</f>
        <v>5.75</v>
      </c>
      <c r="R4004" s="18">
        <f>(((J4004/60)/60)/24)+DATE(1970,1,1)</f>
        <v>41879.043530092589</v>
      </c>
      <c r="S4004" s="18">
        <f>(((I4004/60)/60)/24)+DATE(1970,1,1)</f>
        <v>41909.043530092589</v>
      </c>
      <c r="T4004" s="14">
        <f>MONTH(R4004)</f>
        <v>8</v>
      </c>
      <c r="U4004" s="14">
        <f>MONTH(S4004)</f>
        <v>9</v>
      </c>
      <c r="V4004">
        <f>YEAR(R4004)</f>
        <v>2014</v>
      </c>
      <c r="W4004">
        <f>YEAR(S4004)</f>
        <v>2014</v>
      </c>
      <c r="X4004" s="14">
        <f>_xlfn.DAYS(Table1[[#This Row],[Date Ended Conversion]],Table1[[#This Row],[Date Created Conversion]])</f>
        <v>30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8297</v>
      </c>
      <c r="O4005" t="s">
        <v>8298</v>
      </c>
      <c r="P4005" s="16">
        <f>ROUND(Table1[[#This Row],[pledged]]/Table1[[#This Row],[goal]]*100,0)</f>
        <v>10</v>
      </c>
      <c r="Q4005">
        <f>IFERROR(ROUND(E4005/L4005,2),0)</f>
        <v>100.5</v>
      </c>
      <c r="R4005" s="18">
        <f>(((J4005/60)/60)/24)+DATE(1970,1,1)</f>
        <v>42020.587349537032</v>
      </c>
      <c r="S4005" s="18">
        <f>(((I4005/60)/60)/24)+DATE(1970,1,1)</f>
        <v>42050.587349537032</v>
      </c>
      <c r="T4005" s="14">
        <f>MONTH(R4005)</f>
        <v>1</v>
      </c>
      <c r="U4005" s="14">
        <f>MONTH(S4005)</f>
        <v>2</v>
      </c>
      <c r="V4005">
        <f>YEAR(R4005)</f>
        <v>2015</v>
      </c>
      <c r="W4005">
        <f>YEAR(S4005)</f>
        <v>2015</v>
      </c>
      <c r="X4005" s="14">
        <f>_xlfn.DAYS(Table1[[#This Row],[Date Ended Conversion]],Table1[[#This Row],[Date Created Conversion]])</f>
        <v>30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8297</v>
      </c>
      <c r="O4006" t="s">
        <v>8298</v>
      </c>
      <c r="P4006" s="16">
        <f>ROUND(Table1[[#This Row],[pledged]]/Table1[[#This Row],[goal]]*100,0)</f>
        <v>0</v>
      </c>
      <c r="Q4006">
        <f>IFERROR(ROUND(E4006/L4006,2),0)</f>
        <v>1</v>
      </c>
      <c r="R4006" s="18">
        <f>(((J4006/60)/60)/24)+DATE(1970,1,1)</f>
        <v>41890.16269675926</v>
      </c>
      <c r="S4006" s="18">
        <f>(((I4006/60)/60)/24)+DATE(1970,1,1)</f>
        <v>41920.16269675926</v>
      </c>
      <c r="T4006" s="14">
        <f>MONTH(R4006)</f>
        <v>9</v>
      </c>
      <c r="U4006" s="14">
        <f>MONTH(S4006)</f>
        <v>10</v>
      </c>
      <c r="V4006">
        <f>YEAR(R4006)</f>
        <v>2014</v>
      </c>
      <c r="W4006">
        <f>YEAR(S4006)</f>
        <v>2014</v>
      </c>
      <c r="X4006" s="14">
        <f>_xlfn.DAYS(Table1[[#This Row],[Date Ended Conversion]],Table1[[#This Row],[Date Created Conversion]])</f>
        <v>30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8297</v>
      </c>
      <c r="O4007" t="s">
        <v>8298</v>
      </c>
      <c r="P4007" s="16">
        <f>ROUND(Table1[[#This Row],[pledged]]/Table1[[#This Row],[goal]]*100,0)</f>
        <v>1</v>
      </c>
      <c r="Q4007">
        <f>IFERROR(ROUND(E4007/L4007,2),0)</f>
        <v>20</v>
      </c>
      <c r="R4007" s="18">
        <f>(((J4007/60)/60)/24)+DATE(1970,1,1)</f>
        <v>41872.807696759257</v>
      </c>
      <c r="S4007" s="18">
        <f>(((I4007/60)/60)/24)+DATE(1970,1,1)</f>
        <v>41932.807696759257</v>
      </c>
      <c r="T4007" s="14">
        <f>MONTH(R4007)</f>
        <v>8</v>
      </c>
      <c r="U4007" s="14">
        <f>MONTH(S4007)</f>
        <v>10</v>
      </c>
      <c r="V4007">
        <f>YEAR(R4007)</f>
        <v>2014</v>
      </c>
      <c r="W4007">
        <f>YEAR(S4007)</f>
        <v>2014</v>
      </c>
      <c r="X4007" s="14">
        <f>_xlfn.DAYS(Table1[[#This Row],[Date Ended Conversion]],Table1[[#This Row],[Date Created Conversion]])</f>
        <v>60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8297</v>
      </c>
      <c r="O4008" t="s">
        <v>8298</v>
      </c>
      <c r="P4008" s="16">
        <f>ROUND(Table1[[#This Row],[pledged]]/Table1[[#This Row],[goal]]*100,0)</f>
        <v>0</v>
      </c>
      <c r="Q4008">
        <f>IFERROR(ROUND(E4008/L4008,2),0)</f>
        <v>2</v>
      </c>
      <c r="R4008" s="18">
        <f>(((J4008/60)/60)/24)+DATE(1970,1,1)</f>
        <v>42391.772997685184</v>
      </c>
      <c r="S4008" s="18">
        <f>(((I4008/60)/60)/24)+DATE(1970,1,1)</f>
        <v>42416.772997685184</v>
      </c>
      <c r="T4008" s="14">
        <f>MONTH(R4008)</f>
        <v>1</v>
      </c>
      <c r="U4008" s="14">
        <f>MONTH(S4008)</f>
        <v>2</v>
      </c>
      <c r="V4008">
        <f>YEAR(R4008)</f>
        <v>2016</v>
      </c>
      <c r="W4008">
        <f>YEAR(S4008)</f>
        <v>2016</v>
      </c>
      <c r="X4008" s="14">
        <f>_xlfn.DAYS(Table1[[#This Row],[Date Ended Conversion]],Table1[[#This Row],[Date Created Conversion]])</f>
        <v>25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8297</v>
      </c>
      <c r="O4009" t="s">
        <v>8298</v>
      </c>
      <c r="P4009" s="16">
        <f>ROUND(Table1[[#This Row],[pledged]]/Table1[[#This Row],[goal]]*100,0)</f>
        <v>0</v>
      </c>
      <c r="Q4009">
        <f>IFERROR(ROUND(E4009/L4009,2),0)</f>
        <v>5</v>
      </c>
      <c r="R4009" s="18">
        <f>(((J4009/60)/60)/24)+DATE(1970,1,1)</f>
        <v>41848.772928240738</v>
      </c>
      <c r="S4009" s="18">
        <f>(((I4009/60)/60)/24)+DATE(1970,1,1)</f>
        <v>41877.686111111114</v>
      </c>
      <c r="T4009" s="14">
        <f>MONTH(R4009)</f>
        <v>7</v>
      </c>
      <c r="U4009" s="14">
        <f>MONTH(S4009)</f>
        <v>8</v>
      </c>
      <c r="V4009">
        <f>YEAR(R4009)</f>
        <v>2014</v>
      </c>
      <c r="W4009">
        <f>YEAR(S4009)</f>
        <v>2014</v>
      </c>
      <c r="X4009" s="14">
        <f>_xlfn.DAYS(Table1[[#This Row],[Date Ended Conversion]],Table1[[#This Row],[Date Created Conversion]])</f>
        <v>29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8297</v>
      </c>
      <c r="O4010" t="s">
        <v>8298</v>
      </c>
      <c r="P4010" s="16">
        <f>ROUND(Table1[[#This Row],[pledged]]/Table1[[#This Row],[goal]]*100,0)</f>
        <v>6</v>
      </c>
      <c r="Q4010">
        <f>IFERROR(ROUND(E4010/L4010,2),0)</f>
        <v>15</v>
      </c>
      <c r="R4010" s="18">
        <f>(((J4010/60)/60)/24)+DATE(1970,1,1)</f>
        <v>42177.964201388888</v>
      </c>
      <c r="S4010" s="18">
        <f>(((I4010/60)/60)/24)+DATE(1970,1,1)</f>
        <v>42207.964201388888</v>
      </c>
      <c r="T4010" s="14">
        <f>MONTH(R4010)</f>
        <v>6</v>
      </c>
      <c r="U4010" s="14">
        <f>MONTH(S4010)</f>
        <v>7</v>
      </c>
      <c r="V4010">
        <f>YEAR(R4010)</f>
        <v>2015</v>
      </c>
      <c r="W4010">
        <f>YEAR(S4010)</f>
        <v>2015</v>
      </c>
      <c r="X4010" s="14">
        <f>_xlfn.DAYS(Table1[[#This Row],[Date Ended Conversion]],Table1[[#This Row],[Date Created Conversion]])</f>
        <v>30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8297</v>
      </c>
      <c r="O4011" t="s">
        <v>8298</v>
      </c>
      <c r="P4011" s="16">
        <f>ROUND(Table1[[#This Row],[pledged]]/Table1[[#This Row],[goal]]*100,0)</f>
        <v>4</v>
      </c>
      <c r="Q4011">
        <f>IFERROR(ROUND(E4011/L4011,2),0)</f>
        <v>25</v>
      </c>
      <c r="R4011" s="18">
        <f>(((J4011/60)/60)/24)+DATE(1970,1,1)</f>
        <v>41851.700925925928</v>
      </c>
      <c r="S4011" s="18">
        <f>(((I4011/60)/60)/24)+DATE(1970,1,1)</f>
        <v>41891.700925925928</v>
      </c>
      <c r="T4011" s="14">
        <f>MONTH(R4011)</f>
        <v>7</v>
      </c>
      <c r="U4011" s="14">
        <f>MONTH(S4011)</f>
        <v>9</v>
      </c>
      <c r="V4011">
        <f>YEAR(R4011)</f>
        <v>2014</v>
      </c>
      <c r="W4011">
        <f>YEAR(S4011)</f>
        <v>2014</v>
      </c>
      <c r="X4011" s="14">
        <f>_xlfn.DAYS(Table1[[#This Row],[Date Ended Conversion]],Table1[[#This Row],[Date Created Conversion]])</f>
        <v>40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8297</v>
      </c>
      <c r="O4012" t="s">
        <v>8298</v>
      </c>
      <c r="P4012" s="16">
        <f>ROUND(Table1[[#This Row],[pledged]]/Table1[[#This Row],[goal]]*100,0)</f>
        <v>24</v>
      </c>
      <c r="Q4012">
        <f>IFERROR(ROUND(E4012/L4012,2),0)</f>
        <v>45.84</v>
      </c>
      <c r="R4012" s="18">
        <f>(((J4012/60)/60)/24)+DATE(1970,1,1)</f>
        <v>41921.770439814813</v>
      </c>
      <c r="S4012" s="18">
        <f>(((I4012/60)/60)/24)+DATE(1970,1,1)</f>
        <v>41938.770439814813</v>
      </c>
      <c r="T4012" s="14">
        <f>MONTH(R4012)</f>
        <v>10</v>
      </c>
      <c r="U4012" s="14">
        <f>MONTH(S4012)</f>
        <v>10</v>
      </c>
      <c r="V4012">
        <f>YEAR(R4012)</f>
        <v>2014</v>
      </c>
      <c r="W4012">
        <f>YEAR(S4012)</f>
        <v>2014</v>
      </c>
      <c r="X4012" s="14">
        <f>_xlfn.DAYS(Table1[[#This Row],[Date Ended Conversion]],Table1[[#This Row],[Date Created Conversion]])</f>
        <v>17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8297</v>
      </c>
      <c r="O4013" t="s">
        <v>8298</v>
      </c>
      <c r="P4013" s="16">
        <f>ROUND(Table1[[#This Row],[pledged]]/Table1[[#This Row],[goal]]*100,0)</f>
        <v>8</v>
      </c>
      <c r="Q4013">
        <f>IFERROR(ROUND(E4013/L4013,2),0)</f>
        <v>4.75</v>
      </c>
      <c r="R4013" s="18">
        <f>(((J4013/60)/60)/24)+DATE(1970,1,1)</f>
        <v>42002.54488425926</v>
      </c>
      <c r="S4013" s="18">
        <f>(((I4013/60)/60)/24)+DATE(1970,1,1)</f>
        <v>42032.54488425926</v>
      </c>
      <c r="T4013" s="14">
        <f>MONTH(R4013)</f>
        <v>12</v>
      </c>
      <c r="U4013" s="14">
        <f>MONTH(S4013)</f>
        <v>1</v>
      </c>
      <c r="V4013">
        <f>YEAR(R4013)</f>
        <v>2014</v>
      </c>
      <c r="W4013">
        <f>YEAR(S4013)</f>
        <v>2015</v>
      </c>
      <c r="X4013" s="14">
        <f>_xlfn.DAYS(Table1[[#This Row],[Date Ended Conversion]],Table1[[#This Row],[Date Created Conversion]])</f>
        <v>30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8297</v>
      </c>
      <c r="O4014" t="s">
        <v>8298</v>
      </c>
      <c r="P4014" s="16">
        <f>ROUND(Table1[[#This Row],[pledged]]/Table1[[#This Row],[goal]]*100,0)</f>
        <v>0</v>
      </c>
      <c r="Q4014">
        <f>IFERROR(ROUND(E4014/L4014,2),0)</f>
        <v>0</v>
      </c>
      <c r="R4014" s="18">
        <f>(((J4014/60)/60)/24)+DATE(1970,1,1)</f>
        <v>42096.544548611113</v>
      </c>
      <c r="S4014" s="18">
        <f>(((I4014/60)/60)/24)+DATE(1970,1,1)</f>
        <v>42126.544548611113</v>
      </c>
      <c r="T4014" s="14">
        <f>MONTH(R4014)</f>
        <v>4</v>
      </c>
      <c r="U4014" s="14">
        <f>MONTH(S4014)</f>
        <v>5</v>
      </c>
      <c r="V4014">
        <f>YEAR(R4014)</f>
        <v>2015</v>
      </c>
      <c r="W4014">
        <f>YEAR(S4014)</f>
        <v>2015</v>
      </c>
      <c r="X4014" s="14">
        <f>_xlfn.DAYS(Table1[[#This Row],[Date Ended Conversion]],Table1[[#This Row],[Date Created Conversion]])</f>
        <v>30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8297</v>
      </c>
      <c r="O4015" t="s">
        <v>8298</v>
      </c>
      <c r="P4015" s="16">
        <f>ROUND(Table1[[#This Row],[pledged]]/Table1[[#This Row],[goal]]*100,0)</f>
        <v>1</v>
      </c>
      <c r="Q4015">
        <f>IFERROR(ROUND(E4015/L4015,2),0)</f>
        <v>13</v>
      </c>
      <c r="R4015" s="18">
        <f>(((J4015/60)/60)/24)+DATE(1970,1,1)</f>
        <v>42021.301192129627</v>
      </c>
      <c r="S4015" s="18">
        <f>(((I4015/60)/60)/24)+DATE(1970,1,1)</f>
        <v>42051.301192129627</v>
      </c>
      <c r="T4015" s="14">
        <f>MONTH(R4015)</f>
        <v>1</v>
      </c>
      <c r="U4015" s="14">
        <f>MONTH(S4015)</f>
        <v>2</v>
      </c>
      <c r="V4015">
        <f>YEAR(R4015)</f>
        <v>2015</v>
      </c>
      <c r="W4015">
        <f>YEAR(S4015)</f>
        <v>2015</v>
      </c>
      <c r="X4015" s="14">
        <f>_xlfn.DAYS(Table1[[#This Row],[Date Ended Conversion]],Table1[[#This Row],[Date Created Conversion]])</f>
        <v>30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8297</v>
      </c>
      <c r="O4016" t="s">
        <v>8298</v>
      </c>
      <c r="P4016" s="16">
        <f>ROUND(Table1[[#This Row],[pledged]]/Table1[[#This Row],[goal]]*100,0)</f>
        <v>0</v>
      </c>
      <c r="Q4016">
        <f>IFERROR(ROUND(E4016/L4016,2),0)</f>
        <v>0</v>
      </c>
      <c r="R4016" s="18">
        <f>(((J4016/60)/60)/24)+DATE(1970,1,1)</f>
        <v>42419.246168981481</v>
      </c>
      <c r="S4016" s="18">
        <f>(((I4016/60)/60)/24)+DATE(1970,1,1)</f>
        <v>42434.246168981481</v>
      </c>
      <c r="T4016" s="14">
        <f>MONTH(R4016)</f>
        <v>2</v>
      </c>
      <c r="U4016" s="14">
        <f>MONTH(S4016)</f>
        <v>3</v>
      </c>
      <c r="V4016">
        <f>YEAR(R4016)</f>
        <v>2016</v>
      </c>
      <c r="W4016">
        <f>YEAR(S4016)</f>
        <v>2016</v>
      </c>
      <c r="X4016" s="14">
        <f>_xlfn.DAYS(Table1[[#This Row],[Date Ended Conversion]],Table1[[#This Row],[Date Created Conversion]])</f>
        <v>15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8297</v>
      </c>
      <c r="O4017" t="s">
        <v>8298</v>
      </c>
      <c r="P4017" s="16">
        <f>ROUND(Table1[[#This Row],[pledged]]/Table1[[#This Row],[goal]]*100,0)</f>
        <v>0</v>
      </c>
      <c r="Q4017">
        <f>IFERROR(ROUND(E4017/L4017,2),0)</f>
        <v>1</v>
      </c>
      <c r="R4017" s="18">
        <f>(((J4017/60)/60)/24)+DATE(1970,1,1)</f>
        <v>42174.780821759254</v>
      </c>
      <c r="S4017" s="18">
        <f>(((I4017/60)/60)/24)+DATE(1970,1,1)</f>
        <v>42204.780821759254</v>
      </c>
      <c r="T4017" s="14">
        <f>MONTH(R4017)</f>
        <v>6</v>
      </c>
      <c r="U4017" s="14">
        <f>MONTH(S4017)</f>
        <v>7</v>
      </c>
      <c r="V4017">
        <f>YEAR(R4017)</f>
        <v>2015</v>
      </c>
      <c r="W4017">
        <f>YEAR(S4017)</f>
        <v>2015</v>
      </c>
      <c r="X4017" s="14">
        <f>_xlfn.DAYS(Table1[[#This Row],[Date Ended Conversion]],Table1[[#This Row],[Date Created Conversion]])</f>
        <v>30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8297</v>
      </c>
      <c r="O4018" t="s">
        <v>8298</v>
      </c>
      <c r="P4018" s="16">
        <f>ROUND(Table1[[#This Row],[pledged]]/Table1[[#This Row],[goal]]*100,0)</f>
        <v>14</v>
      </c>
      <c r="Q4018">
        <f>IFERROR(ROUND(E4018/L4018,2),0)</f>
        <v>10</v>
      </c>
      <c r="R4018" s="18">
        <f>(((J4018/60)/60)/24)+DATE(1970,1,1)</f>
        <v>41869.872685185182</v>
      </c>
      <c r="S4018" s="18">
        <f>(((I4018/60)/60)/24)+DATE(1970,1,1)</f>
        <v>41899.872685185182</v>
      </c>
      <c r="T4018" s="14">
        <f>MONTH(R4018)</f>
        <v>8</v>
      </c>
      <c r="U4018" s="14">
        <f>MONTH(S4018)</f>
        <v>9</v>
      </c>
      <c r="V4018">
        <f>YEAR(R4018)</f>
        <v>2014</v>
      </c>
      <c r="W4018">
        <f>YEAR(S4018)</f>
        <v>2014</v>
      </c>
      <c r="X4018" s="14">
        <f>_xlfn.DAYS(Table1[[#This Row],[Date Ended Conversion]],Table1[[#This Row],[Date Created Conversion]])</f>
        <v>30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8297</v>
      </c>
      <c r="O4019" t="s">
        <v>8298</v>
      </c>
      <c r="P4019" s="16">
        <f>ROUND(Table1[[#This Row],[pledged]]/Table1[[#This Row],[goal]]*100,0)</f>
        <v>1</v>
      </c>
      <c r="Q4019">
        <f>IFERROR(ROUND(E4019/L4019,2),0)</f>
        <v>52.5</v>
      </c>
      <c r="R4019" s="18">
        <f>(((J4019/60)/60)/24)+DATE(1970,1,1)</f>
        <v>41856.672152777777</v>
      </c>
      <c r="S4019" s="18">
        <f>(((I4019/60)/60)/24)+DATE(1970,1,1)</f>
        <v>41886.672152777777</v>
      </c>
      <c r="T4019" s="14">
        <f>MONTH(R4019)</f>
        <v>8</v>
      </c>
      <c r="U4019" s="14">
        <f>MONTH(S4019)</f>
        <v>9</v>
      </c>
      <c r="V4019">
        <f>YEAR(R4019)</f>
        <v>2014</v>
      </c>
      <c r="W4019">
        <f>YEAR(S4019)</f>
        <v>2014</v>
      </c>
      <c r="X4019" s="14">
        <f>_xlfn.DAYS(Table1[[#This Row],[Date Ended Conversion]],Table1[[#This Row],[Date Created Conversion]])</f>
        <v>30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8297</v>
      </c>
      <c r="O4020" t="s">
        <v>8298</v>
      </c>
      <c r="P4020" s="16">
        <f>ROUND(Table1[[#This Row],[pledged]]/Table1[[#This Row],[goal]]*100,0)</f>
        <v>9</v>
      </c>
      <c r="Q4020">
        <f>IFERROR(ROUND(E4020/L4020,2),0)</f>
        <v>32.5</v>
      </c>
      <c r="R4020" s="18">
        <f>(((J4020/60)/60)/24)+DATE(1970,1,1)</f>
        <v>42620.91097222222</v>
      </c>
      <c r="S4020" s="18">
        <f>(((I4020/60)/60)/24)+DATE(1970,1,1)</f>
        <v>42650.91097222222</v>
      </c>
      <c r="T4020" s="14">
        <f>MONTH(R4020)</f>
        <v>9</v>
      </c>
      <c r="U4020" s="14">
        <f>MONTH(S4020)</f>
        <v>10</v>
      </c>
      <c r="V4020">
        <f>YEAR(R4020)</f>
        <v>2016</v>
      </c>
      <c r="W4020">
        <f>YEAR(S4020)</f>
        <v>2016</v>
      </c>
      <c r="X4020" s="14">
        <f>_xlfn.DAYS(Table1[[#This Row],[Date Ended Conversion]],Table1[[#This Row],[Date Created Conversion]])</f>
        <v>30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8297</v>
      </c>
      <c r="O4021" t="s">
        <v>8298</v>
      </c>
      <c r="P4021" s="16">
        <f>ROUND(Table1[[#This Row],[pledged]]/Table1[[#This Row],[goal]]*100,0)</f>
        <v>1</v>
      </c>
      <c r="Q4021">
        <f>IFERROR(ROUND(E4021/L4021,2),0)</f>
        <v>7.25</v>
      </c>
      <c r="R4021" s="18">
        <f>(((J4021/60)/60)/24)+DATE(1970,1,1)</f>
        <v>42417.675879629634</v>
      </c>
      <c r="S4021" s="18">
        <f>(((I4021/60)/60)/24)+DATE(1970,1,1)</f>
        <v>42475.686111111107</v>
      </c>
      <c r="T4021" s="14">
        <f>MONTH(R4021)</f>
        <v>2</v>
      </c>
      <c r="U4021" s="14">
        <f>MONTH(S4021)</f>
        <v>4</v>
      </c>
      <c r="V4021">
        <f>YEAR(R4021)</f>
        <v>2016</v>
      </c>
      <c r="W4021">
        <f>YEAR(S4021)</f>
        <v>2016</v>
      </c>
      <c r="X4021" s="14">
        <f>_xlfn.DAYS(Table1[[#This Row],[Date Ended Conversion]],Table1[[#This Row],[Date Created Conversion]])</f>
        <v>58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8297</v>
      </c>
      <c r="O4022" t="s">
        <v>8298</v>
      </c>
      <c r="P4022" s="16">
        <f>ROUND(Table1[[#This Row],[pledged]]/Table1[[#This Row],[goal]]*100,0)</f>
        <v>17</v>
      </c>
      <c r="Q4022">
        <f>IFERROR(ROUND(E4022/L4022,2),0)</f>
        <v>33.33</v>
      </c>
      <c r="R4022" s="18">
        <f>(((J4022/60)/60)/24)+DATE(1970,1,1)</f>
        <v>42057.190960648149</v>
      </c>
      <c r="S4022" s="18">
        <f>(((I4022/60)/60)/24)+DATE(1970,1,1)</f>
        <v>42087.149293981478</v>
      </c>
      <c r="T4022" s="14">
        <f>MONTH(R4022)</f>
        <v>2</v>
      </c>
      <c r="U4022" s="14">
        <f>MONTH(S4022)</f>
        <v>3</v>
      </c>
      <c r="V4022">
        <f>YEAR(R4022)</f>
        <v>2015</v>
      </c>
      <c r="W4022">
        <f>YEAR(S4022)</f>
        <v>2015</v>
      </c>
      <c r="X4022" s="14">
        <f>_xlfn.DAYS(Table1[[#This Row],[Date Ended Conversion]],Table1[[#This Row],[Date Created Conversion]])</f>
        <v>30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8297</v>
      </c>
      <c r="O4023" t="s">
        <v>8298</v>
      </c>
      <c r="P4023" s="16">
        <f>ROUND(Table1[[#This Row],[pledged]]/Table1[[#This Row],[goal]]*100,0)</f>
        <v>1</v>
      </c>
      <c r="Q4023">
        <f>IFERROR(ROUND(E4023/L4023,2),0)</f>
        <v>62.5</v>
      </c>
      <c r="R4023" s="18">
        <f>(((J4023/60)/60)/24)+DATE(1970,1,1)</f>
        <v>41878.911550925928</v>
      </c>
      <c r="S4023" s="18">
        <f>(((I4023/60)/60)/24)+DATE(1970,1,1)</f>
        <v>41938.911550925928</v>
      </c>
      <c r="T4023" s="14">
        <f>MONTH(R4023)</f>
        <v>8</v>
      </c>
      <c r="U4023" s="14">
        <f>MONTH(S4023)</f>
        <v>10</v>
      </c>
      <c r="V4023">
        <f>YEAR(R4023)</f>
        <v>2014</v>
      </c>
      <c r="W4023">
        <f>YEAR(S4023)</f>
        <v>2014</v>
      </c>
      <c r="X4023" s="14">
        <f>_xlfn.DAYS(Table1[[#This Row],[Date Ended Conversion]],Table1[[#This Row],[Date Created Conversion]])</f>
        <v>60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8297</v>
      </c>
      <c r="O4024" t="s">
        <v>8298</v>
      </c>
      <c r="P4024" s="16">
        <f>ROUND(Table1[[#This Row],[pledged]]/Table1[[#This Row],[goal]]*100,0)</f>
        <v>70</v>
      </c>
      <c r="Q4024">
        <f>IFERROR(ROUND(E4024/L4024,2),0)</f>
        <v>63.56</v>
      </c>
      <c r="R4024" s="18">
        <f>(((J4024/60)/60)/24)+DATE(1970,1,1)</f>
        <v>41990.584108796291</v>
      </c>
      <c r="S4024" s="18">
        <f>(((I4024/60)/60)/24)+DATE(1970,1,1)</f>
        <v>42036.120833333334</v>
      </c>
      <c r="T4024" s="14">
        <f>MONTH(R4024)</f>
        <v>12</v>
      </c>
      <c r="U4024" s="14">
        <f>MONTH(S4024)</f>
        <v>2</v>
      </c>
      <c r="V4024">
        <f>YEAR(R4024)</f>
        <v>2014</v>
      </c>
      <c r="W4024">
        <f>YEAR(S4024)</f>
        <v>2015</v>
      </c>
      <c r="X4024" s="14">
        <f>_xlfn.DAYS(Table1[[#This Row],[Date Ended Conversion]],Table1[[#This Row],[Date Created Conversion]])</f>
        <v>46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8297</v>
      </c>
      <c r="O4025" t="s">
        <v>8298</v>
      </c>
      <c r="P4025" s="16">
        <f>ROUND(Table1[[#This Row],[pledged]]/Table1[[#This Row],[goal]]*100,0)</f>
        <v>0</v>
      </c>
      <c r="Q4025">
        <f>IFERROR(ROUND(E4025/L4025,2),0)</f>
        <v>0</v>
      </c>
      <c r="R4025" s="18">
        <f>(((J4025/60)/60)/24)+DATE(1970,1,1)</f>
        <v>42408.999571759254</v>
      </c>
      <c r="S4025" s="18">
        <f>(((I4025/60)/60)/24)+DATE(1970,1,1)</f>
        <v>42453.957905092597</v>
      </c>
      <c r="T4025" s="14">
        <f>MONTH(R4025)</f>
        <v>2</v>
      </c>
      <c r="U4025" s="14">
        <f>MONTH(S4025)</f>
        <v>3</v>
      </c>
      <c r="V4025">
        <f>YEAR(R4025)</f>
        <v>2016</v>
      </c>
      <c r="W4025">
        <f>YEAR(S4025)</f>
        <v>2016</v>
      </c>
      <c r="X4025" s="14">
        <f>_xlfn.DAYS(Table1[[#This Row],[Date Ended Conversion]],Table1[[#This Row],[Date Created Conversion]])</f>
        <v>45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8297</v>
      </c>
      <c r="O4026" t="s">
        <v>8298</v>
      </c>
      <c r="P4026" s="16">
        <f>ROUND(Table1[[#This Row],[pledged]]/Table1[[#This Row],[goal]]*100,0)</f>
        <v>1</v>
      </c>
      <c r="Q4026">
        <f>IFERROR(ROUND(E4026/L4026,2),0)</f>
        <v>10</v>
      </c>
      <c r="R4026" s="18">
        <f>(((J4026/60)/60)/24)+DATE(1970,1,1)</f>
        <v>42217.670104166667</v>
      </c>
      <c r="S4026" s="18">
        <f>(((I4026/60)/60)/24)+DATE(1970,1,1)</f>
        <v>42247.670104166667</v>
      </c>
      <c r="T4026" s="14">
        <f>MONTH(R4026)</f>
        <v>8</v>
      </c>
      <c r="U4026" s="14">
        <f>MONTH(S4026)</f>
        <v>8</v>
      </c>
      <c r="V4026">
        <f>YEAR(R4026)</f>
        <v>2015</v>
      </c>
      <c r="W4026">
        <f>YEAR(S4026)</f>
        <v>2015</v>
      </c>
      <c r="X4026" s="14">
        <f>_xlfn.DAYS(Table1[[#This Row],[Date Ended Conversion]],Table1[[#This Row],[Date Created Conversion]])</f>
        <v>30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8297</v>
      </c>
      <c r="O4027" t="s">
        <v>8298</v>
      </c>
      <c r="P4027" s="16">
        <f>ROUND(Table1[[#This Row],[pledged]]/Table1[[#This Row],[goal]]*100,0)</f>
        <v>5</v>
      </c>
      <c r="Q4027">
        <f>IFERROR(ROUND(E4027/L4027,2),0)</f>
        <v>62.5</v>
      </c>
      <c r="R4027" s="18">
        <f>(((J4027/60)/60)/24)+DATE(1970,1,1)</f>
        <v>42151.237685185188</v>
      </c>
      <c r="S4027" s="18">
        <f>(((I4027/60)/60)/24)+DATE(1970,1,1)</f>
        <v>42211.237685185188</v>
      </c>
      <c r="T4027" s="14">
        <f>MONTH(R4027)</f>
        <v>5</v>
      </c>
      <c r="U4027" s="14">
        <f>MONTH(S4027)</f>
        <v>7</v>
      </c>
      <c r="V4027">
        <f>YEAR(R4027)</f>
        <v>2015</v>
      </c>
      <c r="W4027">
        <f>YEAR(S4027)</f>
        <v>2015</v>
      </c>
      <c r="X4027" s="14">
        <f>_xlfn.DAYS(Table1[[#This Row],[Date Ended Conversion]],Table1[[#This Row],[Date Created Conversion]])</f>
        <v>60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8297</v>
      </c>
      <c r="O4028" t="s">
        <v>8298</v>
      </c>
      <c r="P4028" s="16">
        <f>ROUND(Table1[[#This Row],[pledged]]/Table1[[#This Row],[goal]]*100,0)</f>
        <v>0</v>
      </c>
      <c r="Q4028">
        <f>IFERROR(ROUND(E4028/L4028,2),0)</f>
        <v>0</v>
      </c>
      <c r="R4028" s="18">
        <f>(((J4028/60)/60)/24)+DATE(1970,1,1)</f>
        <v>42282.655543981484</v>
      </c>
      <c r="S4028" s="18">
        <f>(((I4028/60)/60)/24)+DATE(1970,1,1)</f>
        <v>42342.697210648148</v>
      </c>
      <c r="T4028" s="14">
        <f>MONTH(R4028)</f>
        <v>10</v>
      </c>
      <c r="U4028" s="14">
        <f>MONTH(S4028)</f>
        <v>12</v>
      </c>
      <c r="V4028">
        <f>YEAR(R4028)</f>
        <v>2015</v>
      </c>
      <c r="W4028">
        <f>YEAR(S4028)</f>
        <v>2015</v>
      </c>
      <c r="X4028" s="14">
        <f>_xlfn.DAYS(Table1[[#This Row],[Date Ended Conversion]],Table1[[#This Row],[Date Created Conversion]])</f>
        <v>60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8297</v>
      </c>
      <c r="O4029" t="s">
        <v>8298</v>
      </c>
      <c r="P4029" s="16">
        <f>ROUND(Table1[[#This Row],[pledged]]/Table1[[#This Row],[goal]]*100,0)</f>
        <v>7</v>
      </c>
      <c r="Q4029">
        <f>IFERROR(ROUND(E4029/L4029,2),0)</f>
        <v>30.71</v>
      </c>
      <c r="R4029" s="18">
        <f>(((J4029/60)/60)/24)+DATE(1970,1,1)</f>
        <v>42768.97084490741</v>
      </c>
      <c r="S4029" s="18">
        <f>(((I4029/60)/60)/24)+DATE(1970,1,1)</f>
        <v>42789.041666666672</v>
      </c>
      <c r="T4029" s="14">
        <f>MONTH(R4029)</f>
        <v>2</v>
      </c>
      <c r="U4029" s="14">
        <f>MONTH(S4029)</f>
        <v>2</v>
      </c>
      <c r="V4029">
        <f>YEAR(R4029)</f>
        <v>2017</v>
      </c>
      <c r="W4029">
        <f>YEAR(S4029)</f>
        <v>2017</v>
      </c>
      <c r="X4029" s="14">
        <f>_xlfn.DAYS(Table1[[#This Row],[Date Ended Conversion]],Table1[[#This Row],[Date Created Conversion]])</f>
        <v>21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8297</v>
      </c>
      <c r="O4030" t="s">
        <v>8298</v>
      </c>
      <c r="P4030" s="16">
        <f>ROUND(Table1[[#This Row],[pledged]]/Table1[[#This Row],[goal]]*100,0)</f>
        <v>28</v>
      </c>
      <c r="Q4030">
        <f>IFERROR(ROUND(E4030/L4030,2),0)</f>
        <v>51</v>
      </c>
      <c r="R4030" s="18">
        <f>(((J4030/60)/60)/24)+DATE(1970,1,1)</f>
        <v>41765.938657407409</v>
      </c>
      <c r="S4030" s="18">
        <f>(((I4030/60)/60)/24)+DATE(1970,1,1)</f>
        <v>41795.938657407409</v>
      </c>
      <c r="T4030" s="14">
        <f>MONTH(R4030)</f>
        <v>5</v>
      </c>
      <c r="U4030" s="14">
        <f>MONTH(S4030)</f>
        <v>6</v>
      </c>
      <c r="V4030">
        <f>YEAR(R4030)</f>
        <v>2014</v>
      </c>
      <c r="W4030">
        <f>YEAR(S4030)</f>
        <v>2014</v>
      </c>
      <c r="X4030" s="14">
        <f>_xlfn.DAYS(Table1[[#This Row],[Date Ended Conversion]],Table1[[#This Row],[Date Created Conversion]])</f>
        <v>30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8297</v>
      </c>
      <c r="O4031" t="s">
        <v>8298</v>
      </c>
      <c r="P4031" s="16">
        <f>ROUND(Table1[[#This Row],[pledged]]/Table1[[#This Row],[goal]]*100,0)</f>
        <v>0</v>
      </c>
      <c r="Q4031">
        <f>IFERROR(ROUND(E4031/L4031,2),0)</f>
        <v>0</v>
      </c>
      <c r="R4031" s="18">
        <f>(((J4031/60)/60)/24)+DATE(1970,1,1)</f>
        <v>42322.025115740747</v>
      </c>
      <c r="S4031" s="18">
        <f>(((I4031/60)/60)/24)+DATE(1970,1,1)</f>
        <v>42352.025115740747</v>
      </c>
      <c r="T4031" s="14">
        <f>MONTH(R4031)</f>
        <v>11</v>
      </c>
      <c r="U4031" s="14">
        <f>MONTH(S4031)</f>
        <v>12</v>
      </c>
      <c r="V4031">
        <f>YEAR(R4031)</f>
        <v>2015</v>
      </c>
      <c r="W4031">
        <f>YEAR(S4031)</f>
        <v>2015</v>
      </c>
      <c r="X4031" s="14">
        <f>_xlfn.DAYS(Table1[[#This Row],[Date Ended Conversion]],Table1[[#This Row],[Date Created Conversion]])</f>
        <v>30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8297</v>
      </c>
      <c r="O4032" t="s">
        <v>8298</v>
      </c>
      <c r="P4032" s="16">
        <f>ROUND(Table1[[#This Row],[pledged]]/Table1[[#This Row],[goal]]*100,0)</f>
        <v>16</v>
      </c>
      <c r="Q4032">
        <f>IFERROR(ROUND(E4032/L4032,2),0)</f>
        <v>66.67</v>
      </c>
      <c r="R4032" s="18">
        <f>(((J4032/60)/60)/24)+DATE(1970,1,1)</f>
        <v>42374.655081018514</v>
      </c>
      <c r="S4032" s="18">
        <f>(((I4032/60)/60)/24)+DATE(1970,1,1)</f>
        <v>42403.784027777772</v>
      </c>
      <c r="T4032" s="14">
        <f>MONTH(R4032)</f>
        <v>1</v>
      </c>
      <c r="U4032" s="14">
        <f>MONTH(S4032)</f>
        <v>2</v>
      </c>
      <c r="V4032">
        <f>YEAR(R4032)</f>
        <v>2016</v>
      </c>
      <c r="W4032">
        <f>YEAR(S4032)</f>
        <v>2016</v>
      </c>
      <c r="X4032" s="14">
        <f>_xlfn.DAYS(Table1[[#This Row],[Date Ended Conversion]],Table1[[#This Row],[Date Created Conversion]])</f>
        <v>29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8297</v>
      </c>
      <c r="O4033" t="s">
        <v>8298</v>
      </c>
      <c r="P4033" s="16">
        <f>ROUND(Table1[[#This Row],[pledged]]/Table1[[#This Row],[goal]]*100,0)</f>
        <v>0</v>
      </c>
      <c r="Q4033">
        <f>IFERROR(ROUND(E4033/L4033,2),0)</f>
        <v>0</v>
      </c>
      <c r="R4033" s="18">
        <f>(((J4033/60)/60)/24)+DATE(1970,1,1)</f>
        <v>41941.585231481484</v>
      </c>
      <c r="S4033" s="18">
        <f>(((I4033/60)/60)/24)+DATE(1970,1,1)</f>
        <v>41991.626898148148</v>
      </c>
      <c r="T4033" s="14">
        <f>MONTH(R4033)</f>
        <v>10</v>
      </c>
      <c r="U4033" s="14">
        <f>MONTH(S4033)</f>
        <v>12</v>
      </c>
      <c r="V4033">
        <f>YEAR(R4033)</f>
        <v>2014</v>
      </c>
      <c r="W4033">
        <f>YEAR(S4033)</f>
        <v>2014</v>
      </c>
      <c r="X4033" s="14">
        <f>_xlfn.DAYS(Table1[[#This Row],[Date Ended Conversion]],Table1[[#This Row],[Date Created Conversion]])</f>
        <v>50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8297</v>
      </c>
      <c r="O4034" t="s">
        <v>8298</v>
      </c>
      <c r="P4034" s="16">
        <f>ROUND(Table1[[#This Row],[pledged]]/Table1[[#This Row],[goal]]*100,0)</f>
        <v>7</v>
      </c>
      <c r="Q4034">
        <f>IFERROR(ROUND(E4034/L4034,2),0)</f>
        <v>59</v>
      </c>
      <c r="R4034" s="18">
        <f>(((J4034/60)/60)/24)+DATE(1970,1,1)</f>
        <v>42293.809212962966</v>
      </c>
      <c r="S4034" s="18">
        <f>(((I4034/60)/60)/24)+DATE(1970,1,1)</f>
        <v>42353.85087962963</v>
      </c>
      <c r="T4034" s="14">
        <f>MONTH(R4034)</f>
        <v>10</v>
      </c>
      <c r="U4034" s="14">
        <f>MONTH(S4034)</f>
        <v>12</v>
      </c>
      <c r="V4034">
        <f>YEAR(R4034)</f>
        <v>2015</v>
      </c>
      <c r="W4034">
        <f>YEAR(S4034)</f>
        <v>2015</v>
      </c>
      <c r="X4034" s="14">
        <f>_xlfn.DAYS(Table1[[#This Row],[Date Ended Conversion]],Table1[[#This Row],[Date Created Conversion]])</f>
        <v>60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8297</v>
      </c>
      <c r="O4035" t="s">
        <v>8298</v>
      </c>
      <c r="P4035" s="16">
        <f>ROUND(Table1[[#This Row],[pledged]]/Table1[[#This Row],[goal]]*100,0)</f>
        <v>26</v>
      </c>
      <c r="Q4035">
        <f>IFERROR(ROUND(E4035/L4035,2),0)</f>
        <v>65.34</v>
      </c>
      <c r="R4035" s="18">
        <f>(((J4035/60)/60)/24)+DATE(1970,1,1)</f>
        <v>42614.268796296295</v>
      </c>
      <c r="S4035" s="18">
        <f>(((I4035/60)/60)/24)+DATE(1970,1,1)</f>
        <v>42645.375</v>
      </c>
      <c r="T4035" s="14">
        <f>MONTH(R4035)</f>
        <v>9</v>
      </c>
      <c r="U4035" s="14">
        <f>MONTH(S4035)</f>
        <v>10</v>
      </c>
      <c r="V4035">
        <f>YEAR(R4035)</f>
        <v>2016</v>
      </c>
      <c r="W4035">
        <f>YEAR(S4035)</f>
        <v>2016</v>
      </c>
      <c r="X4035" s="14">
        <f>_xlfn.DAYS(Table1[[#This Row],[Date Ended Conversion]],Table1[[#This Row],[Date Created Conversion]])</f>
        <v>31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8297</v>
      </c>
      <c r="O4036" t="s">
        <v>8298</v>
      </c>
      <c r="P4036" s="16">
        <f>ROUND(Table1[[#This Row],[pledged]]/Table1[[#This Row],[goal]]*100,0)</f>
        <v>1</v>
      </c>
      <c r="Q4036">
        <f>IFERROR(ROUND(E4036/L4036,2),0)</f>
        <v>100</v>
      </c>
      <c r="R4036" s="18">
        <f>(((J4036/60)/60)/24)+DATE(1970,1,1)</f>
        <v>42067.947337962964</v>
      </c>
      <c r="S4036" s="18">
        <f>(((I4036/60)/60)/24)+DATE(1970,1,1)</f>
        <v>42097.905671296292</v>
      </c>
      <c r="T4036" s="14">
        <f>MONTH(R4036)</f>
        <v>3</v>
      </c>
      <c r="U4036" s="14">
        <f>MONTH(S4036)</f>
        <v>4</v>
      </c>
      <c r="V4036">
        <f>YEAR(R4036)</f>
        <v>2015</v>
      </c>
      <c r="W4036">
        <f>YEAR(S4036)</f>
        <v>2015</v>
      </c>
      <c r="X4036" s="14">
        <f>_xlfn.DAYS(Table1[[#This Row],[Date Ended Conversion]],Table1[[#This Row],[Date Created Conversion]])</f>
        <v>30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8297</v>
      </c>
      <c r="O4037" t="s">
        <v>8298</v>
      </c>
      <c r="P4037" s="16">
        <f>ROUND(Table1[[#This Row],[pledged]]/Table1[[#This Row],[goal]]*100,0)</f>
        <v>37</v>
      </c>
      <c r="Q4037">
        <f>IFERROR(ROUND(E4037/L4037,2),0)</f>
        <v>147.4</v>
      </c>
      <c r="R4037" s="18">
        <f>(((J4037/60)/60)/24)+DATE(1970,1,1)</f>
        <v>41903.882951388885</v>
      </c>
      <c r="S4037" s="18">
        <f>(((I4037/60)/60)/24)+DATE(1970,1,1)</f>
        <v>41933.882951388885</v>
      </c>
      <c r="T4037" s="14">
        <f>MONTH(R4037)</f>
        <v>9</v>
      </c>
      <c r="U4037" s="14">
        <f>MONTH(S4037)</f>
        <v>10</v>
      </c>
      <c r="V4037">
        <f>YEAR(R4037)</f>
        <v>2014</v>
      </c>
      <c r="W4037">
        <f>YEAR(S4037)</f>
        <v>2014</v>
      </c>
      <c r="X4037" s="14">
        <f>_xlfn.DAYS(Table1[[#This Row],[Date Ended Conversion]],Table1[[#This Row],[Date Created Conversion]])</f>
        <v>30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8297</v>
      </c>
      <c r="O4038" t="s">
        <v>8298</v>
      </c>
      <c r="P4038" s="16">
        <f>ROUND(Table1[[#This Row],[pledged]]/Table1[[#This Row],[goal]]*100,0)</f>
        <v>47</v>
      </c>
      <c r="Q4038">
        <f>IFERROR(ROUND(E4038/L4038,2),0)</f>
        <v>166.06</v>
      </c>
      <c r="R4038" s="18">
        <f>(((J4038/60)/60)/24)+DATE(1970,1,1)</f>
        <v>41804.937083333331</v>
      </c>
      <c r="S4038" s="18">
        <f>(((I4038/60)/60)/24)+DATE(1970,1,1)</f>
        <v>41821.9375</v>
      </c>
      <c r="T4038" s="14">
        <f>MONTH(R4038)</f>
        <v>6</v>
      </c>
      <c r="U4038" s="14">
        <f>MONTH(S4038)</f>
        <v>7</v>
      </c>
      <c r="V4038">
        <f>YEAR(R4038)</f>
        <v>2014</v>
      </c>
      <c r="W4038">
        <f>YEAR(S4038)</f>
        <v>2014</v>
      </c>
      <c r="X4038" s="14">
        <f>_xlfn.DAYS(Table1[[#This Row],[Date Ended Conversion]],Table1[[#This Row],[Date Created Conversion]])</f>
        <v>17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8297</v>
      </c>
      <c r="O4039" t="s">
        <v>8298</v>
      </c>
      <c r="P4039" s="16">
        <f>ROUND(Table1[[#This Row],[pledged]]/Table1[[#This Row],[goal]]*100,0)</f>
        <v>11</v>
      </c>
      <c r="Q4039">
        <f>IFERROR(ROUND(E4039/L4039,2),0)</f>
        <v>40</v>
      </c>
      <c r="R4039" s="18">
        <f>(((J4039/60)/60)/24)+DATE(1970,1,1)</f>
        <v>42497.070775462969</v>
      </c>
      <c r="S4039" s="18">
        <f>(((I4039/60)/60)/24)+DATE(1970,1,1)</f>
        <v>42514.600694444445</v>
      </c>
      <c r="T4039" s="14">
        <f>MONTH(R4039)</f>
        <v>5</v>
      </c>
      <c r="U4039" s="14">
        <f>MONTH(S4039)</f>
        <v>5</v>
      </c>
      <c r="V4039">
        <f>YEAR(R4039)</f>
        <v>2016</v>
      </c>
      <c r="W4039">
        <f>YEAR(S4039)</f>
        <v>2016</v>
      </c>
      <c r="X4039" s="14">
        <f>_xlfn.DAYS(Table1[[#This Row],[Date Ended Conversion]],Table1[[#This Row],[Date Created Conversion]])</f>
        <v>17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8297</v>
      </c>
      <c r="O4040" t="s">
        <v>8298</v>
      </c>
      <c r="P4040" s="16">
        <f>ROUND(Table1[[#This Row],[pledged]]/Table1[[#This Row],[goal]]*100,0)</f>
        <v>12</v>
      </c>
      <c r="Q4040">
        <f>IFERROR(ROUND(E4040/L4040,2),0)</f>
        <v>75.25</v>
      </c>
      <c r="R4040" s="18">
        <f>(((J4040/60)/60)/24)+DATE(1970,1,1)</f>
        <v>41869.798726851855</v>
      </c>
      <c r="S4040" s="18">
        <f>(((I4040/60)/60)/24)+DATE(1970,1,1)</f>
        <v>41929.798726851855</v>
      </c>
      <c r="T4040" s="14">
        <f>MONTH(R4040)</f>
        <v>8</v>
      </c>
      <c r="U4040" s="14">
        <f>MONTH(S4040)</f>
        <v>10</v>
      </c>
      <c r="V4040">
        <f>YEAR(R4040)</f>
        <v>2014</v>
      </c>
      <c r="W4040">
        <f>YEAR(S4040)</f>
        <v>2014</v>
      </c>
      <c r="X4040" s="14">
        <f>_xlfn.DAYS(Table1[[#This Row],[Date Ended Conversion]],Table1[[#This Row],[Date Created Conversion]])</f>
        <v>60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8297</v>
      </c>
      <c r="O4041" t="s">
        <v>8298</v>
      </c>
      <c r="P4041" s="16">
        <f>ROUND(Table1[[#This Row],[pledged]]/Table1[[#This Row],[goal]]*100,0)</f>
        <v>60</v>
      </c>
      <c r="Q4041">
        <f>IFERROR(ROUND(E4041/L4041,2),0)</f>
        <v>60</v>
      </c>
      <c r="R4041" s="18">
        <f>(((J4041/60)/60)/24)+DATE(1970,1,1)</f>
        <v>42305.670914351853</v>
      </c>
      <c r="S4041" s="18">
        <f>(((I4041/60)/60)/24)+DATE(1970,1,1)</f>
        <v>42339.249305555553</v>
      </c>
      <c r="T4041" s="14">
        <f>MONTH(R4041)</f>
        <v>10</v>
      </c>
      <c r="U4041" s="14">
        <f>MONTH(S4041)</f>
        <v>12</v>
      </c>
      <c r="V4041">
        <f>YEAR(R4041)</f>
        <v>2015</v>
      </c>
      <c r="W4041">
        <f>YEAR(S4041)</f>
        <v>2015</v>
      </c>
      <c r="X4041" s="14">
        <f>_xlfn.DAYS(Table1[[#This Row],[Date Ended Conversion]],Table1[[#This Row],[Date Created Conversion]])</f>
        <v>34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8297</v>
      </c>
      <c r="O4042" t="s">
        <v>8298</v>
      </c>
      <c r="P4042" s="16">
        <f>ROUND(Table1[[#This Row],[pledged]]/Table1[[#This Row],[goal]]*100,0)</f>
        <v>31</v>
      </c>
      <c r="Q4042">
        <f>IFERROR(ROUND(E4042/L4042,2),0)</f>
        <v>1250</v>
      </c>
      <c r="R4042" s="18">
        <f>(((J4042/60)/60)/24)+DATE(1970,1,1)</f>
        <v>42144.231527777782</v>
      </c>
      <c r="S4042" s="18">
        <f>(((I4042/60)/60)/24)+DATE(1970,1,1)</f>
        <v>42203.125</v>
      </c>
      <c r="T4042" s="14">
        <f>MONTH(R4042)</f>
        <v>5</v>
      </c>
      <c r="U4042" s="14">
        <f>MONTH(S4042)</f>
        <v>7</v>
      </c>
      <c r="V4042">
        <f>YEAR(R4042)</f>
        <v>2015</v>
      </c>
      <c r="W4042">
        <f>YEAR(S4042)</f>
        <v>2015</v>
      </c>
      <c r="X4042" s="14">
        <f>_xlfn.DAYS(Table1[[#This Row],[Date Ended Conversion]],Table1[[#This Row],[Date Created Conversion]])</f>
        <v>59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8297</v>
      </c>
      <c r="O4043" t="s">
        <v>8298</v>
      </c>
      <c r="P4043" s="16">
        <f>ROUND(Table1[[#This Row],[pledged]]/Table1[[#This Row],[goal]]*100,0)</f>
        <v>0</v>
      </c>
      <c r="Q4043">
        <f>IFERROR(ROUND(E4043/L4043,2),0)</f>
        <v>10.5</v>
      </c>
      <c r="R4043" s="18">
        <f>(((J4043/60)/60)/24)+DATE(1970,1,1)</f>
        <v>42559.474004629628</v>
      </c>
      <c r="S4043" s="18">
        <f>(((I4043/60)/60)/24)+DATE(1970,1,1)</f>
        <v>42619.474004629628</v>
      </c>
      <c r="T4043" s="14">
        <f>MONTH(R4043)</f>
        <v>7</v>
      </c>
      <c r="U4043" s="14">
        <f>MONTH(S4043)</f>
        <v>9</v>
      </c>
      <c r="V4043">
        <f>YEAR(R4043)</f>
        <v>2016</v>
      </c>
      <c r="W4043">
        <f>YEAR(S4043)</f>
        <v>2016</v>
      </c>
      <c r="X4043" s="14">
        <f>_xlfn.DAYS(Table1[[#This Row],[Date Ended Conversion]],Table1[[#This Row],[Date Created Conversion]])</f>
        <v>60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8297</v>
      </c>
      <c r="O4044" t="s">
        <v>8298</v>
      </c>
      <c r="P4044" s="16">
        <f>ROUND(Table1[[#This Row],[pledged]]/Table1[[#This Row],[goal]]*100,0)</f>
        <v>0</v>
      </c>
      <c r="Q4044">
        <f>IFERROR(ROUND(E4044/L4044,2),0)</f>
        <v>7</v>
      </c>
      <c r="R4044" s="18">
        <f>(((J4044/60)/60)/24)+DATE(1970,1,1)</f>
        <v>41995.084074074075</v>
      </c>
      <c r="S4044" s="18">
        <f>(((I4044/60)/60)/24)+DATE(1970,1,1)</f>
        <v>42024.802777777775</v>
      </c>
      <c r="T4044" s="14">
        <f>MONTH(R4044)</f>
        <v>12</v>
      </c>
      <c r="U4044" s="14">
        <f>MONTH(S4044)</f>
        <v>1</v>
      </c>
      <c r="V4044">
        <f>YEAR(R4044)</f>
        <v>2014</v>
      </c>
      <c r="W4044">
        <f>YEAR(S4044)</f>
        <v>2015</v>
      </c>
      <c r="X4044" s="14">
        <f>_xlfn.DAYS(Table1[[#This Row],[Date Ended Conversion]],Table1[[#This Row],[Date Created Conversion]])</f>
        <v>29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8297</v>
      </c>
      <c r="O4045" t="s">
        <v>8298</v>
      </c>
      <c r="P4045" s="16">
        <f>ROUND(Table1[[#This Row],[pledged]]/Table1[[#This Row],[goal]]*100,0)</f>
        <v>0</v>
      </c>
      <c r="Q4045">
        <f>IFERROR(ROUND(E4045/L4045,2),0)</f>
        <v>0</v>
      </c>
      <c r="R4045" s="18">
        <f>(((J4045/60)/60)/24)+DATE(1970,1,1)</f>
        <v>41948.957465277781</v>
      </c>
      <c r="S4045" s="18">
        <f>(((I4045/60)/60)/24)+DATE(1970,1,1)</f>
        <v>41963.957465277781</v>
      </c>
      <c r="T4045" s="14">
        <f>MONTH(R4045)</f>
        <v>11</v>
      </c>
      <c r="U4045" s="14">
        <f>MONTH(S4045)</f>
        <v>11</v>
      </c>
      <c r="V4045">
        <f>YEAR(R4045)</f>
        <v>2014</v>
      </c>
      <c r="W4045">
        <f>YEAR(S4045)</f>
        <v>2014</v>
      </c>
      <c r="X4045" s="14">
        <f>_xlfn.DAYS(Table1[[#This Row],[Date Ended Conversion]],Table1[[#This Row],[Date Created Conversion]])</f>
        <v>15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8297</v>
      </c>
      <c r="O4046" t="s">
        <v>8298</v>
      </c>
      <c r="P4046" s="16">
        <f>ROUND(Table1[[#This Row],[pledged]]/Table1[[#This Row],[goal]]*100,0)</f>
        <v>38</v>
      </c>
      <c r="Q4046">
        <f>IFERROR(ROUND(E4046/L4046,2),0)</f>
        <v>56.25</v>
      </c>
      <c r="R4046" s="18">
        <f>(((J4046/60)/60)/24)+DATE(1970,1,1)</f>
        <v>42074.219699074078</v>
      </c>
      <c r="S4046" s="18">
        <f>(((I4046/60)/60)/24)+DATE(1970,1,1)</f>
        <v>42104.208333333328</v>
      </c>
      <c r="T4046" s="14">
        <f>MONTH(R4046)</f>
        <v>3</v>
      </c>
      <c r="U4046" s="14">
        <f>MONTH(S4046)</f>
        <v>4</v>
      </c>
      <c r="V4046">
        <f>YEAR(R4046)</f>
        <v>2015</v>
      </c>
      <c r="W4046">
        <f>YEAR(S4046)</f>
        <v>2015</v>
      </c>
      <c r="X4046" s="14">
        <f>_xlfn.DAYS(Table1[[#This Row],[Date Ended Conversion]],Table1[[#This Row],[Date Created Conversion]])</f>
        <v>30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8297</v>
      </c>
      <c r="O4047" t="s">
        <v>8298</v>
      </c>
      <c r="P4047" s="16">
        <f>ROUND(Table1[[#This Row],[pledged]]/Table1[[#This Row],[goal]]*100,0)</f>
        <v>0</v>
      </c>
      <c r="Q4047">
        <f>IFERROR(ROUND(E4047/L4047,2),0)</f>
        <v>1</v>
      </c>
      <c r="R4047" s="18">
        <f>(((J4047/60)/60)/24)+DATE(1970,1,1)</f>
        <v>41842.201261574075</v>
      </c>
      <c r="S4047" s="18">
        <f>(((I4047/60)/60)/24)+DATE(1970,1,1)</f>
        <v>41872.201261574075</v>
      </c>
      <c r="T4047" s="14">
        <f>MONTH(R4047)</f>
        <v>7</v>
      </c>
      <c r="U4047" s="14">
        <f>MONTH(S4047)</f>
        <v>8</v>
      </c>
      <c r="V4047">
        <f>YEAR(R4047)</f>
        <v>2014</v>
      </c>
      <c r="W4047">
        <f>YEAR(S4047)</f>
        <v>2014</v>
      </c>
      <c r="X4047" s="14">
        <f>_xlfn.DAYS(Table1[[#This Row],[Date Ended Conversion]],Table1[[#This Row],[Date Created Conversion]])</f>
        <v>30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8297</v>
      </c>
      <c r="O4048" t="s">
        <v>8298</v>
      </c>
      <c r="P4048" s="16">
        <f>ROUND(Table1[[#This Row],[pledged]]/Table1[[#This Row],[goal]]*100,0)</f>
        <v>8</v>
      </c>
      <c r="Q4048">
        <f>IFERROR(ROUND(E4048/L4048,2),0)</f>
        <v>38.33</v>
      </c>
      <c r="R4048" s="18">
        <f>(((J4048/60)/60)/24)+DATE(1970,1,1)</f>
        <v>41904.650578703702</v>
      </c>
      <c r="S4048" s="18">
        <f>(((I4048/60)/60)/24)+DATE(1970,1,1)</f>
        <v>41934.650578703702</v>
      </c>
      <c r="T4048" s="14">
        <f>MONTH(R4048)</f>
        <v>9</v>
      </c>
      <c r="U4048" s="14">
        <f>MONTH(S4048)</f>
        <v>10</v>
      </c>
      <c r="V4048">
        <f>YEAR(R4048)</f>
        <v>2014</v>
      </c>
      <c r="W4048">
        <f>YEAR(S4048)</f>
        <v>2014</v>
      </c>
      <c r="X4048" s="14">
        <f>_xlfn.DAYS(Table1[[#This Row],[Date Ended Conversion]],Table1[[#This Row],[Date Created Conversion]])</f>
        <v>30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8297</v>
      </c>
      <c r="O4049" t="s">
        <v>8298</v>
      </c>
      <c r="P4049" s="16">
        <f>ROUND(Table1[[#This Row],[pledged]]/Table1[[#This Row],[goal]]*100,0)</f>
        <v>2</v>
      </c>
      <c r="Q4049">
        <f>IFERROR(ROUND(E4049/L4049,2),0)</f>
        <v>27.5</v>
      </c>
      <c r="R4049" s="18">
        <f>(((J4049/60)/60)/24)+DATE(1970,1,1)</f>
        <v>41991.022488425922</v>
      </c>
      <c r="S4049" s="18">
        <f>(((I4049/60)/60)/24)+DATE(1970,1,1)</f>
        <v>42015.041666666672</v>
      </c>
      <c r="T4049" s="14">
        <f>MONTH(R4049)</f>
        <v>12</v>
      </c>
      <c r="U4049" s="14">
        <f>MONTH(S4049)</f>
        <v>1</v>
      </c>
      <c r="V4049">
        <f>YEAR(R4049)</f>
        <v>2014</v>
      </c>
      <c r="W4049">
        <f>YEAR(S4049)</f>
        <v>2015</v>
      </c>
      <c r="X4049" s="14">
        <f>_xlfn.DAYS(Table1[[#This Row],[Date Ended Conversion]],Table1[[#This Row],[Date Created Conversion]])</f>
        <v>24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8297</v>
      </c>
      <c r="O4050" t="s">
        <v>8298</v>
      </c>
      <c r="P4050" s="16">
        <f>ROUND(Table1[[#This Row],[pledged]]/Table1[[#This Row],[goal]]*100,0)</f>
        <v>18</v>
      </c>
      <c r="Q4050">
        <f>IFERROR(ROUND(E4050/L4050,2),0)</f>
        <v>32.979999999999997</v>
      </c>
      <c r="R4050" s="18">
        <f>(((J4050/60)/60)/24)+DATE(1970,1,1)</f>
        <v>42436.509108796294</v>
      </c>
      <c r="S4050" s="18">
        <f>(((I4050/60)/60)/24)+DATE(1970,1,1)</f>
        <v>42471.467442129629</v>
      </c>
      <c r="T4050" s="14">
        <f>MONTH(R4050)</f>
        <v>3</v>
      </c>
      <c r="U4050" s="14">
        <f>MONTH(S4050)</f>
        <v>4</v>
      </c>
      <c r="V4050">
        <f>YEAR(R4050)</f>
        <v>2016</v>
      </c>
      <c r="W4050">
        <f>YEAR(S4050)</f>
        <v>2016</v>
      </c>
      <c r="X4050" s="14">
        <f>_xlfn.DAYS(Table1[[#This Row],[Date Ended Conversion]],Table1[[#This Row],[Date Created Conversion]])</f>
        <v>35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8297</v>
      </c>
      <c r="O4051" t="s">
        <v>8298</v>
      </c>
      <c r="P4051" s="16">
        <f>ROUND(Table1[[#This Row],[pledged]]/Table1[[#This Row],[goal]]*100,0)</f>
        <v>0</v>
      </c>
      <c r="Q4051">
        <f>IFERROR(ROUND(E4051/L4051,2),0)</f>
        <v>16</v>
      </c>
      <c r="R4051" s="18">
        <f>(((J4051/60)/60)/24)+DATE(1970,1,1)</f>
        <v>42169.958506944444</v>
      </c>
      <c r="S4051" s="18">
        <f>(((I4051/60)/60)/24)+DATE(1970,1,1)</f>
        <v>42199.958506944444</v>
      </c>
      <c r="T4051" s="14">
        <f>MONTH(R4051)</f>
        <v>6</v>
      </c>
      <c r="U4051" s="14">
        <f>MONTH(S4051)</f>
        <v>7</v>
      </c>
      <c r="V4051">
        <f>YEAR(R4051)</f>
        <v>2015</v>
      </c>
      <c r="W4051">
        <f>YEAR(S4051)</f>
        <v>2015</v>
      </c>
      <c r="X4051" s="14">
        <f>_xlfn.DAYS(Table1[[#This Row],[Date Ended Conversion]],Table1[[#This Row],[Date Created Conversion]])</f>
        <v>30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8297</v>
      </c>
      <c r="O4052" t="s">
        <v>8298</v>
      </c>
      <c r="P4052" s="16">
        <f>ROUND(Table1[[#This Row],[pledged]]/Table1[[#This Row],[goal]]*100,0)</f>
        <v>0</v>
      </c>
      <c r="Q4052">
        <f>IFERROR(ROUND(E4052/L4052,2),0)</f>
        <v>1</v>
      </c>
      <c r="R4052" s="18">
        <f>(((J4052/60)/60)/24)+DATE(1970,1,1)</f>
        <v>41905.636469907404</v>
      </c>
      <c r="S4052" s="18">
        <f>(((I4052/60)/60)/24)+DATE(1970,1,1)</f>
        <v>41935.636469907404</v>
      </c>
      <c r="T4052" s="14">
        <f>MONTH(R4052)</f>
        <v>9</v>
      </c>
      <c r="U4052" s="14">
        <f>MONTH(S4052)</f>
        <v>10</v>
      </c>
      <c r="V4052">
        <f>YEAR(R4052)</f>
        <v>2014</v>
      </c>
      <c r="W4052">
        <f>YEAR(S4052)</f>
        <v>2014</v>
      </c>
      <c r="X4052" s="14">
        <f>_xlfn.DAYS(Table1[[#This Row],[Date Ended Conversion]],Table1[[#This Row],[Date Created Conversion]])</f>
        <v>30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8297</v>
      </c>
      <c r="O4053" t="s">
        <v>8298</v>
      </c>
      <c r="P4053" s="16">
        <f>ROUND(Table1[[#This Row],[pledged]]/Table1[[#This Row],[goal]]*100,0)</f>
        <v>0</v>
      </c>
      <c r="Q4053">
        <f>IFERROR(ROUND(E4053/L4053,2),0)</f>
        <v>0</v>
      </c>
      <c r="R4053" s="18">
        <f>(((J4053/60)/60)/24)+DATE(1970,1,1)</f>
        <v>41761.810150462967</v>
      </c>
      <c r="S4053" s="18">
        <f>(((I4053/60)/60)/24)+DATE(1970,1,1)</f>
        <v>41768.286805555559</v>
      </c>
      <c r="T4053" s="14">
        <f>MONTH(R4053)</f>
        <v>5</v>
      </c>
      <c r="U4053" s="14">
        <f>MONTH(S4053)</f>
        <v>5</v>
      </c>
      <c r="V4053">
        <f>YEAR(R4053)</f>
        <v>2014</v>
      </c>
      <c r="W4053">
        <f>YEAR(S4053)</f>
        <v>2014</v>
      </c>
      <c r="X4053" s="14">
        <f>_xlfn.DAYS(Table1[[#This Row],[Date Ended Conversion]],Table1[[#This Row],[Date Created Conversion]])</f>
        <v>7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8297</v>
      </c>
      <c r="O4054" t="s">
        <v>8298</v>
      </c>
      <c r="P4054" s="16">
        <f>ROUND(Table1[[#This Row],[pledged]]/Table1[[#This Row],[goal]]*100,0)</f>
        <v>38</v>
      </c>
      <c r="Q4054">
        <f>IFERROR(ROUND(E4054/L4054,2),0)</f>
        <v>86.62</v>
      </c>
      <c r="R4054" s="18">
        <f>(((J4054/60)/60)/24)+DATE(1970,1,1)</f>
        <v>41865.878657407404</v>
      </c>
      <c r="S4054" s="18">
        <f>(((I4054/60)/60)/24)+DATE(1970,1,1)</f>
        <v>41925.878657407404</v>
      </c>
      <c r="T4054" s="14">
        <f>MONTH(R4054)</f>
        <v>8</v>
      </c>
      <c r="U4054" s="14">
        <f>MONTH(S4054)</f>
        <v>10</v>
      </c>
      <c r="V4054">
        <f>YEAR(R4054)</f>
        <v>2014</v>
      </c>
      <c r="W4054">
        <f>YEAR(S4054)</f>
        <v>2014</v>
      </c>
      <c r="X4054" s="14">
        <f>_xlfn.DAYS(Table1[[#This Row],[Date Ended Conversion]],Table1[[#This Row],[Date Created Conversion]])</f>
        <v>60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8297</v>
      </c>
      <c r="O4055" t="s">
        <v>8298</v>
      </c>
      <c r="P4055" s="16">
        <f>ROUND(Table1[[#This Row],[pledged]]/Table1[[#This Row],[goal]]*100,0)</f>
        <v>22</v>
      </c>
      <c r="Q4055">
        <f>IFERROR(ROUND(E4055/L4055,2),0)</f>
        <v>55</v>
      </c>
      <c r="R4055" s="18">
        <f>(((J4055/60)/60)/24)+DATE(1970,1,1)</f>
        <v>41928.690138888887</v>
      </c>
      <c r="S4055" s="18">
        <f>(((I4055/60)/60)/24)+DATE(1970,1,1)</f>
        <v>41958.833333333328</v>
      </c>
      <c r="T4055" s="14">
        <f>MONTH(R4055)</f>
        <v>10</v>
      </c>
      <c r="U4055" s="14">
        <f>MONTH(S4055)</f>
        <v>11</v>
      </c>
      <c r="V4055">
        <f>YEAR(R4055)</f>
        <v>2014</v>
      </c>
      <c r="W4055">
        <f>YEAR(S4055)</f>
        <v>2014</v>
      </c>
      <c r="X4055" s="14">
        <f>_xlfn.DAYS(Table1[[#This Row],[Date Ended Conversion]],Table1[[#This Row],[Date Created Conversion]])</f>
        <v>30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8297</v>
      </c>
      <c r="O4056" t="s">
        <v>8298</v>
      </c>
      <c r="P4056" s="16">
        <f>ROUND(Table1[[#This Row],[pledged]]/Table1[[#This Row],[goal]]*100,0)</f>
        <v>0</v>
      </c>
      <c r="Q4056">
        <f>IFERROR(ROUND(E4056/L4056,2),0)</f>
        <v>0</v>
      </c>
      <c r="R4056" s="18">
        <f>(((J4056/60)/60)/24)+DATE(1970,1,1)</f>
        <v>42613.841261574074</v>
      </c>
      <c r="S4056" s="18">
        <f>(((I4056/60)/60)/24)+DATE(1970,1,1)</f>
        <v>42644.166666666672</v>
      </c>
      <c r="T4056" s="14">
        <f>MONTH(R4056)</f>
        <v>8</v>
      </c>
      <c r="U4056" s="14">
        <f>MONTH(S4056)</f>
        <v>10</v>
      </c>
      <c r="V4056">
        <f>YEAR(R4056)</f>
        <v>2016</v>
      </c>
      <c r="W4056">
        <f>YEAR(S4056)</f>
        <v>2016</v>
      </c>
      <c r="X4056" s="14">
        <f>_xlfn.DAYS(Table1[[#This Row],[Date Ended Conversion]],Table1[[#This Row],[Date Created Conversion]])</f>
        <v>31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8297</v>
      </c>
      <c r="O4057" t="s">
        <v>8298</v>
      </c>
      <c r="P4057" s="16">
        <f>ROUND(Table1[[#This Row],[pledged]]/Table1[[#This Row],[goal]]*100,0)</f>
        <v>18</v>
      </c>
      <c r="Q4057">
        <f>IFERROR(ROUND(E4057/L4057,2),0)</f>
        <v>41.95</v>
      </c>
      <c r="R4057" s="18">
        <f>(((J4057/60)/60)/24)+DATE(1970,1,1)</f>
        <v>41779.648506944446</v>
      </c>
      <c r="S4057" s="18">
        <f>(((I4057/60)/60)/24)+DATE(1970,1,1)</f>
        <v>41809.648506944446</v>
      </c>
      <c r="T4057" s="14">
        <f>MONTH(R4057)</f>
        <v>5</v>
      </c>
      <c r="U4057" s="14">
        <f>MONTH(S4057)</f>
        <v>6</v>
      </c>
      <c r="V4057">
        <f>YEAR(R4057)</f>
        <v>2014</v>
      </c>
      <c r="W4057">
        <f>YEAR(S4057)</f>
        <v>2014</v>
      </c>
      <c r="X4057" s="14">
        <f>_xlfn.DAYS(Table1[[#This Row],[Date Ended Conversion]],Table1[[#This Row],[Date Created Conversion]])</f>
        <v>30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8297</v>
      </c>
      <c r="O4058" t="s">
        <v>8298</v>
      </c>
      <c r="P4058" s="16">
        <f>ROUND(Table1[[#This Row],[pledged]]/Table1[[#This Row],[goal]]*100,0)</f>
        <v>53</v>
      </c>
      <c r="Q4058">
        <f>IFERROR(ROUND(E4058/L4058,2),0)</f>
        <v>88.33</v>
      </c>
      <c r="R4058" s="18">
        <f>(((J4058/60)/60)/24)+DATE(1970,1,1)</f>
        <v>42534.933321759265</v>
      </c>
      <c r="S4058" s="18">
        <f>(((I4058/60)/60)/24)+DATE(1970,1,1)</f>
        <v>42554.832638888889</v>
      </c>
      <c r="T4058" s="14">
        <f>MONTH(R4058)</f>
        <v>6</v>
      </c>
      <c r="U4058" s="14">
        <f>MONTH(S4058)</f>
        <v>7</v>
      </c>
      <c r="V4058">
        <f>YEAR(R4058)</f>
        <v>2016</v>
      </c>
      <c r="W4058">
        <f>YEAR(S4058)</f>
        <v>2016</v>
      </c>
      <c r="X4058" s="14">
        <f>_xlfn.DAYS(Table1[[#This Row],[Date Ended Conversion]],Table1[[#This Row],[Date Created Conversion]])</f>
        <v>20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8297</v>
      </c>
      <c r="O4059" t="s">
        <v>8298</v>
      </c>
      <c r="P4059" s="16">
        <f>ROUND(Table1[[#This Row],[pledged]]/Table1[[#This Row],[goal]]*100,0)</f>
        <v>22</v>
      </c>
      <c r="Q4059">
        <f>IFERROR(ROUND(E4059/L4059,2),0)</f>
        <v>129.16999999999999</v>
      </c>
      <c r="R4059" s="18">
        <f>(((J4059/60)/60)/24)+DATE(1970,1,1)</f>
        <v>42310.968518518523</v>
      </c>
      <c r="S4059" s="18">
        <f>(((I4059/60)/60)/24)+DATE(1970,1,1)</f>
        <v>42333.958333333328</v>
      </c>
      <c r="T4059" s="14">
        <f>MONTH(R4059)</f>
        <v>11</v>
      </c>
      <c r="U4059" s="14">
        <f>MONTH(S4059)</f>
        <v>11</v>
      </c>
      <c r="V4059">
        <f>YEAR(R4059)</f>
        <v>2015</v>
      </c>
      <c r="W4059">
        <f>YEAR(S4059)</f>
        <v>2015</v>
      </c>
      <c r="X4059" s="14">
        <f>_xlfn.DAYS(Table1[[#This Row],[Date Ended Conversion]],Table1[[#This Row],[Date Created Conversion]])</f>
        <v>23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8297</v>
      </c>
      <c r="O4060" t="s">
        <v>8298</v>
      </c>
      <c r="P4060" s="16">
        <f>ROUND(Table1[[#This Row],[pledged]]/Table1[[#This Row],[goal]]*100,0)</f>
        <v>3</v>
      </c>
      <c r="Q4060">
        <f>IFERROR(ROUND(E4060/L4060,2),0)</f>
        <v>23.75</v>
      </c>
      <c r="R4060" s="18">
        <f>(((J4060/60)/60)/24)+DATE(1970,1,1)</f>
        <v>42446.060694444444</v>
      </c>
      <c r="S4060" s="18">
        <f>(((I4060/60)/60)/24)+DATE(1970,1,1)</f>
        <v>42461.165972222225</v>
      </c>
      <c r="T4060" s="14">
        <f>MONTH(R4060)</f>
        <v>3</v>
      </c>
      <c r="U4060" s="14">
        <f>MONTH(S4060)</f>
        <v>4</v>
      </c>
      <c r="V4060">
        <f>YEAR(R4060)</f>
        <v>2016</v>
      </c>
      <c r="W4060">
        <f>YEAR(S4060)</f>
        <v>2016</v>
      </c>
      <c r="X4060" s="14">
        <f>_xlfn.DAYS(Table1[[#This Row],[Date Ended Conversion]],Table1[[#This Row],[Date Created Conversion]])</f>
        <v>15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8297</v>
      </c>
      <c r="O4061" t="s">
        <v>8298</v>
      </c>
      <c r="P4061" s="16">
        <f>ROUND(Table1[[#This Row],[pledged]]/Table1[[#This Row],[goal]]*100,0)</f>
        <v>3</v>
      </c>
      <c r="Q4061">
        <f>IFERROR(ROUND(E4061/L4061,2),0)</f>
        <v>35.71</v>
      </c>
      <c r="R4061" s="18">
        <f>(((J4061/60)/60)/24)+DATE(1970,1,1)</f>
        <v>41866.640648148146</v>
      </c>
      <c r="S4061" s="18">
        <f>(((I4061/60)/60)/24)+DATE(1970,1,1)</f>
        <v>41898.125</v>
      </c>
      <c r="T4061" s="14">
        <f>MONTH(R4061)</f>
        <v>8</v>
      </c>
      <c r="U4061" s="14">
        <f>MONTH(S4061)</f>
        <v>9</v>
      </c>
      <c r="V4061">
        <f>YEAR(R4061)</f>
        <v>2014</v>
      </c>
      <c r="W4061">
        <f>YEAR(S4061)</f>
        <v>2014</v>
      </c>
      <c r="X4061" s="14">
        <f>_xlfn.DAYS(Table1[[#This Row],[Date Ended Conversion]],Table1[[#This Row],[Date Created Conversion]])</f>
        <v>32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8297</v>
      </c>
      <c r="O4062" t="s">
        <v>8298</v>
      </c>
      <c r="P4062" s="16">
        <f>ROUND(Table1[[#This Row],[pledged]]/Table1[[#This Row],[goal]]*100,0)</f>
        <v>3</v>
      </c>
      <c r="Q4062">
        <f>IFERROR(ROUND(E4062/L4062,2),0)</f>
        <v>57</v>
      </c>
      <c r="R4062" s="18">
        <f>(((J4062/60)/60)/24)+DATE(1970,1,1)</f>
        <v>41779.695092592592</v>
      </c>
      <c r="S4062" s="18">
        <f>(((I4062/60)/60)/24)+DATE(1970,1,1)</f>
        <v>41813.666666666664</v>
      </c>
      <c r="T4062" s="14">
        <f>MONTH(R4062)</f>
        <v>5</v>
      </c>
      <c r="U4062" s="14">
        <f>MONTH(S4062)</f>
        <v>6</v>
      </c>
      <c r="V4062">
        <f>YEAR(R4062)</f>
        <v>2014</v>
      </c>
      <c r="W4062">
        <f>YEAR(S4062)</f>
        <v>2014</v>
      </c>
      <c r="X4062" s="14">
        <f>_xlfn.DAYS(Table1[[#This Row],[Date Ended Conversion]],Table1[[#This Row],[Date Created Conversion]])</f>
        <v>34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8297</v>
      </c>
      <c r="O4063" t="s">
        <v>8298</v>
      </c>
      <c r="P4063" s="16">
        <f>ROUND(Table1[[#This Row],[pledged]]/Table1[[#This Row],[goal]]*100,0)</f>
        <v>0</v>
      </c>
      <c r="Q4063">
        <f>IFERROR(ROUND(E4063/L4063,2),0)</f>
        <v>0</v>
      </c>
      <c r="R4063" s="18">
        <f>(((J4063/60)/60)/24)+DATE(1970,1,1)</f>
        <v>42421.141469907408</v>
      </c>
      <c r="S4063" s="18">
        <f>(((I4063/60)/60)/24)+DATE(1970,1,1)</f>
        <v>42481.099803240737</v>
      </c>
      <c r="T4063" s="14">
        <f>MONTH(R4063)</f>
        <v>2</v>
      </c>
      <c r="U4063" s="14">
        <f>MONTH(S4063)</f>
        <v>4</v>
      </c>
      <c r="V4063">
        <f>YEAR(R4063)</f>
        <v>2016</v>
      </c>
      <c r="W4063">
        <f>YEAR(S4063)</f>
        <v>2016</v>
      </c>
      <c r="X4063" s="14">
        <f>_xlfn.DAYS(Table1[[#This Row],[Date Ended Conversion]],Table1[[#This Row],[Date Created Conversion]])</f>
        <v>60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8297</v>
      </c>
      <c r="O4064" t="s">
        <v>8298</v>
      </c>
      <c r="P4064" s="16">
        <f>ROUND(Table1[[#This Row],[pledged]]/Table1[[#This Row],[goal]]*100,0)</f>
        <v>2</v>
      </c>
      <c r="Q4064">
        <f>IFERROR(ROUND(E4064/L4064,2),0)</f>
        <v>163.33000000000001</v>
      </c>
      <c r="R4064" s="18">
        <f>(((J4064/60)/60)/24)+DATE(1970,1,1)</f>
        <v>42523.739212962959</v>
      </c>
      <c r="S4064" s="18">
        <f>(((I4064/60)/60)/24)+DATE(1970,1,1)</f>
        <v>42553.739212962959</v>
      </c>
      <c r="T4064" s="14">
        <f>MONTH(R4064)</f>
        <v>6</v>
      </c>
      <c r="U4064" s="14">
        <f>MONTH(S4064)</f>
        <v>7</v>
      </c>
      <c r="V4064">
        <f>YEAR(R4064)</f>
        <v>2016</v>
      </c>
      <c r="W4064">
        <f>YEAR(S4064)</f>
        <v>2016</v>
      </c>
      <c r="X4064" s="14">
        <f>_xlfn.DAYS(Table1[[#This Row],[Date Ended Conversion]],Table1[[#This Row],[Date Created Conversion]])</f>
        <v>30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8297</v>
      </c>
      <c r="O4065" t="s">
        <v>8298</v>
      </c>
      <c r="P4065" s="16">
        <f>ROUND(Table1[[#This Row],[pledged]]/Table1[[#This Row],[goal]]*100,0)</f>
        <v>1</v>
      </c>
      <c r="Q4065">
        <f>IFERROR(ROUND(E4065/L4065,2),0)</f>
        <v>15</v>
      </c>
      <c r="R4065" s="18">
        <f>(((J4065/60)/60)/24)+DATE(1970,1,1)</f>
        <v>41787.681527777779</v>
      </c>
      <c r="S4065" s="18">
        <f>(((I4065/60)/60)/24)+DATE(1970,1,1)</f>
        <v>41817.681527777779</v>
      </c>
      <c r="T4065" s="14">
        <f>MONTH(R4065)</f>
        <v>5</v>
      </c>
      <c r="U4065" s="14">
        <f>MONTH(S4065)</f>
        <v>6</v>
      </c>
      <c r="V4065">
        <f>YEAR(R4065)</f>
        <v>2014</v>
      </c>
      <c r="W4065">
        <f>YEAR(S4065)</f>
        <v>2014</v>
      </c>
      <c r="X4065" s="14">
        <f>_xlfn.DAYS(Table1[[#This Row],[Date Ended Conversion]],Table1[[#This Row],[Date Created Conversion]])</f>
        <v>30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8297</v>
      </c>
      <c r="O4066" t="s">
        <v>8298</v>
      </c>
      <c r="P4066" s="16">
        <f>ROUND(Table1[[#This Row],[pledged]]/Table1[[#This Row],[goal]]*100,0)</f>
        <v>19</v>
      </c>
      <c r="Q4066">
        <f>IFERROR(ROUND(E4066/L4066,2),0)</f>
        <v>64.17</v>
      </c>
      <c r="R4066" s="18">
        <f>(((J4066/60)/60)/24)+DATE(1970,1,1)</f>
        <v>42093.588263888887</v>
      </c>
      <c r="S4066" s="18">
        <f>(((I4066/60)/60)/24)+DATE(1970,1,1)</f>
        <v>42123.588263888887</v>
      </c>
      <c r="T4066" s="14">
        <f>MONTH(R4066)</f>
        <v>3</v>
      </c>
      <c r="U4066" s="14">
        <f>MONTH(S4066)</f>
        <v>4</v>
      </c>
      <c r="V4066">
        <f>YEAR(R4066)</f>
        <v>2015</v>
      </c>
      <c r="W4066">
        <f>YEAR(S4066)</f>
        <v>2015</v>
      </c>
      <c r="X4066" s="14">
        <f>_xlfn.DAYS(Table1[[#This Row],[Date Ended Conversion]],Table1[[#This Row],[Date Created Conversion]])</f>
        <v>30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8297</v>
      </c>
      <c r="O4067" t="s">
        <v>8298</v>
      </c>
      <c r="P4067" s="16">
        <f>ROUND(Table1[[#This Row],[pledged]]/Table1[[#This Row],[goal]]*100,0)</f>
        <v>1</v>
      </c>
      <c r="Q4067">
        <f>IFERROR(ROUND(E4067/L4067,2),0)</f>
        <v>6.75</v>
      </c>
      <c r="R4067" s="18">
        <f>(((J4067/60)/60)/24)+DATE(1970,1,1)</f>
        <v>41833.951516203706</v>
      </c>
      <c r="S4067" s="18">
        <f>(((I4067/60)/60)/24)+DATE(1970,1,1)</f>
        <v>41863.951516203706</v>
      </c>
      <c r="T4067" s="14">
        <f>MONTH(R4067)</f>
        <v>7</v>
      </c>
      <c r="U4067" s="14">
        <f>MONTH(S4067)</f>
        <v>8</v>
      </c>
      <c r="V4067">
        <f>YEAR(R4067)</f>
        <v>2014</v>
      </c>
      <c r="W4067">
        <f>YEAR(S4067)</f>
        <v>2014</v>
      </c>
      <c r="X4067" s="14">
        <f>_xlfn.DAYS(Table1[[#This Row],[Date Ended Conversion]],Table1[[#This Row],[Date Created Conversion]])</f>
        <v>30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8297</v>
      </c>
      <c r="O4068" t="s">
        <v>8298</v>
      </c>
      <c r="P4068" s="16">
        <f>ROUND(Table1[[#This Row],[pledged]]/Table1[[#This Row],[goal]]*100,0)</f>
        <v>0</v>
      </c>
      <c r="Q4068">
        <f>IFERROR(ROUND(E4068/L4068,2),0)</f>
        <v>25</v>
      </c>
      <c r="R4068" s="18">
        <f>(((J4068/60)/60)/24)+DATE(1970,1,1)</f>
        <v>42479.039212962962</v>
      </c>
      <c r="S4068" s="18">
        <f>(((I4068/60)/60)/24)+DATE(1970,1,1)</f>
        <v>42509.039212962962</v>
      </c>
      <c r="T4068" s="14">
        <f>MONTH(R4068)</f>
        <v>4</v>
      </c>
      <c r="U4068" s="14">
        <f>MONTH(S4068)</f>
        <v>5</v>
      </c>
      <c r="V4068">
        <f>YEAR(R4068)</f>
        <v>2016</v>
      </c>
      <c r="W4068">
        <f>YEAR(S4068)</f>
        <v>2016</v>
      </c>
      <c r="X4068" s="14">
        <f>_xlfn.DAYS(Table1[[#This Row],[Date Ended Conversion]],Table1[[#This Row],[Date Created Conversion]])</f>
        <v>30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8297</v>
      </c>
      <c r="O4069" t="s">
        <v>8298</v>
      </c>
      <c r="P4069" s="16">
        <f>ROUND(Table1[[#This Row],[pledged]]/Table1[[#This Row],[goal]]*100,0)</f>
        <v>61</v>
      </c>
      <c r="Q4069">
        <f>IFERROR(ROUND(E4069/L4069,2),0)</f>
        <v>179.12</v>
      </c>
      <c r="R4069" s="18">
        <f>(((J4069/60)/60)/24)+DATE(1970,1,1)</f>
        <v>42235.117476851854</v>
      </c>
      <c r="S4069" s="18">
        <f>(((I4069/60)/60)/24)+DATE(1970,1,1)</f>
        <v>42275.117476851854</v>
      </c>
      <c r="T4069" s="14">
        <f>MONTH(R4069)</f>
        <v>8</v>
      </c>
      <c r="U4069" s="14">
        <f>MONTH(S4069)</f>
        <v>9</v>
      </c>
      <c r="V4069">
        <f>YEAR(R4069)</f>
        <v>2015</v>
      </c>
      <c r="W4069">
        <f>YEAR(S4069)</f>
        <v>2015</v>
      </c>
      <c r="X4069" s="14">
        <f>_xlfn.DAYS(Table1[[#This Row],[Date Ended Conversion]],Table1[[#This Row],[Date Created Conversion]])</f>
        <v>40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8297</v>
      </c>
      <c r="O4070" t="s">
        <v>8298</v>
      </c>
      <c r="P4070" s="16">
        <f>ROUND(Table1[[#This Row],[pledged]]/Table1[[#This Row],[goal]]*100,0)</f>
        <v>1</v>
      </c>
      <c r="Q4070">
        <f>IFERROR(ROUND(E4070/L4070,2),0)</f>
        <v>34.950000000000003</v>
      </c>
      <c r="R4070" s="18">
        <f>(((J4070/60)/60)/24)+DATE(1970,1,1)</f>
        <v>42718.963599537034</v>
      </c>
      <c r="S4070" s="18">
        <f>(((I4070/60)/60)/24)+DATE(1970,1,1)</f>
        <v>42748.961805555555</v>
      </c>
      <c r="T4070" s="14">
        <f>MONTH(R4070)</f>
        <v>12</v>
      </c>
      <c r="U4070" s="14">
        <f>MONTH(S4070)</f>
        <v>1</v>
      </c>
      <c r="V4070">
        <f>YEAR(R4070)</f>
        <v>2016</v>
      </c>
      <c r="W4070">
        <f>YEAR(S4070)</f>
        <v>2017</v>
      </c>
      <c r="X4070" s="14">
        <f>_xlfn.DAYS(Table1[[#This Row],[Date Ended Conversion]],Table1[[#This Row],[Date Created Conversion]])</f>
        <v>30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8297</v>
      </c>
      <c r="O4071" t="s">
        <v>8298</v>
      </c>
      <c r="P4071" s="16">
        <f>ROUND(Table1[[#This Row],[pledged]]/Table1[[#This Row],[goal]]*100,0)</f>
        <v>34</v>
      </c>
      <c r="Q4071">
        <f>IFERROR(ROUND(E4071/L4071,2),0)</f>
        <v>33.08</v>
      </c>
      <c r="R4071" s="18">
        <f>(((J4071/60)/60)/24)+DATE(1970,1,1)</f>
        <v>42022.661527777775</v>
      </c>
      <c r="S4071" s="18">
        <f>(((I4071/60)/60)/24)+DATE(1970,1,1)</f>
        <v>42063.5</v>
      </c>
      <c r="T4071" s="14">
        <f>MONTH(R4071)</f>
        <v>1</v>
      </c>
      <c r="U4071" s="14">
        <f>MONTH(S4071)</f>
        <v>2</v>
      </c>
      <c r="V4071">
        <f>YEAR(R4071)</f>
        <v>2015</v>
      </c>
      <c r="W4071">
        <f>YEAR(S4071)</f>
        <v>2015</v>
      </c>
      <c r="X4071" s="14">
        <f>_xlfn.DAYS(Table1[[#This Row],[Date Ended Conversion]],Table1[[#This Row],[Date Created Conversion]])</f>
        <v>41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8297</v>
      </c>
      <c r="O4072" t="s">
        <v>8298</v>
      </c>
      <c r="P4072" s="16">
        <f>ROUND(Table1[[#This Row],[pledged]]/Table1[[#This Row],[goal]]*100,0)</f>
        <v>17</v>
      </c>
      <c r="Q4072">
        <f>IFERROR(ROUND(E4072/L4072,2),0)</f>
        <v>27.5</v>
      </c>
      <c r="R4072" s="18">
        <f>(((J4072/60)/60)/24)+DATE(1970,1,1)</f>
        <v>42031.666898148149</v>
      </c>
      <c r="S4072" s="18">
        <f>(((I4072/60)/60)/24)+DATE(1970,1,1)</f>
        <v>42064.125</v>
      </c>
      <c r="T4072" s="14">
        <f>MONTH(R4072)</f>
        <v>1</v>
      </c>
      <c r="U4072" s="14">
        <f>MONTH(S4072)</f>
        <v>3</v>
      </c>
      <c r="V4072">
        <f>YEAR(R4072)</f>
        <v>2015</v>
      </c>
      <c r="W4072">
        <f>YEAR(S4072)</f>
        <v>2015</v>
      </c>
      <c r="X4072" s="14">
        <f>_xlfn.DAYS(Table1[[#This Row],[Date Ended Conversion]],Table1[[#This Row],[Date Created Conversion]])</f>
        <v>33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8297</v>
      </c>
      <c r="O4073" t="s">
        <v>8298</v>
      </c>
      <c r="P4073" s="16">
        <f>ROUND(Table1[[#This Row],[pledged]]/Table1[[#This Row],[goal]]*100,0)</f>
        <v>0</v>
      </c>
      <c r="Q4073">
        <f>IFERROR(ROUND(E4073/L4073,2),0)</f>
        <v>0</v>
      </c>
      <c r="R4073" s="18">
        <f>(((J4073/60)/60)/24)+DATE(1970,1,1)</f>
        <v>42700.804756944446</v>
      </c>
      <c r="S4073" s="18">
        <f>(((I4073/60)/60)/24)+DATE(1970,1,1)</f>
        <v>42730.804756944446</v>
      </c>
      <c r="T4073" s="14">
        <f>MONTH(R4073)</f>
        <v>11</v>
      </c>
      <c r="U4073" s="14">
        <f>MONTH(S4073)</f>
        <v>12</v>
      </c>
      <c r="V4073">
        <f>YEAR(R4073)</f>
        <v>2016</v>
      </c>
      <c r="W4073">
        <f>YEAR(S4073)</f>
        <v>2016</v>
      </c>
      <c r="X4073" s="14">
        <f>_xlfn.DAYS(Table1[[#This Row],[Date Ended Conversion]],Table1[[#This Row],[Date Created Conversion]])</f>
        <v>30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8297</v>
      </c>
      <c r="O4074" t="s">
        <v>8298</v>
      </c>
      <c r="P4074" s="16">
        <f>ROUND(Table1[[#This Row],[pledged]]/Table1[[#This Row],[goal]]*100,0)</f>
        <v>0</v>
      </c>
      <c r="Q4074">
        <f>IFERROR(ROUND(E4074/L4074,2),0)</f>
        <v>2</v>
      </c>
      <c r="R4074" s="18">
        <f>(((J4074/60)/60)/24)+DATE(1970,1,1)</f>
        <v>41812.77443287037</v>
      </c>
      <c r="S4074" s="18">
        <f>(((I4074/60)/60)/24)+DATE(1970,1,1)</f>
        <v>41872.77443287037</v>
      </c>
      <c r="T4074" s="14">
        <f>MONTH(R4074)</f>
        <v>6</v>
      </c>
      <c r="U4074" s="14">
        <f>MONTH(S4074)</f>
        <v>8</v>
      </c>
      <c r="V4074">
        <f>YEAR(R4074)</f>
        <v>2014</v>
      </c>
      <c r="W4074">
        <f>YEAR(S4074)</f>
        <v>2014</v>
      </c>
      <c r="X4074" s="14">
        <f>_xlfn.DAYS(Table1[[#This Row],[Date Ended Conversion]],Table1[[#This Row],[Date Created Conversion]])</f>
        <v>60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8297</v>
      </c>
      <c r="O4075" t="s">
        <v>8298</v>
      </c>
      <c r="P4075" s="16">
        <f>ROUND(Table1[[#This Row],[pledged]]/Table1[[#This Row],[goal]]*100,0)</f>
        <v>1</v>
      </c>
      <c r="Q4075">
        <f>IFERROR(ROUND(E4075/L4075,2),0)</f>
        <v>18.5</v>
      </c>
      <c r="R4075" s="18">
        <f>(((J4075/60)/60)/24)+DATE(1970,1,1)</f>
        <v>42078.34520833334</v>
      </c>
      <c r="S4075" s="18">
        <f>(((I4075/60)/60)/24)+DATE(1970,1,1)</f>
        <v>42133.166666666672</v>
      </c>
      <c r="T4075" s="14">
        <f>MONTH(R4075)</f>
        <v>3</v>
      </c>
      <c r="U4075" s="14">
        <f>MONTH(S4075)</f>
        <v>5</v>
      </c>
      <c r="V4075">
        <f>YEAR(R4075)</f>
        <v>2015</v>
      </c>
      <c r="W4075">
        <f>YEAR(S4075)</f>
        <v>2015</v>
      </c>
      <c r="X4075" s="14">
        <f>_xlfn.DAYS(Table1[[#This Row],[Date Ended Conversion]],Table1[[#This Row],[Date Created Conversion]])</f>
        <v>55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8297</v>
      </c>
      <c r="O4076" t="s">
        <v>8298</v>
      </c>
      <c r="P4076" s="16">
        <f>ROUND(Table1[[#This Row],[pledged]]/Table1[[#This Row],[goal]]*100,0)</f>
        <v>27</v>
      </c>
      <c r="Q4076">
        <f>IFERROR(ROUND(E4076/L4076,2),0)</f>
        <v>35</v>
      </c>
      <c r="R4076" s="18">
        <f>(((J4076/60)/60)/24)+DATE(1970,1,1)</f>
        <v>42283.552951388891</v>
      </c>
      <c r="S4076" s="18">
        <f>(((I4076/60)/60)/24)+DATE(1970,1,1)</f>
        <v>42313.594618055555</v>
      </c>
      <c r="T4076" s="14">
        <f>MONTH(R4076)</f>
        <v>10</v>
      </c>
      <c r="U4076" s="14">
        <f>MONTH(S4076)</f>
        <v>11</v>
      </c>
      <c r="V4076">
        <f>YEAR(R4076)</f>
        <v>2015</v>
      </c>
      <c r="W4076">
        <f>YEAR(S4076)</f>
        <v>2015</v>
      </c>
      <c r="X4076" s="14">
        <f>_xlfn.DAYS(Table1[[#This Row],[Date Ended Conversion]],Table1[[#This Row],[Date Created Conversion]])</f>
        <v>30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8297</v>
      </c>
      <c r="O4077" t="s">
        <v>8298</v>
      </c>
      <c r="P4077" s="16">
        <f>ROUND(Table1[[#This Row],[pledged]]/Table1[[#This Row],[goal]]*100,0)</f>
        <v>29</v>
      </c>
      <c r="Q4077">
        <f>IFERROR(ROUND(E4077/L4077,2),0)</f>
        <v>44.31</v>
      </c>
      <c r="R4077" s="18">
        <f>(((J4077/60)/60)/24)+DATE(1970,1,1)</f>
        <v>41779.045937499999</v>
      </c>
      <c r="S4077" s="18">
        <f>(((I4077/60)/60)/24)+DATE(1970,1,1)</f>
        <v>41820.727777777778</v>
      </c>
      <c r="T4077" s="14">
        <f>MONTH(R4077)</f>
        <v>5</v>
      </c>
      <c r="U4077" s="14">
        <f>MONTH(S4077)</f>
        <v>6</v>
      </c>
      <c r="V4077">
        <f>YEAR(R4077)</f>
        <v>2014</v>
      </c>
      <c r="W4077">
        <f>YEAR(S4077)</f>
        <v>2014</v>
      </c>
      <c r="X4077" s="14">
        <f>_xlfn.DAYS(Table1[[#This Row],[Date Ended Conversion]],Table1[[#This Row],[Date Created Conversion]])</f>
        <v>41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8297</v>
      </c>
      <c r="O4078" t="s">
        <v>8298</v>
      </c>
      <c r="P4078" s="16">
        <f>ROUND(Table1[[#This Row],[pledged]]/Table1[[#This Row],[goal]]*100,0)</f>
        <v>0</v>
      </c>
      <c r="Q4078">
        <f>IFERROR(ROUND(E4078/L4078,2),0)</f>
        <v>0</v>
      </c>
      <c r="R4078" s="18">
        <f>(((J4078/60)/60)/24)+DATE(1970,1,1)</f>
        <v>41905.795706018522</v>
      </c>
      <c r="S4078" s="18">
        <f>(((I4078/60)/60)/24)+DATE(1970,1,1)</f>
        <v>41933.82708333333</v>
      </c>
      <c r="T4078" s="14">
        <f>MONTH(R4078)</f>
        <v>9</v>
      </c>
      <c r="U4078" s="14">
        <f>MONTH(S4078)</f>
        <v>10</v>
      </c>
      <c r="V4078">
        <f>YEAR(R4078)</f>
        <v>2014</v>
      </c>
      <c r="W4078">
        <f>YEAR(S4078)</f>
        <v>2014</v>
      </c>
      <c r="X4078" s="14">
        <f>_xlfn.DAYS(Table1[[#This Row],[Date Ended Conversion]],Table1[[#This Row],[Date Created Conversion]])</f>
        <v>28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8297</v>
      </c>
      <c r="O4079" t="s">
        <v>8298</v>
      </c>
      <c r="P4079" s="16">
        <f>ROUND(Table1[[#This Row],[pledged]]/Table1[[#This Row],[goal]]*100,0)</f>
        <v>9</v>
      </c>
      <c r="Q4079">
        <f>IFERROR(ROUND(E4079/L4079,2),0)</f>
        <v>222.5</v>
      </c>
      <c r="R4079" s="18">
        <f>(((J4079/60)/60)/24)+DATE(1970,1,1)</f>
        <v>42695.7105787037</v>
      </c>
      <c r="S4079" s="18">
        <f>(((I4079/60)/60)/24)+DATE(1970,1,1)</f>
        <v>42725.7105787037</v>
      </c>
      <c r="T4079" s="14">
        <f>MONTH(R4079)</f>
        <v>11</v>
      </c>
      <c r="U4079" s="14">
        <f>MONTH(S4079)</f>
        <v>12</v>
      </c>
      <c r="V4079">
        <f>YEAR(R4079)</f>
        <v>2016</v>
      </c>
      <c r="W4079">
        <f>YEAR(S4079)</f>
        <v>2016</v>
      </c>
      <c r="X4079" s="14">
        <f>_xlfn.DAYS(Table1[[#This Row],[Date Ended Conversion]],Table1[[#This Row],[Date Created Conversion]])</f>
        <v>30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8297</v>
      </c>
      <c r="O4080" t="s">
        <v>8298</v>
      </c>
      <c r="P4080" s="16">
        <f>ROUND(Table1[[#This Row],[pledged]]/Table1[[#This Row],[goal]]*100,0)</f>
        <v>0</v>
      </c>
      <c r="Q4080">
        <f>IFERROR(ROUND(E4080/L4080,2),0)</f>
        <v>0</v>
      </c>
      <c r="R4080" s="18">
        <f>(((J4080/60)/60)/24)+DATE(1970,1,1)</f>
        <v>42732.787523148145</v>
      </c>
      <c r="S4080" s="18">
        <f>(((I4080/60)/60)/24)+DATE(1970,1,1)</f>
        <v>42762.787523148145</v>
      </c>
      <c r="T4080" s="14">
        <f>MONTH(R4080)</f>
        <v>12</v>
      </c>
      <c r="U4080" s="14">
        <f>MONTH(S4080)</f>
        <v>1</v>
      </c>
      <c r="V4080">
        <f>YEAR(R4080)</f>
        <v>2016</v>
      </c>
      <c r="W4080">
        <f>YEAR(S4080)</f>
        <v>2017</v>
      </c>
      <c r="X4080" s="14">
        <f>_xlfn.DAYS(Table1[[#This Row],[Date Ended Conversion]],Table1[[#This Row],[Date Created Conversion]])</f>
        <v>30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8297</v>
      </c>
      <c r="O4081" t="s">
        <v>8298</v>
      </c>
      <c r="P4081" s="16">
        <f>ROUND(Table1[[#This Row],[pledged]]/Table1[[#This Row],[goal]]*100,0)</f>
        <v>0</v>
      </c>
      <c r="Q4081">
        <f>IFERROR(ROUND(E4081/L4081,2),0)</f>
        <v>5</v>
      </c>
      <c r="R4081" s="18">
        <f>(((J4081/60)/60)/24)+DATE(1970,1,1)</f>
        <v>42510.938900462963</v>
      </c>
      <c r="S4081" s="18">
        <f>(((I4081/60)/60)/24)+DATE(1970,1,1)</f>
        <v>42540.938900462963</v>
      </c>
      <c r="T4081" s="14">
        <f>MONTH(R4081)</f>
        <v>5</v>
      </c>
      <c r="U4081" s="14">
        <f>MONTH(S4081)</f>
        <v>6</v>
      </c>
      <c r="V4081">
        <f>YEAR(R4081)</f>
        <v>2016</v>
      </c>
      <c r="W4081">
        <f>YEAR(S4081)</f>
        <v>2016</v>
      </c>
      <c r="X4081" s="14">
        <f>_xlfn.DAYS(Table1[[#This Row],[Date Ended Conversion]],Table1[[#This Row],[Date Created Conversion]])</f>
        <v>30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8297</v>
      </c>
      <c r="O4082" t="s">
        <v>8298</v>
      </c>
      <c r="P4082" s="16">
        <f>ROUND(Table1[[#This Row],[pledged]]/Table1[[#This Row],[goal]]*100,0)</f>
        <v>0</v>
      </c>
      <c r="Q4082">
        <f>IFERROR(ROUND(E4082/L4082,2),0)</f>
        <v>0</v>
      </c>
      <c r="R4082" s="18">
        <f>(((J4082/60)/60)/24)+DATE(1970,1,1)</f>
        <v>42511.698101851856</v>
      </c>
      <c r="S4082" s="18">
        <f>(((I4082/60)/60)/24)+DATE(1970,1,1)</f>
        <v>42535.787500000006</v>
      </c>
      <c r="T4082" s="14">
        <f>MONTH(R4082)</f>
        <v>5</v>
      </c>
      <c r="U4082" s="14">
        <f>MONTH(S4082)</f>
        <v>6</v>
      </c>
      <c r="V4082">
        <f>YEAR(R4082)</f>
        <v>2016</v>
      </c>
      <c r="W4082">
        <f>YEAR(S4082)</f>
        <v>2016</v>
      </c>
      <c r="X4082" s="14">
        <f>_xlfn.DAYS(Table1[[#This Row],[Date Ended Conversion]],Table1[[#This Row],[Date Created Conversion]])</f>
        <v>24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8297</v>
      </c>
      <c r="O4083" t="s">
        <v>8298</v>
      </c>
      <c r="P4083" s="16">
        <f>ROUND(Table1[[#This Row],[pledged]]/Table1[[#This Row],[goal]]*100,0)</f>
        <v>16</v>
      </c>
      <c r="Q4083">
        <f>IFERROR(ROUND(E4083/L4083,2),0)</f>
        <v>29.17</v>
      </c>
      <c r="R4083" s="18">
        <f>(((J4083/60)/60)/24)+DATE(1970,1,1)</f>
        <v>42041.581307870365</v>
      </c>
      <c r="S4083" s="18">
        <f>(((I4083/60)/60)/24)+DATE(1970,1,1)</f>
        <v>42071.539641203708</v>
      </c>
      <c r="T4083" s="14">
        <f>MONTH(R4083)</f>
        <v>2</v>
      </c>
      <c r="U4083" s="14">
        <f>MONTH(S4083)</f>
        <v>3</v>
      </c>
      <c r="V4083">
        <f>YEAR(R4083)</f>
        <v>2015</v>
      </c>
      <c r="W4083">
        <f>YEAR(S4083)</f>
        <v>2015</v>
      </c>
      <c r="X4083" s="14">
        <f>_xlfn.DAYS(Table1[[#This Row],[Date Ended Conversion]],Table1[[#This Row],[Date Created Conversion]])</f>
        <v>30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8297</v>
      </c>
      <c r="O4084" t="s">
        <v>8298</v>
      </c>
      <c r="P4084" s="16">
        <f>ROUND(Table1[[#This Row],[pledged]]/Table1[[#This Row],[goal]]*100,0)</f>
        <v>2</v>
      </c>
      <c r="Q4084">
        <f>IFERROR(ROUND(E4084/L4084,2),0)</f>
        <v>1.5</v>
      </c>
      <c r="R4084" s="18">
        <f>(((J4084/60)/60)/24)+DATE(1970,1,1)</f>
        <v>42307.189270833333</v>
      </c>
      <c r="S4084" s="18">
        <f>(((I4084/60)/60)/24)+DATE(1970,1,1)</f>
        <v>42322.958333333328</v>
      </c>
      <c r="T4084" s="14">
        <f>MONTH(R4084)</f>
        <v>10</v>
      </c>
      <c r="U4084" s="14">
        <f>MONTH(S4084)</f>
        <v>11</v>
      </c>
      <c r="V4084">
        <f>YEAR(R4084)</f>
        <v>2015</v>
      </c>
      <c r="W4084">
        <f>YEAR(S4084)</f>
        <v>2015</v>
      </c>
      <c r="X4084" s="14">
        <f>_xlfn.DAYS(Table1[[#This Row],[Date Ended Conversion]],Table1[[#This Row],[Date Created Conversion]])</f>
        <v>15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8297</v>
      </c>
      <c r="O4085" t="s">
        <v>8298</v>
      </c>
      <c r="P4085" s="16">
        <f>ROUND(Table1[[#This Row],[pledged]]/Table1[[#This Row],[goal]]*100,0)</f>
        <v>22</v>
      </c>
      <c r="Q4085">
        <f>IFERROR(ROUND(E4085/L4085,2),0)</f>
        <v>126.5</v>
      </c>
      <c r="R4085" s="18">
        <f>(((J4085/60)/60)/24)+DATE(1970,1,1)</f>
        <v>42353.761759259258</v>
      </c>
      <c r="S4085" s="18">
        <f>(((I4085/60)/60)/24)+DATE(1970,1,1)</f>
        <v>42383.761759259258</v>
      </c>
      <c r="T4085" s="14">
        <f>MONTH(R4085)</f>
        <v>12</v>
      </c>
      <c r="U4085" s="14">
        <f>MONTH(S4085)</f>
        <v>1</v>
      </c>
      <c r="V4085">
        <f>YEAR(R4085)</f>
        <v>2015</v>
      </c>
      <c r="W4085">
        <f>YEAR(S4085)</f>
        <v>2016</v>
      </c>
      <c r="X4085" s="14">
        <f>_xlfn.DAYS(Table1[[#This Row],[Date Ended Conversion]],Table1[[#This Row],[Date Created Conversion]])</f>
        <v>30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8297</v>
      </c>
      <c r="O4086" t="s">
        <v>8298</v>
      </c>
      <c r="P4086" s="16">
        <f>ROUND(Table1[[#This Row],[pledged]]/Table1[[#This Row],[goal]]*100,0)</f>
        <v>0</v>
      </c>
      <c r="Q4086">
        <f>IFERROR(ROUND(E4086/L4086,2),0)</f>
        <v>10</v>
      </c>
      <c r="R4086" s="18">
        <f>(((J4086/60)/60)/24)+DATE(1970,1,1)</f>
        <v>42622.436412037037</v>
      </c>
      <c r="S4086" s="18">
        <f>(((I4086/60)/60)/24)+DATE(1970,1,1)</f>
        <v>42652.436412037037</v>
      </c>
      <c r="T4086" s="14">
        <f>MONTH(R4086)</f>
        <v>9</v>
      </c>
      <c r="U4086" s="14">
        <f>MONTH(S4086)</f>
        <v>10</v>
      </c>
      <c r="V4086">
        <f>YEAR(R4086)</f>
        <v>2016</v>
      </c>
      <c r="W4086">
        <f>YEAR(S4086)</f>
        <v>2016</v>
      </c>
      <c r="X4086" s="14">
        <f>_xlfn.DAYS(Table1[[#This Row],[Date Ended Conversion]],Table1[[#This Row],[Date Created Conversion]])</f>
        <v>30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8297</v>
      </c>
      <c r="O4087" t="s">
        <v>8298</v>
      </c>
      <c r="P4087" s="16">
        <f>ROUND(Table1[[#This Row],[pledged]]/Table1[[#This Row],[goal]]*100,0)</f>
        <v>0</v>
      </c>
      <c r="Q4087">
        <f>IFERROR(ROUND(E4087/L4087,2),0)</f>
        <v>10</v>
      </c>
      <c r="R4087" s="18">
        <f>(((J4087/60)/60)/24)+DATE(1970,1,1)</f>
        <v>42058.603877314818</v>
      </c>
      <c r="S4087" s="18">
        <f>(((I4087/60)/60)/24)+DATE(1970,1,1)</f>
        <v>42087.165972222225</v>
      </c>
      <c r="T4087" s="14">
        <f>MONTH(R4087)</f>
        <v>2</v>
      </c>
      <c r="U4087" s="14">
        <f>MONTH(S4087)</f>
        <v>3</v>
      </c>
      <c r="V4087">
        <f>YEAR(R4087)</f>
        <v>2015</v>
      </c>
      <c r="W4087">
        <f>YEAR(S4087)</f>
        <v>2015</v>
      </c>
      <c r="X4087" s="14">
        <f>_xlfn.DAYS(Table1[[#This Row],[Date Ended Conversion]],Table1[[#This Row],[Date Created Conversion]])</f>
        <v>29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8297</v>
      </c>
      <c r="O4088" t="s">
        <v>8298</v>
      </c>
      <c r="P4088" s="16">
        <f>ROUND(Table1[[#This Row],[pledged]]/Table1[[#This Row],[goal]]*100,0)</f>
        <v>5</v>
      </c>
      <c r="Q4088">
        <f>IFERROR(ROUND(E4088/L4088,2),0)</f>
        <v>9.4</v>
      </c>
      <c r="R4088" s="18">
        <f>(((J4088/60)/60)/24)+DATE(1970,1,1)</f>
        <v>42304.940960648149</v>
      </c>
      <c r="S4088" s="18">
        <f>(((I4088/60)/60)/24)+DATE(1970,1,1)</f>
        <v>42329.166666666672</v>
      </c>
      <c r="T4088" s="14">
        <f>MONTH(R4088)</f>
        <v>10</v>
      </c>
      <c r="U4088" s="14">
        <f>MONTH(S4088)</f>
        <v>11</v>
      </c>
      <c r="V4088">
        <f>YEAR(R4088)</f>
        <v>2015</v>
      </c>
      <c r="W4088">
        <f>YEAR(S4088)</f>
        <v>2015</v>
      </c>
      <c r="X4088" s="14">
        <f>_xlfn.DAYS(Table1[[#This Row],[Date Ended Conversion]],Table1[[#This Row],[Date Created Conversion]])</f>
        <v>25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8297</v>
      </c>
      <c r="O4089" t="s">
        <v>8298</v>
      </c>
      <c r="P4089" s="16">
        <f>ROUND(Table1[[#This Row],[pledged]]/Table1[[#This Row],[goal]]*100,0)</f>
        <v>0</v>
      </c>
      <c r="Q4089">
        <f>IFERROR(ROUND(E4089/L4089,2),0)</f>
        <v>0</v>
      </c>
      <c r="R4089" s="18">
        <f>(((J4089/60)/60)/24)+DATE(1970,1,1)</f>
        <v>42538.742893518516</v>
      </c>
      <c r="S4089" s="18">
        <f>(((I4089/60)/60)/24)+DATE(1970,1,1)</f>
        <v>42568.742893518516</v>
      </c>
      <c r="T4089" s="14">
        <f>MONTH(R4089)</f>
        <v>6</v>
      </c>
      <c r="U4089" s="14">
        <f>MONTH(S4089)</f>
        <v>7</v>
      </c>
      <c r="V4089">
        <f>YEAR(R4089)</f>
        <v>2016</v>
      </c>
      <c r="W4089">
        <f>YEAR(S4089)</f>
        <v>2016</v>
      </c>
      <c r="X4089" s="14">
        <f>_xlfn.DAYS(Table1[[#This Row],[Date Ended Conversion]],Table1[[#This Row],[Date Created Conversion]])</f>
        <v>30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8297</v>
      </c>
      <c r="O4090" t="s">
        <v>8298</v>
      </c>
      <c r="P4090" s="16">
        <f>ROUND(Table1[[#This Row],[pledged]]/Table1[[#This Row],[goal]]*100,0)</f>
        <v>11</v>
      </c>
      <c r="Q4090">
        <f>IFERROR(ROUND(E4090/L4090,2),0)</f>
        <v>72</v>
      </c>
      <c r="R4090" s="18">
        <f>(((J4090/60)/60)/24)+DATE(1970,1,1)</f>
        <v>41990.612546296295</v>
      </c>
      <c r="S4090" s="18">
        <f>(((I4090/60)/60)/24)+DATE(1970,1,1)</f>
        <v>42020.434722222228</v>
      </c>
      <c r="T4090" s="14">
        <f>MONTH(R4090)</f>
        <v>12</v>
      </c>
      <c r="U4090" s="14">
        <f>MONTH(S4090)</f>
        <v>1</v>
      </c>
      <c r="V4090">
        <f>YEAR(R4090)</f>
        <v>2014</v>
      </c>
      <c r="W4090">
        <f>YEAR(S4090)</f>
        <v>2015</v>
      </c>
      <c r="X4090" s="14">
        <f>_xlfn.DAYS(Table1[[#This Row],[Date Ended Conversion]],Table1[[#This Row],[Date Created Conversion]])</f>
        <v>30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8297</v>
      </c>
      <c r="O4091" t="s">
        <v>8298</v>
      </c>
      <c r="P4091" s="16">
        <f>ROUND(Table1[[#This Row],[pledged]]/Table1[[#This Row],[goal]]*100,0)</f>
        <v>5</v>
      </c>
      <c r="Q4091">
        <f>IFERROR(ROUND(E4091/L4091,2),0)</f>
        <v>30</v>
      </c>
      <c r="R4091" s="18">
        <f>(((J4091/60)/60)/24)+DATE(1970,1,1)</f>
        <v>42122.732499999998</v>
      </c>
      <c r="S4091" s="18">
        <f>(((I4091/60)/60)/24)+DATE(1970,1,1)</f>
        <v>42155.732638888891</v>
      </c>
      <c r="T4091" s="14">
        <f>MONTH(R4091)</f>
        <v>4</v>
      </c>
      <c r="U4091" s="14">
        <f>MONTH(S4091)</f>
        <v>5</v>
      </c>
      <c r="V4091">
        <f>YEAR(R4091)</f>
        <v>2015</v>
      </c>
      <c r="W4091">
        <f>YEAR(S4091)</f>
        <v>2015</v>
      </c>
      <c r="X4091" s="14">
        <f>_xlfn.DAYS(Table1[[#This Row],[Date Ended Conversion]],Table1[[#This Row],[Date Created Conversion]])</f>
        <v>33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8297</v>
      </c>
      <c r="O4092" t="s">
        <v>8298</v>
      </c>
      <c r="P4092" s="16">
        <f>ROUND(Table1[[#This Row],[pledged]]/Table1[[#This Row],[goal]]*100,0)</f>
        <v>3</v>
      </c>
      <c r="Q4092">
        <f>IFERROR(ROUND(E4092/L4092,2),0)</f>
        <v>10.67</v>
      </c>
      <c r="R4092" s="18">
        <f>(((J4092/60)/60)/24)+DATE(1970,1,1)</f>
        <v>42209.67288194444</v>
      </c>
      <c r="S4092" s="18">
        <f>(((I4092/60)/60)/24)+DATE(1970,1,1)</f>
        <v>42223.625</v>
      </c>
      <c r="T4092" s="14">
        <f>MONTH(R4092)</f>
        <v>7</v>
      </c>
      <c r="U4092" s="14">
        <f>MONTH(S4092)</f>
        <v>8</v>
      </c>
      <c r="V4092">
        <f>YEAR(R4092)</f>
        <v>2015</v>
      </c>
      <c r="W4092">
        <f>YEAR(S4092)</f>
        <v>2015</v>
      </c>
      <c r="X4092" s="14">
        <f>_xlfn.DAYS(Table1[[#This Row],[Date Ended Conversion]],Table1[[#This Row],[Date Created Conversion]])</f>
        <v>14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8297</v>
      </c>
      <c r="O4093" t="s">
        <v>8298</v>
      </c>
      <c r="P4093" s="16">
        <f>ROUND(Table1[[#This Row],[pledged]]/Table1[[#This Row],[goal]]*100,0)</f>
        <v>13</v>
      </c>
      <c r="Q4093">
        <f>IFERROR(ROUND(E4093/L4093,2),0)</f>
        <v>25.5</v>
      </c>
      <c r="R4093" s="18">
        <f>(((J4093/60)/60)/24)+DATE(1970,1,1)</f>
        <v>41990.506377314814</v>
      </c>
      <c r="S4093" s="18">
        <f>(((I4093/60)/60)/24)+DATE(1970,1,1)</f>
        <v>42020.506377314814</v>
      </c>
      <c r="T4093" s="14">
        <f>MONTH(R4093)</f>
        <v>12</v>
      </c>
      <c r="U4093" s="14">
        <f>MONTH(S4093)</f>
        <v>1</v>
      </c>
      <c r="V4093">
        <f>YEAR(R4093)</f>
        <v>2014</v>
      </c>
      <c r="W4093">
        <f>YEAR(S4093)</f>
        <v>2015</v>
      </c>
      <c r="X4093" s="14">
        <f>_xlfn.DAYS(Table1[[#This Row],[Date Ended Conversion]],Table1[[#This Row],[Date Created Conversion]])</f>
        <v>30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8297</v>
      </c>
      <c r="O4094" t="s">
        <v>8298</v>
      </c>
      <c r="P4094" s="16">
        <f>ROUND(Table1[[#This Row],[pledged]]/Table1[[#This Row],[goal]]*100,0)</f>
        <v>0</v>
      </c>
      <c r="Q4094">
        <f>IFERROR(ROUND(E4094/L4094,2),0)</f>
        <v>20</v>
      </c>
      <c r="R4094" s="18">
        <f>(((J4094/60)/60)/24)+DATE(1970,1,1)</f>
        <v>42039.194988425923</v>
      </c>
      <c r="S4094" s="18">
        <f>(((I4094/60)/60)/24)+DATE(1970,1,1)</f>
        <v>42099.153321759266</v>
      </c>
      <c r="T4094" s="14">
        <f>MONTH(R4094)</f>
        <v>2</v>
      </c>
      <c r="U4094" s="14">
        <f>MONTH(S4094)</f>
        <v>4</v>
      </c>
      <c r="V4094">
        <f>YEAR(R4094)</f>
        <v>2015</v>
      </c>
      <c r="W4094">
        <f>YEAR(S4094)</f>
        <v>2015</v>
      </c>
      <c r="X4094" s="14">
        <f>_xlfn.DAYS(Table1[[#This Row],[Date Ended Conversion]],Table1[[#This Row],[Date Created Conversion]])</f>
        <v>60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8297</v>
      </c>
      <c r="O4095" t="s">
        <v>8298</v>
      </c>
      <c r="P4095" s="16">
        <f>ROUND(Table1[[#This Row],[pledged]]/Table1[[#This Row],[goal]]*100,0)</f>
        <v>2</v>
      </c>
      <c r="Q4095">
        <f>IFERROR(ROUND(E4095/L4095,2),0)</f>
        <v>15</v>
      </c>
      <c r="R4095" s="18">
        <f>(((J4095/60)/60)/24)+DATE(1970,1,1)</f>
        <v>42178.815891203703</v>
      </c>
      <c r="S4095" s="18">
        <f>(((I4095/60)/60)/24)+DATE(1970,1,1)</f>
        <v>42238.815891203703</v>
      </c>
      <c r="T4095" s="14">
        <f>MONTH(R4095)</f>
        <v>6</v>
      </c>
      <c r="U4095" s="14">
        <f>MONTH(S4095)</f>
        <v>8</v>
      </c>
      <c r="V4095">
        <f>YEAR(R4095)</f>
        <v>2015</v>
      </c>
      <c r="W4095">
        <f>YEAR(S4095)</f>
        <v>2015</v>
      </c>
      <c r="X4095" s="14">
        <f>_xlfn.DAYS(Table1[[#This Row],[Date Ended Conversion]],Table1[[#This Row],[Date Created Conversion]])</f>
        <v>60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8297</v>
      </c>
      <c r="O4096" t="s">
        <v>8298</v>
      </c>
      <c r="P4096" s="16">
        <f>ROUND(Table1[[#This Row],[pledged]]/Table1[[#This Row],[goal]]*100,0)</f>
        <v>37</v>
      </c>
      <c r="Q4096">
        <f>IFERROR(ROUND(E4096/L4096,2),0)</f>
        <v>91.25</v>
      </c>
      <c r="R4096" s="18">
        <f>(((J4096/60)/60)/24)+DATE(1970,1,1)</f>
        <v>41890.086805555555</v>
      </c>
      <c r="S4096" s="18">
        <f>(((I4096/60)/60)/24)+DATE(1970,1,1)</f>
        <v>41934.207638888889</v>
      </c>
      <c r="T4096" s="14">
        <f>MONTH(R4096)</f>
        <v>9</v>
      </c>
      <c r="U4096" s="14">
        <f>MONTH(S4096)</f>
        <v>10</v>
      </c>
      <c r="V4096">
        <f>YEAR(R4096)</f>
        <v>2014</v>
      </c>
      <c r="W4096">
        <f>YEAR(S4096)</f>
        <v>2014</v>
      </c>
      <c r="X4096" s="14">
        <f>_xlfn.DAYS(Table1[[#This Row],[Date Ended Conversion]],Table1[[#This Row],[Date Created Conversion]])</f>
        <v>44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8297</v>
      </c>
      <c r="O4097" t="s">
        <v>8298</v>
      </c>
      <c r="P4097" s="16">
        <f>ROUND(Table1[[#This Row],[pledged]]/Table1[[#This Row],[goal]]*100,0)</f>
        <v>3</v>
      </c>
      <c r="Q4097">
        <f>IFERROR(ROUND(E4097/L4097,2),0)</f>
        <v>800</v>
      </c>
      <c r="R4097" s="18">
        <f>(((J4097/60)/60)/24)+DATE(1970,1,1)</f>
        <v>42693.031828703708</v>
      </c>
      <c r="S4097" s="18">
        <f>(((I4097/60)/60)/24)+DATE(1970,1,1)</f>
        <v>42723.031828703708</v>
      </c>
      <c r="T4097" s="14">
        <f>MONTH(R4097)</f>
        <v>11</v>
      </c>
      <c r="U4097" s="14">
        <f>MONTH(S4097)</f>
        <v>12</v>
      </c>
      <c r="V4097">
        <f>YEAR(R4097)</f>
        <v>2016</v>
      </c>
      <c r="W4097">
        <f>YEAR(S4097)</f>
        <v>2016</v>
      </c>
      <c r="X4097" s="14">
        <f>_xlfn.DAYS(Table1[[#This Row],[Date Ended Conversion]],Table1[[#This Row],[Date Created Conversion]])</f>
        <v>30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8297</v>
      </c>
      <c r="O4098" t="s">
        <v>8298</v>
      </c>
      <c r="P4098" s="16">
        <f>ROUND(Table1[[#This Row],[pledged]]/Table1[[#This Row],[goal]]*100,0)</f>
        <v>11</v>
      </c>
      <c r="Q4098">
        <f>IFERROR(ROUND(E4098/L4098,2),0)</f>
        <v>80</v>
      </c>
      <c r="R4098" s="18">
        <f>(((J4098/60)/60)/24)+DATE(1970,1,1)</f>
        <v>42750.530312499999</v>
      </c>
      <c r="S4098" s="18">
        <f>(((I4098/60)/60)/24)+DATE(1970,1,1)</f>
        <v>42794.368749999994</v>
      </c>
      <c r="T4098" s="14">
        <f>MONTH(R4098)</f>
        <v>1</v>
      </c>
      <c r="U4098" s="14">
        <f>MONTH(S4098)</f>
        <v>2</v>
      </c>
      <c r="V4098">
        <f>YEAR(R4098)</f>
        <v>2017</v>
      </c>
      <c r="W4098">
        <f>YEAR(S4098)</f>
        <v>2017</v>
      </c>
      <c r="X4098" s="14">
        <f>_xlfn.DAYS(Table1[[#This Row],[Date Ended Conversion]],Table1[[#This Row],[Date Created Conversion]])</f>
        <v>44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8297</v>
      </c>
      <c r="O4099" t="s">
        <v>8298</v>
      </c>
      <c r="P4099" s="16">
        <f>ROUND(Table1[[#This Row],[pledged]]/Table1[[#This Row],[goal]]*100,0)</f>
        <v>0</v>
      </c>
      <c r="Q4099">
        <f>IFERROR(ROUND(E4099/L4099,2),0)</f>
        <v>0</v>
      </c>
      <c r="R4099" s="18">
        <f>(((J4099/60)/60)/24)+DATE(1970,1,1)</f>
        <v>42344.824502314819</v>
      </c>
      <c r="S4099" s="18">
        <f>(((I4099/60)/60)/24)+DATE(1970,1,1)</f>
        <v>42400.996527777781</v>
      </c>
      <c r="T4099" s="14">
        <f>MONTH(R4099)</f>
        <v>12</v>
      </c>
      <c r="U4099" s="14">
        <f>MONTH(S4099)</f>
        <v>1</v>
      </c>
      <c r="V4099">
        <f>YEAR(R4099)</f>
        <v>2015</v>
      </c>
      <c r="W4099">
        <f>YEAR(S4099)</f>
        <v>2016</v>
      </c>
      <c r="X4099" s="14">
        <f>_xlfn.DAYS(Table1[[#This Row],[Date Ended Conversion]],Table1[[#This Row],[Date Created Conversion]])</f>
        <v>56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8297</v>
      </c>
      <c r="O4100" t="s">
        <v>8298</v>
      </c>
      <c r="P4100" s="16">
        <f>ROUND(Table1[[#This Row],[pledged]]/Table1[[#This Row],[goal]]*100,0)</f>
        <v>0</v>
      </c>
      <c r="Q4100">
        <f>IFERROR(ROUND(E4100/L4100,2),0)</f>
        <v>0</v>
      </c>
      <c r="R4100" s="18">
        <f>(((J4100/60)/60)/24)+DATE(1970,1,1)</f>
        <v>42495.722187499996</v>
      </c>
      <c r="S4100" s="18">
        <f>(((I4100/60)/60)/24)+DATE(1970,1,1)</f>
        <v>42525.722187499996</v>
      </c>
      <c r="T4100" s="14">
        <f>MONTH(R4100)</f>
        <v>5</v>
      </c>
      <c r="U4100" s="14">
        <f>MONTH(S4100)</f>
        <v>6</v>
      </c>
      <c r="V4100">
        <f>YEAR(R4100)</f>
        <v>2016</v>
      </c>
      <c r="W4100">
        <f>YEAR(S4100)</f>
        <v>2016</v>
      </c>
      <c r="X4100" s="14">
        <f>_xlfn.DAYS(Table1[[#This Row],[Date Ended Conversion]],Table1[[#This Row],[Date Created Conversion]])</f>
        <v>30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8297</v>
      </c>
      <c r="O4101" t="s">
        <v>8298</v>
      </c>
      <c r="P4101" s="16">
        <f>ROUND(Table1[[#This Row],[pledged]]/Table1[[#This Row],[goal]]*100,0)</f>
        <v>1</v>
      </c>
      <c r="Q4101">
        <f>IFERROR(ROUND(E4101/L4101,2),0)</f>
        <v>50</v>
      </c>
      <c r="R4101" s="18">
        <f>(((J4101/60)/60)/24)+DATE(1970,1,1)</f>
        <v>42570.850381944445</v>
      </c>
      <c r="S4101" s="18">
        <f>(((I4101/60)/60)/24)+DATE(1970,1,1)</f>
        <v>42615.850381944445</v>
      </c>
      <c r="T4101" s="14">
        <f>MONTH(R4101)</f>
        <v>7</v>
      </c>
      <c r="U4101" s="14">
        <f>MONTH(S4101)</f>
        <v>9</v>
      </c>
      <c r="V4101">
        <f>YEAR(R4101)</f>
        <v>2016</v>
      </c>
      <c r="W4101">
        <f>YEAR(S4101)</f>
        <v>2016</v>
      </c>
      <c r="X4101" s="14">
        <f>_xlfn.DAYS(Table1[[#This Row],[Date Ended Conversion]],Table1[[#This Row],[Date Created Conversion]])</f>
        <v>45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8297</v>
      </c>
      <c r="O4102" t="s">
        <v>8298</v>
      </c>
      <c r="P4102" s="16">
        <f>ROUND(Table1[[#This Row],[pledged]]/Table1[[#This Row],[goal]]*100,0)</f>
        <v>0</v>
      </c>
      <c r="Q4102">
        <f>IFERROR(ROUND(E4102/L4102,2),0)</f>
        <v>0</v>
      </c>
      <c r="R4102" s="18">
        <f>(((J4102/60)/60)/24)+DATE(1970,1,1)</f>
        <v>41927.124884259261</v>
      </c>
      <c r="S4102" s="18">
        <f>(((I4102/60)/60)/24)+DATE(1970,1,1)</f>
        <v>41937.124884259261</v>
      </c>
      <c r="T4102" s="14">
        <f>MONTH(R4102)</f>
        <v>10</v>
      </c>
      <c r="U4102" s="14">
        <f>MONTH(S4102)</f>
        <v>10</v>
      </c>
      <c r="V4102">
        <f>YEAR(R4102)</f>
        <v>2014</v>
      </c>
      <c r="W4102">
        <f>YEAR(S4102)</f>
        <v>2014</v>
      </c>
      <c r="X4102" s="14">
        <f>_xlfn.DAYS(Table1[[#This Row],[Date Ended Conversion]],Table1[[#This Row],[Date Created Conversion]])</f>
        <v>10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8297</v>
      </c>
      <c r="O4103" t="s">
        <v>8298</v>
      </c>
      <c r="P4103" s="16">
        <f>ROUND(Table1[[#This Row],[pledged]]/Table1[[#This Row],[goal]]*100,0)</f>
        <v>0</v>
      </c>
      <c r="Q4103">
        <f>IFERROR(ROUND(E4103/L4103,2),0)</f>
        <v>0</v>
      </c>
      <c r="R4103" s="18">
        <f>(((J4103/60)/60)/24)+DATE(1970,1,1)</f>
        <v>42730.903726851851</v>
      </c>
      <c r="S4103" s="18">
        <f>(((I4103/60)/60)/24)+DATE(1970,1,1)</f>
        <v>42760.903726851851</v>
      </c>
      <c r="T4103" s="14">
        <f>MONTH(R4103)</f>
        <v>12</v>
      </c>
      <c r="U4103" s="14">
        <f>MONTH(S4103)</f>
        <v>1</v>
      </c>
      <c r="V4103">
        <f>YEAR(R4103)</f>
        <v>2016</v>
      </c>
      <c r="W4103">
        <f>YEAR(S4103)</f>
        <v>2017</v>
      </c>
      <c r="X4103" s="14">
        <f>_xlfn.DAYS(Table1[[#This Row],[Date Ended Conversion]],Table1[[#This Row],[Date Created Conversion]])</f>
        <v>30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8297</v>
      </c>
      <c r="O4104" t="s">
        <v>8298</v>
      </c>
      <c r="P4104" s="16">
        <f>ROUND(Table1[[#This Row],[pledged]]/Table1[[#This Row],[goal]]*100,0)</f>
        <v>27</v>
      </c>
      <c r="Q4104">
        <f>IFERROR(ROUND(E4104/L4104,2),0)</f>
        <v>22.83</v>
      </c>
      <c r="R4104" s="18">
        <f>(((J4104/60)/60)/24)+DATE(1970,1,1)</f>
        <v>42475.848067129627</v>
      </c>
      <c r="S4104" s="18">
        <f>(((I4104/60)/60)/24)+DATE(1970,1,1)</f>
        <v>42505.848067129627</v>
      </c>
      <c r="T4104" s="14">
        <f>MONTH(R4104)</f>
        <v>4</v>
      </c>
      <c r="U4104" s="14">
        <f>MONTH(S4104)</f>
        <v>5</v>
      </c>
      <c r="V4104">
        <f>YEAR(R4104)</f>
        <v>2016</v>
      </c>
      <c r="W4104">
        <f>YEAR(S4104)</f>
        <v>2016</v>
      </c>
      <c r="X4104" s="14">
        <f>_xlfn.DAYS(Table1[[#This Row],[Date Ended Conversion]],Table1[[#This Row],[Date Created Conversion]])</f>
        <v>30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8297</v>
      </c>
      <c r="O4105" t="s">
        <v>8298</v>
      </c>
      <c r="P4105" s="16">
        <f>ROUND(Table1[[#This Row],[pledged]]/Table1[[#This Row],[goal]]*100,0)</f>
        <v>10</v>
      </c>
      <c r="Q4105">
        <f>IFERROR(ROUND(E4105/L4105,2),0)</f>
        <v>16.670000000000002</v>
      </c>
      <c r="R4105" s="18">
        <f>(((J4105/60)/60)/24)+DATE(1970,1,1)</f>
        <v>42188.83293981482</v>
      </c>
      <c r="S4105" s="18">
        <f>(((I4105/60)/60)/24)+DATE(1970,1,1)</f>
        <v>42242.772222222222</v>
      </c>
      <c r="T4105" s="14">
        <f>MONTH(R4105)</f>
        <v>7</v>
      </c>
      <c r="U4105" s="14">
        <f>MONTH(S4105)</f>
        <v>8</v>
      </c>
      <c r="V4105">
        <f>YEAR(R4105)</f>
        <v>2015</v>
      </c>
      <c r="W4105">
        <f>YEAR(S4105)</f>
        <v>2015</v>
      </c>
      <c r="X4105" s="14">
        <f>_xlfn.DAYS(Table1[[#This Row],[Date Ended Conversion]],Table1[[#This Row],[Date Created Conversion]])</f>
        <v>54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8297</v>
      </c>
      <c r="O4106" t="s">
        <v>8298</v>
      </c>
      <c r="P4106" s="16">
        <f>ROUND(Table1[[#This Row],[pledged]]/Table1[[#This Row],[goal]]*100,0)</f>
        <v>21</v>
      </c>
      <c r="Q4106">
        <f>IFERROR(ROUND(E4106/L4106,2),0)</f>
        <v>45.79</v>
      </c>
      <c r="R4106" s="18">
        <f>(((J4106/60)/60)/24)+DATE(1970,1,1)</f>
        <v>42640.278171296297</v>
      </c>
      <c r="S4106" s="18">
        <f>(((I4106/60)/60)/24)+DATE(1970,1,1)</f>
        <v>42670.278171296297</v>
      </c>
      <c r="T4106" s="14">
        <f>MONTH(R4106)</f>
        <v>9</v>
      </c>
      <c r="U4106" s="14">
        <f>MONTH(S4106)</f>
        <v>10</v>
      </c>
      <c r="V4106">
        <f>YEAR(R4106)</f>
        <v>2016</v>
      </c>
      <c r="W4106">
        <f>YEAR(S4106)</f>
        <v>2016</v>
      </c>
      <c r="X4106" s="14">
        <f>_xlfn.DAYS(Table1[[#This Row],[Date Ended Conversion]],Table1[[#This Row],[Date Created Conversion]])</f>
        <v>30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8297</v>
      </c>
      <c r="O4107" t="s">
        <v>8298</v>
      </c>
      <c r="P4107" s="16">
        <f>ROUND(Table1[[#This Row],[pledged]]/Table1[[#This Row],[goal]]*100,0)</f>
        <v>7</v>
      </c>
      <c r="Q4107">
        <f>IFERROR(ROUND(E4107/L4107,2),0)</f>
        <v>383.33</v>
      </c>
      <c r="R4107" s="18">
        <f>(((J4107/60)/60)/24)+DATE(1970,1,1)</f>
        <v>42697.010520833333</v>
      </c>
      <c r="S4107" s="18">
        <f>(((I4107/60)/60)/24)+DATE(1970,1,1)</f>
        <v>42730.010520833333</v>
      </c>
      <c r="T4107" s="14">
        <f>MONTH(R4107)</f>
        <v>11</v>
      </c>
      <c r="U4107" s="14">
        <f>MONTH(S4107)</f>
        <v>12</v>
      </c>
      <c r="V4107">
        <f>YEAR(R4107)</f>
        <v>2016</v>
      </c>
      <c r="W4107">
        <f>YEAR(S4107)</f>
        <v>2016</v>
      </c>
      <c r="X4107" s="14">
        <f>_xlfn.DAYS(Table1[[#This Row],[Date Ended Conversion]],Table1[[#This Row],[Date Created Conversion]])</f>
        <v>33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8297</v>
      </c>
      <c r="O4108" t="s">
        <v>8298</v>
      </c>
      <c r="P4108" s="16">
        <f>ROUND(Table1[[#This Row],[pledged]]/Table1[[#This Row],[goal]]*100,0)</f>
        <v>71</v>
      </c>
      <c r="Q4108">
        <f>IFERROR(ROUND(E4108/L4108,2),0)</f>
        <v>106.97</v>
      </c>
      <c r="R4108" s="18">
        <f>(((J4108/60)/60)/24)+DATE(1970,1,1)</f>
        <v>42053.049375000002</v>
      </c>
      <c r="S4108" s="18">
        <f>(((I4108/60)/60)/24)+DATE(1970,1,1)</f>
        <v>42096.041666666672</v>
      </c>
      <c r="T4108" s="14">
        <f>MONTH(R4108)</f>
        <v>2</v>
      </c>
      <c r="U4108" s="14">
        <f>MONTH(S4108)</f>
        <v>4</v>
      </c>
      <c r="V4108">
        <f>YEAR(R4108)</f>
        <v>2015</v>
      </c>
      <c r="W4108">
        <f>YEAR(S4108)</f>
        <v>2015</v>
      </c>
      <c r="X4108" s="14">
        <f>_xlfn.DAYS(Table1[[#This Row],[Date Ended Conversion]],Table1[[#This Row],[Date Created Conversion]])</f>
        <v>43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8297</v>
      </c>
      <c r="O4109" t="s">
        <v>8298</v>
      </c>
      <c r="P4109" s="16">
        <f>ROUND(Table1[[#This Row],[pledged]]/Table1[[#This Row],[goal]]*100,0)</f>
        <v>2</v>
      </c>
      <c r="Q4109">
        <f>IFERROR(ROUND(E4109/L4109,2),0)</f>
        <v>10.25</v>
      </c>
      <c r="R4109" s="18">
        <f>(((J4109/60)/60)/24)+DATE(1970,1,1)</f>
        <v>41883.916678240741</v>
      </c>
      <c r="S4109" s="18">
        <f>(((I4109/60)/60)/24)+DATE(1970,1,1)</f>
        <v>41906.916678240741</v>
      </c>
      <c r="T4109" s="14">
        <f>MONTH(R4109)</f>
        <v>9</v>
      </c>
      <c r="U4109" s="14">
        <f>MONTH(S4109)</f>
        <v>9</v>
      </c>
      <c r="V4109">
        <f>YEAR(R4109)</f>
        <v>2014</v>
      </c>
      <c r="W4109">
        <f>YEAR(S4109)</f>
        <v>2014</v>
      </c>
      <c r="X4109" s="14">
        <f>_xlfn.DAYS(Table1[[#This Row],[Date Ended Conversion]],Table1[[#This Row],[Date Created Conversion]])</f>
        <v>23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8297</v>
      </c>
      <c r="O4110" t="s">
        <v>8298</v>
      </c>
      <c r="P4110" s="16">
        <f>ROUND(Table1[[#This Row],[pledged]]/Table1[[#This Row],[goal]]*100,0)</f>
        <v>2</v>
      </c>
      <c r="Q4110">
        <f>IFERROR(ROUND(E4110/L4110,2),0)</f>
        <v>59</v>
      </c>
      <c r="R4110" s="18">
        <f>(((J4110/60)/60)/24)+DATE(1970,1,1)</f>
        <v>42767.031678240746</v>
      </c>
      <c r="S4110" s="18">
        <f>(((I4110/60)/60)/24)+DATE(1970,1,1)</f>
        <v>42797.208333333328</v>
      </c>
      <c r="T4110" s="14">
        <f>MONTH(R4110)</f>
        <v>2</v>
      </c>
      <c r="U4110" s="14">
        <f>MONTH(S4110)</f>
        <v>3</v>
      </c>
      <c r="V4110">
        <f>YEAR(R4110)</f>
        <v>2017</v>
      </c>
      <c r="W4110">
        <f>YEAR(S4110)</f>
        <v>2017</v>
      </c>
      <c r="X4110" s="14">
        <f>_xlfn.DAYS(Table1[[#This Row],[Date Ended Conversion]],Table1[[#This Row],[Date Created Conversion]])</f>
        <v>30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8297</v>
      </c>
      <c r="O4111" t="s">
        <v>8298</v>
      </c>
      <c r="P4111" s="16">
        <f>ROUND(Table1[[#This Row],[pledged]]/Table1[[#This Row],[goal]]*100,0)</f>
        <v>0</v>
      </c>
      <c r="Q4111">
        <f>IFERROR(ROUND(E4111/L4111,2),0)</f>
        <v>0</v>
      </c>
      <c r="R4111" s="18">
        <f>(((J4111/60)/60)/24)+DATE(1970,1,1)</f>
        <v>42307.539398148147</v>
      </c>
      <c r="S4111" s="18">
        <f>(((I4111/60)/60)/24)+DATE(1970,1,1)</f>
        <v>42337.581064814818</v>
      </c>
      <c r="T4111" s="14">
        <f>MONTH(R4111)</f>
        <v>10</v>
      </c>
      <c r="U4111" s="14">
        <f>MONTH(S4111)</f>
        <v>11</v>
      </c>
      <c r="V4111">
        <f>YEAR(R4111)</f>
        <v>2015</v>
      </c>
      <c r="W4111">
        <f>YEAR(S4111)</f>
        <v>2015</v>
      </c>
      <c r="X4111" s="14">
        <f>_xlfn.DAYS(Table1[[#This Row],[Date Ended Conversion]],Table1[[#This Row],[Date Created Conversion]])</f>
        <v>30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8297</v>
      </c>
      <c r="O4112" t="s">
        <v>8298</v>
      </c>
      <c r="P4112" s="16">
        <f>ROUND(Table1[[#This Row],[pledged]]/Table1[[#This Row],[goal]]*100,0)</f>
        <v>29</v>
      </c>
      <c r="Q4112">
        <f>IFERROR(ROUND(E4112/L4112,2),0)</f>
        <v>14.33</v>
      </c>
      <c r="R4112" s="18">
        <f>(((J4112/60)/60)/24)+DATE(1970,1,1)</f>
        <v>42512.626747685179</v>
      </c>
      <c r="S4112" s="18">
        <f>(((I4112/60)/60)/24)+DATE(1970,1,1)</f>
        <v>42572.626747685179</v>
      </c>
      <c r="T4112" s="14">
        <f>MONTH(R4112)</f>
        <v>5</v>
      </c>
      <c r="U4112" s="14">
        <f>MONTH(S4112)</f>
        <v>7</v>
      </c>
      <c r="V4112">
        <f>YEAR(R4112)</f>
        <v>2016</v>
      </c>
      <c r="W4112">
        <f>YEAR(S4112)</f>
        <v>2016</v>
      </c>
      <c r="X4112" s="14">
        <f>_xlfn.DAYS(Table1[[#This Row],[Date Ended Conversion]],Table1[[#This Row],[Date Created Conversion]])</f>
        <v>60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8297</v>
      </c>
      <c r="O4113" t="s">
        <v>8298</v>
      </c>
      <c r="P4113" s="16">
        <f>ROUND(Table1[[#This Row],[pledged]]/Table1[[#This Row],[goal]]*100,0)</f>
        <v>3</v>
      </c>
      <c r="Q4113">
        <f>IFERROR(ROUND(E4113/L4113,2),0)</f>
        <v>15.67</v>
      </c>
      <c r="R4113" s="18">
        <f>(((J4113/60)/60)/24)+DATE(1970,1,1)</f>
        <v>42029.135879629626</v>
      </c>
      <c r="S4113" s="18">
        <f>(((I4113/60)/60)/24)+DATE(1970,1,1)</f>
        <v>42059.135879629626</v>
      </c>
      <c r="T4113" s="14">
        <f>MONTH(R4113)</f>
        <v>1</v>
      </c>
      <c r="U4113" s="14">
        <f>MONTH(S4113)</f>
        <v>2</v>
      </c>
      <c r="V4113">
        <f>YEAR(R4113)</f>
        <v>2015</v>
      </c>
      <c r="W4113">
        <f>YEAR(S4113)</f>
        <v>2015</v>
      </c>
      <c r="X4113" s="14">
        <f>_xlfn.DAYS(Table1[[#This Row],[Date Ended Conversion]],Table1[[#This Row],[Date Created Conversion]])</f>
        <v>30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8297</v>
      </c>
      <c r="O4114" t="s">
        <v>8298</v>
      </c>
      <c r="P4114" s="16">
        <f>ROUND(Table1[[#This Row],[pledged]]/Table1[[#This Row],[goal]]*100,0)</f>
        <v>0</v>
      </c>
      <c r="Q4114">
        <f>IFERROR(ROUND(E4114/L4114,2),0)</f>
        <v>1</v>
      </c>
      <c r="R4114" s="18">
        <f>(((J4114/60)/60)/24)+DATE(1970,1,1)</f>
        <v>42400.946597222224</v>
      </c>
      <c r="S4114" s="18">
        <f>(((I4114/60)/60)/24)+DATE(1970,1,1)</f>
        <v>42428</v>
      </c>
      <c r="T4114" s="14">
        <f>MONTH(R4114)</f>
        <v>1</v>
      </c>
      <c r="U4114" s="14">
        <f>MONTH(S4114)</f>
        <v>2</v>
      </c>
      <c r="V4114">
        <f>YEAR(R4114)</f>
        <v>2016</v>
      </c>
      <c r="W4114">
        <f>YEAR(S4114)</f>
        <v>2016</v>
      </c>
      <c r="X4114" s="14">
        <f>_xlfn.DAYS(Table1[[#This Row],[Date Ended Conversion]],Table1[[#This Row],[Date Created Conversion]])</f>
        <v>28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8297</v>
      </c>
      <c r="O4115" t="s">
        <v>8298</v>
      </c>
      <c r="P4115" s="16">
        <f>ROUND(Table1[[#This Row],[pledged]]/Table1[[#This Row],[goal]]*100,0)</f>
        <v>0</v>
      </c>
      <c r="Q4115">
        <f>IFERROR(ROUND(E4115/L4115,2),0)</f>
        <v>1</v>
      </c>
      <c r="R4115" s="18">
        <f>(((J4115/60)/60)/24)+DATE(1970,1,1)</f>
        <v>42358.573182870372</v>
      </c>
      <c r="S4115" s="18">
        <f>(((I4115/60)/60)/24)+DATE(1970,1,1)</f>
        <v>42377.273611111115</v>
      </c>
      <c r="T4115" s="14">
        <f>MONTH(R4115)</f>
        <v>12</v>
      </c>
      <c r="U4115" s="14">
        <f>MONTH(S4115)</f>
        <v>1</v>
      </c>
      <c r="V4115">
        <f>YEAR(R4115)</f>
        <v>2015</v>
      </c>
      <c r="W4115">
        <f>YEAR(S4115)</f>
        <v>2016</v>
      </c>
      <c r="X4115" s="14">
        <f>_xlfn.DAYS(Table1[[#This Row],[Date Ended Conversion]],Table1[[#This Row],[Date Created Conversion]])</f>
        <v>19</v>
      </c>
    </row>
  </sheetData>
  <phoneticPr fontId="3" type="noConversion"/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BCBF-B9C3-496C-8F6D-D8693A4B13B7}">
  <dimension ref="A3:E20"/>
  <sheetViews>
    <sheetView workbookViewId="0">
      <selection activeCell="K32" sqref="K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3.5703125" bestFit="1" customWidth="1"/>
    <col min="8" max="8" width="18" bestFit="1" customWidth="1"/>
    <col min="9" max="9" width="13.5703125" bestFit="1" customWidth="1"/>
    <col min="10" max="10" width="23" bestFit="1" customWidth="1"/>
    <col min="11" max="11" width="18.5703125" bestFit="1" customWidth="1"/>
    <col min="12" max="12" width="4.28515625" bestFit="1" customWidth="1"/>
    <col min="13" max="13" width="10" bestFit="1" customWidth="1"/>
    <col min="14" max="14" width="11.7109375" bestFit="1" customWidth="1"/>
    <col min="15" max="16" width="11.28515625" bestFit="1" customWidth="1"/>
  </cols>
  <sheetData>
    <row r="3" spans="1:5" x14ac:dyDescent="0.25">
      <c r="A3" s="11" t="s">
        <v>8359</v>
      </c>
      <c r="B3" t="s">
        <v>8297</v>
      </c>
    </row>
    <row r="4" spans="1:5" x14ac:dyDescent="0.25">
      <c r="A4" s="11" t="s">
        <v>8358</v>
      </c>
      <c r="B4" t="s">
        <v>8322</v>
      </c>
    </row>
    <row r="6" spans="1:5" x14ac:dyDescent="0.25">
      <c r="A6" s="11" t="s">
        <v>8321</v>
      </c>
      <c r="B6" s="11" t="s">
        <v>8320</v>
      </c>
    </row>
    <row r="7" spans="1:5" x14ac:dyDescent="0.25">
      <c r="A7" s="11" t="s">
        <v>8318</v>
      </c>
      <c r="B7" t="s">
        <v>8218</v>
      </c>
      <c r="C7" t="s">
        <v>8220</v>
      </c>
      <c r="D7" t="s">
        <v>8219</v>
      </c>
      <c r="E7" t="s">
        <v>8319</v>
      </c>
    </row>
    <row r="8" spans="1:5" x14ac:dyDescent="0.25">
      <c r="A8" s="19" t="s">
        <v>8334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25">
      <c r="A9" s="19" t="s">
        <v>8335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25">
      <c r="A10" s="19" t="s">
        <v>8336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25">
      <c r="A11" s="19" t="s">
        <v>8337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25">
      <c r="A12" s="19" t="s">
        <v>8328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25">
      <c r="A13" s="19" t="s">
        <v>8338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25">
      <c r="A14" s="19" t="s">
        <v>8329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25">
      <c r="A15" s="19" t="s">
        <v>8330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25">
      <c r="A16" s="19" t="s">
        <v>8331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25">
      <c r="A17" s="19" t="s">
        <v>8332</v>
      </c>
      <c r="B17" s="14">
        <v>65</v>
      </c>
      <c r="C17" s="14">
        <v>50</v>
      </c>
      <c r="D17" s="14"/>
      <c r="E17" s="14">
        <v>115</v>
      </c>
    </row>
    <row r="18" spans="1:5" x14ac:dyDescent="0.25">
      <c r="A18" s="19" t="s">
        <v>8333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25">
      <c r="A19" s="19" t="s">
        <v>8339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25">
      <c r="A20" s="19" t="s">
        <v>8319</v>
      </c>
      <c r="B20" s="14">
        <v>839</v>
      </c>
      <c r="C20" s="14">
        <v>493</v>
      </c>
      <c r="D20" s="14">
        <v>37</v>
      </c>
      <c r="E20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E378-90AA-422A-B2F5-E6E1B033F105}">
  <dimension ref="A1:J13"/>
  <sheetViews>
    <sheetView tabSelected="1" topLeftCell="A13" workbookViewId="0">
      <selection activeCell="O24" sqref="O24"/>
    </sheetView>
  </sheetViews>
  <sheetFormatPr defaultRowHeight="15" x14ac:dyDescent="0.25"/>
  <cols>
    <col min="1" max="1" width="17.85546875" bestFit="1" customWidth="1"/>
    <col min="2" max="2" width="11.5703125" bestFit="1" customWidth="1"/>
    <col min="3" max="3" width="16.28515625" bestFit="1" customWidth="1"/>
    <col min="4" max="4" width="18.140625" bestFit="1" customWidth="1"/>
    <col min="5" max="5" width="14.28515625" bestFit="1" customWidth="1"/>
    <col min="6" max="6" width="17.7109375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s="21" t="s">
        <v>8345</v>
      </c>
      <c r="B1" s="21" t="s">
        <v>8378</v>
      </c>
      <c r="C1" s="21" t="s">
        <v>8377</v>
      </c>
      <c r="D1" s="21" t="s">
        <v>8360</v>
      </c>
      <c r="E1" s="21" t="s">
        <v>8361</v>
      </c>
      <c r="F1" s="21" t="s">
        <v>8379</v>
      </c>
      <c r="G1" s="21" t="s">
        <v>8362</v>
      </c>
      <c r="H1" s="21" t="s">
        <v>8363</v>
      </c>
      <c r="I1" s="21" t="s">
        <v>8364</v>
      </c>
      <c r="J1" s="21" t="s">
        <v>8380</v>
      </c>
    </row>
    <row r="2" spans="1:10" x14ac:dyDescent="0.25">
      <c r="A2" t="s">
        <v>8365</v>
      </c>
      <c r="B2" s="22">
        <v>0</v>
      </c>
      <c r="C2" s="22">
        <v>1000</v>
      </c>
      <c r="D2">
        <f>COUNTIFS(Table1[goal],"&gt;="&amp;$B2,Table1[goal],"&lt;="&amp;$C2,Table1[outcomes],"successful",Table1[Subcategory],"plays")</f>
        <v>188</v>
      </c>
      <c r="E2">
        <f>COUNTIFS(Table1[goal],"&gt;="&amp;$B2,Table1[goal],"&lt;="&amp;$C2,Table1[outcomes],"failed",Table1[Subcategory],"plays")</f>
        <v>63</v>
      </c>
      <c r="F2">
        <f>COUNTIFS(Table1[goal],"&gt;="&amp;$B2,Table1[goal],"&lt;="&amp;$C2,Table1[outcomes],"canceled",Table1[Subcategory],"plays")</f>
        <v>0</v>
      </c>
      <c r="G2">
        <f>SUM(D2:F2)</f>
        <v>251</v>
      </c>
      <c r="H2" s="61">
        <f>D2/$G2</f>
        <v>0.74900398406374502</v>
      </c>
      <c r="I2" s="61">
        <f>E2/$G2</f>
        <v>0.25099601593625498</v>
      </c>
      <c r="J2" s="61">
        <f>F2/$G2</f>
        <v>0</v>
      </c>
    </row>
    <row r="3" spans="1:10" x14ac:dyDescent="0.25">
      <c r="A3" t="s">
        <v>8366</v>
      </c>
      <c r="B3" s="22">
        <v>1000</v>
      </c>
      <c r="C3" s="22">
        <v>4999</v>
      </c>
      <c r="D3">
        <f>COUNTIFS(Table1[goal],"&gt;="&amp;$B3,Table1[goal],"&lt;="&amp;$C3,Table1[outcomes],"successful",Table1[Subcategory],"plays")</f>
        <v>388</v>
      </c>
      <c r="E3">
        <f>COUNTIFS(Table1[goal],"&gt;="&amp;$B3,Table1[goal],"&lt;="&amp;$C3,Table1[outcomes],"failed",Table1[Subcategory],"plays")</f>
        <v>146</v>
      </c>
      <c r="F3">
        <f>COUNTIFS(Table1[goal],"&gt;="&amp;$B3,Table1[goal],"&lt;="&amp;$C3,Table1[outcomes],"canceled",Table1[Subcategory],"plays")</f>
        <v>0</v>
      </c>
      <c r="G3">
        <f t="shared" ref="G3:G13" si="0">SUM(D3:F3)</f>
        <v>534</v>
      </c>
      <c r="H3" s="61">
        <f>D3/$G3</f>
        <v>0.72659176029962547</v>
      </c>
      <c r="I3" s="61">
        <f>E3/$G3</f>
        <v>0.27340823970037453</v>
      </c>
      <c r="J3" s="61">
        <f t="shared" ref="J3:J13" si="1">F3/$G3</f>
        <v>0</v>
      </c>
    </row>
    <row r="4" spans="1:10" x14ac:dyDescent="0.25">
      <c r="A4" t="s">
        <v>8367</v>
      </c>
      <c r="B4" s="22">
        <v>5000</v>
      </c>
      <c r="C4" s="22">
        <f>C3+5000</f>
        <v>9999</v>
      </c>
      <c r="D4">
        <f>COUNTIFS(Table1[goal],"&gt;="&amp;$B4,Table1[goal],"&lt;="&amp;$C4,Table1[outcomes],"successful",Table1[Subcategory],"plays")</f>
        <v>93</v>
      </c>
      <c r="E4">
        <f>COUNTIFS(Table1[goal],"&gt;="&amp;$B4,Table1[goal],"&lt;="&amp;$C4,Table1[outcomes],"failed",Table1[Subcategory],"plays")</f>
        <v>76</v>
      </c>
      <c r="F4">
        <f>COUNTIFS(Table1[goal],"&gt;="&amp;$B4,Table1[goal],"&lt;="&amp;$C4,Table1[outcomes],"canceled",Table1[Subcategory],"plays")</f>
        <v>0</v>
      </c>
      <c r="G4">
        <f t="shared" si="0"/>
        <v>169</v>
      </c>
      <c r="H4" s="61">
        <f>D4/$G4</f>
        <v>0.55029585798816572</v>
      </c>
      <c r="I4" s="61">
        <f>E4/$G4</f>
        <v>0.44970414201183434</v>
      </c>
      <c r="J4" s="61">
        <f t="shared" si="1"/>
        <v>0</v>
      </c>
    </row>
    <row r="5" spans="1:10" x14ac:dyDescent="0.25">
      <c r="A5" t="s">
        <v>8368</v>
      </c>
      <c r="B5" s="22">
        <f>B4+5000</f>
        <v>10000</v>
      </c>
      <c r="C5" s="22">
        <f t="shared" ref="C5:C12" si="2">C4+5000</f>
        <v>14999</v>
      </c>
      <c r="D5">
        <f>COUNTIFS(Table1[goal],"&gt;="&amp;$B5,Table1[goal],"&lt;="&amp;$C5,Table1[outcomes],"successful",Table1[Subcategory],"plays")</f>
        <v>39</v>
      </c>
      <c r="E5">
        <f>COUNTIFS(Table1[goal],"&gt;="&amp;$B5,Table1[goal],"&lt;="&amp;$C5,Table1[outcomes],"failed",Table1[Subcategory],"plays")</f>
        <v>33</v>
      </c>
      <c r="F5">
        <f>COUNTIFS(Table1[goal],"&gt;="&amp;$B5,Table1[goal],"&lt;="&amp;$C5,Table1[outcomes],"canceled",Table1[Subcategory],"plays")</f>
        <v>0</v>
      </c>
      <c r="G5">
        <f t="shared" si="0"/>
        <v>72</v>
      </c>
      <c r="H5" s="61">
        <f>D5/$G5</f>
        <v>0.54166666666666663</v>
      </c>
      <c r="I5" s="61">
        <f>E5/$G5</f>
        <v>0.45833333333333331</v>
      </c>
      <c r="J5" s="61">
        <f t="shared" si="1"/>
        <v>0</v>
      </c>
    </row>
    <row r="6" spans="1:10" x14ac:dyDescent="0.25">
      <c r="A6" t="s">
        <v>8369</v>
      </c>
      <c r="B6" s="22">
        <f t="shared" ref="B6:B13" si="3">B5+5000</f>
        <v>15000</v>
      </c>
      <c r="C6" s="22">
        <f t="shared" si="2"/>
        <v>19999</v>
      </c>
      <c r="D6">
        <f>COUNTIFS(Table1[goal],"&gt;="&amp;$B6,Table1[goal],"&lt;="&amp;$C6,Table1[outcomes],"successful",Table1[Subcategory],"plays")</f>
        <v>12</v>
      </c>
      <c r="E6">
        <f>COUNTIFS(Table1[goal],"&gt;="&amp;$B6,Table1[goal],"&lt;="&amp;$C6,Table1[outcomes],"failed",Table1[Subcategory],"plays")</f>
        <v>12</v>
      </c>
      <c r="F6">
        <f>COUNTIFS(Table1[goal],"&gt;="&amp;$B6,Table1[goal],"&lt;="&amp;$C6,Table1[outcomes],"canceled",Table1[Subcategory],"plays")</f>
        <v>0</v>
      </c>
      <c r="G6">
        <f t="shared" si="0"/>
        <v>24</v>
      </c>
      <c r="H6" s="61">
        <f>D6/$G6</f>
        <v>0.5</v>
      </c>
      <c r="I6" s="61">
        <f>E6/$G6</f>
        <v>0.5</v>
      </c>
      <c r="J6" s="61">
        <f t="shared" si="1"/>
        <v>0</v>
      </c>
    </row>
    <row r="7" spans="1:10" x14ac:dyDescent="0.25">
      <c r="A7" t="s">
        <v>8370</v>
      </c>
      <c r="B7" s="22">
        <f t="shared" si="3"/>
        <v>20000</v>
      </c>
      <c r="C7" s="22">
        <f t="shared" si="2"/>
        <v>24999</v>
      </c>
      <c r="D7">
        <f>COUNTIFS(Table1[goal],"&gt;="&amp;$B7,Table1[goal],"&lt;="&amp;$C7,Table1[outcomes],"successful",Table1[Subcategory],"plays")</f>
        <v>9</v>
      </c>
      <c r="E7">
        <f>COUNTIFS(Table1[goal],"&gt;="&amp;$B7,Table1[goal],"&lt;="&amp;$C7,Table1[outcomes],"failed",Table1[Subcategory],"plays")</f>
        <v>11</v>
      </c>
      <c r="F7">
        <f>COUNTIFS(Table1[goal],"&gt;="&amp;$B7,Table1[goal],"&lt;="&amp;$C7,Table1[outcomes],"canceled",Table1[Subcategory],"plays")</f>
        <v>0</v>
      </c>
      <c r="G7">
        <f t="shared" si="0"/>
        <v>20</v>
      </c>
      <c r="H7" s="61">
        <f>D7/$G7</f>
        <v>0.45</v>
      </c>
      <c r="I7" s="61">
        <f>E7/$G7</f>
        <v>0.55000000000000004</v>
      </c>
      <c r="J7" s="61">
        <f t="shared" si="1"/>
        <v>0</v>
      </c>
    </row>
    <row r="8" spans="1:10" x14ac:dyDescent="0.25">
      <c r="A8" t="s">
        <v>8371</v>
      </c>
      <c r="B8" s="22">
        <f t="shared" si="3"/>
        <v>25000</v>
      </c>
      <c r="C8" s="22">
        <f t="shared" si="2"/>
        <v>29999</v>
      </c>
      <c r="D8">
        <f>COUNTIFS(Table1[goal],"&gt;="&amp;$B8,Table1[goal],"&lt;="&amp;$C8,Table1[outcomes],"successful",Table1[Subcategory],"plays")</f>
        <v>1</v>
      </c>
      <c r="E8">
        <f>COUNTIFS(Table1[goal],"&gt;="&amp;$B8,Table1[goal],"&lt;="&amp;$C8,Table1[outcomes],"failed",Table1[Subcategory],"plays")</f>
        <v>4</v>
      </c>
      <c r="F8">
        <f>COUNTIFS(Table1[goal],"&gt;="&amp;$B8,Table1[goal],"&lt;="&amp;$C8,Table1[outcomes],"canceled",Table1[Subcategory],"plays")</f>
        <v>0</v>
      </c>
      <c r="G8">
        <f t="shared" si="0"/>
        <v>5</v>
      </c>
      <c r="H8" s="61">
        <f>D8/$G8</f>
        <v>0.2</v>
      </c>
      <c r="I8" s="61">
        <f>E8/$G8</f>
        <v>0.8</v>
      </c>
      <c r="J8" s="61">
        <f t="shared" si="1"/>
        <v>0</v>
      </c>
    </row>
    <row r="9" spans="1:10" x14ac:dyDescent="0.25">
      <c r="A9" t="s">
        <v>8372</v>
      </c>
      <c r="B9" s="22">
        <f t="shared" si="3"/>
        <v>30000</v>
      </c>
      <c r="C9" s="22">
        <f t="shared" si="2"/>
        <v>34999</v>
      </c>
      <c r="D9">
        <f>COUNTIFS(Table1[goal],"&gt;="&amp;$B9,Table1[goal],"&lt;="&amp;$C9,Table1[outcomes],"successful",Table1[Subcategory],"plays")</f>
        <v>3</v>
      </c>
      <c r="E9">
        <f>COUNTIFS(Table1[goal],"&gt;="&amp;$B9,Table1[goal],"&lt;="&amp;$C9,Table1[outcomes],"failed",Table1[Subcategory],"plays")</f>
        <v>8</v>
      </c>
      <c r="F9">
        <f>COUNTIFS(Table1[goal],"&gt;="&amp;$B9,Table1[goal],"&lt;="&amp;$C9,Table1[outcomes],"canceled",Table1[Subcategory],"plays")</f>
        <v>0</v>
      </c>
      <c r="G9">
        <f t="shared" si="0"/>
        <v>11</v>
      </c>
      <c r="H9" s="61">
        <f>D9/$G9</f>
        <v>0.27272727272727271</v>
      </c>
      <c r="I9" s="61">
        <f>E9/$G9</f>
        <v>0.72727272727272729</v>
      </c>
      <c r="J9" s="61">
        <f t="shared" si="1"/>
        <v>0</v>
      </c>
    </row>
    <row r="10" spans="1:10" x14ac:dyDescent="0.25">
      <c r="A10" t="s">
        <v>8373</v>
      </c>
      <c r="B10" s="22">
        <f t="shared" si="3"/>
        <v>35000</v>
      </c>
      <c r="C10" s="22">
        <f t="shared" si="2"/>
        <v>39999</v>
      </c>
      <c r="D10">
        <f>COUNTIFS(Table1[goal],"&gt;="&amp;$B10,Table1[goal],"&lt;="&amp;$C10,Table1[outcomes],"successful",Table1[Subcategory],"plays")</f>
        <v>4</v>
      </c>
      <c r="E10">
        <f>COUNTIFS(Table1[goal],"&gt;="&amp;$B10,Table1[goal],"&lt;="&amp;$C10,Table1[outcomes],"failed",Table1[Subcategory],"plays")</f>
        <v>2</v>
      </c>
      <c r="F10">
        <f>COUNTIFS(Table1[goal],"&gt;="&amp;$B10,Table1[goal],"&lt;="&amp;$C10,Table1[outcomes],"canceled",Table1[Subcategory],"plays")</f>
        <v>0</v>
      </c>
      <c r="G10">
        <f t="shared" si="0"/>
        <v>6</v>
      </c>
      <c r="H10" s="61">
        <f>D10/$G10</f>
        <v>0.66666666666666663</v>
      </c>
      <c r="I10" s="61">
        <f>E10/$G10</f>
        <v>0.33333333333333331</v>
      </c>
      <c r="J10" s="61">
        <f t="shared" si="1"/>
        <v>0</v>
      </c>
    </row>
    <row r="11" spans="1:10" x14ac:dyDescent="0.25">
      <c r="A11" t="s">
        <v>8374</v>
      </c>
      <c r="B11" s="22">
        <f t="shared" si="3"/>
        <v>40000</v>
      </c>
      <c r="C11" s="22">
        <f t="shared" si="2"/>
        <v>44999</v>
      </c>
      <c r="D11">
        <f>COUNTIFS(Table1[goal],"&gt;="&amp;$B11,Table1[goal],"&lt;="&amp;$C11,Table1[outcomes],"successful",Table1[Subcategory],"plays")</f>
        <v>2</v>
      </c>
      <c r="E11">
        <f>COUNTIFS(Table1[goal],"&gt;="&amp;$B11,Table1[goal],"&lt;="&amp;$C11,Table1[outcomes],"failed",Table1[Subcategory],"plays")</f>
        <v>1</v>
      </c>
      <c r="F11">
        <f>COUNTIFS(Table1[goal],"&gt;="&amp;$B11,Table1[goal],"&lt;="&amp;$C11,Table1[outcomes],"canceled",Table1[Subcategory],"plays")</f>
        <v>0</v>
      </c>
      <c r="G11">
        <f t="shared" si="0"/>
        <v>3</v>
      </c>
      <c r="H11" s="61">
        <f>D11/$G11</f>
        <v>0.66666666666666663</v>
      </c>
      <c r="I11" s="61">
        <f>E11/$G11</f>
        <v>0.33333333333333331</v>
      </c>
      <c r="J11" s="61">
        <f t="shared" si="1"/>
        <v>0</v>
      </c>
    </row>
    <row r="12" spans="1:10" x14ac:dyDescent="0.25">
      <c r="A12" t="s">
        <v>8375</v>
      </c>
      <c r="B12" s="22">
        <f t="shared" si="3"/>
        <v>45000</v>
      </c>
      <c r="C12" s="22">
        <f t="shared" si="2"/>
        <v>49999</v>
      </c>
      <c r="D12">
        <f>COUNTIFS(Table1[goal],"&gt;="&amp;$B12,Table1[goal],"&lt;="&amp;$C12,Table1[outcomes],"successful",Table1[Subcategory],"plays")</f>
        <v>0</v>
      </c>
      <c r="E12">
        <f>COUNTIFS(Table1[goal],"&gt;="&amp;$B12,Table1[goal],"&lt;="&amp;$C12,Table1[outcomes],"failed",Table1[Subcategory],"plays")</f>
        <v>1</v>
      </c>
      <c r="F12">
        <f>COUNTIFS(Table1[goal],"&gt;="&amp;$B12,Table1[goal],"&lt;="&amp;$C12,Table1[outcomes],"canceled",Table1[Subcategory],"plays")</f>
        <v>0</v>
      </c>
      <c r="G12">
        <f t="shared" si="0"/>
        <v>1</v>
      </c>
      <c r="H12" s="61">
        <f>D12/$G12</f>
        <v>0</v>
      </c>
      <c r="I12" s="61">
        <f>E12/$G12</f>
        <v>1</v>
      </c>
      <c r="J12" s="61">
        <f t="shared" si="1"/>
        <v>0</v>
      </c>
    </row>
    <row r="13" spans="1:10" x14ac:dyDescent="0.25">
      <c r="A13" t="s">
        <v>8376</v>
      </c>
      <c r="B13" s="22">
        <f t="shared" si="3"/>
        <v>50000</v>
      </c>
      <c r="C13" s="22">
        <v>999999999</v>
      </c>
      <c r="D13">
        <f>COUNTIFS(Table1[goal],"&gt;="&amp;$B13,Table1[goal],"&lt;="&amp;$C13,Table1[outcomes],"successful",Table1[Subcategory],"plays")</f>
        <v>2</v>
      </c>
      <c r="E13">
        <f>COUNTIFS(Table1[goal],"&gt;="&amp;$B13,Table1[goal],"&lt;="&amp;$C13,Table1[outcomes],"failed",Table1[Subcategory],"plays")</f>
        <v>14</v>
      </c>
      <c r="F13">
        <f>COUNTIFS(Table1[goal],"&gt;="&amp;$B13,Table1[goal],"&lt;="&amp;$C13,Table1[outcomes],"canceled",Table1[Subcategory],"plays")</f>
        <v>0</v>
      </c>
      <c r="G13">
        <f t="shared" si="0"/>
        <v>16</v>
      </c>
      <c r="H13" s="61">
        <f>D13/$G13</f>
        <v>0.125</v>
      </c>
      <c r="I13" s="61">
        <f>E13/$G13</f>
        <v>0.875</v>
      </c>
      <c r="J13" s="61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E05B-1D04-4D5B-863F-E0135CA5BEA6}">
  <dimension ref="A1"/>
  <sheetViews>
    <sheetView workbookViewId="0">
      <selection activeCell="S11" sqref="S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0AA3-1542-482E-AC68-162FA06A0779}">
  <dimension ref="A1:Y27"/>
  <sheetViews>
    <sheetView workbookViewId="0">
      <selection activeCell="L11" sqref="L11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54">
        <v>3879</v>
      </c>
      <c r="B2" s="54" t="s">
        <v>3876</v>
      </c>
      <c r="C2" s="54" t="s">
        <v>7988</v>
      </c>
      <c r="D2" s="55">
        <v>15000</v>
      </c>
      <c r="E2" s="56">
        <v>0</v>
      </c>
      <c r="F2" s="54" t="s">
        <v>8219</v>
      </c>
      <c r="G2" s="54" t="s">
        <v>8224</v>
      </c>
      <c r="H2" s="54" t="s">
        <v>8246</v>
      </c>
      <c r="I2" s="54">
        <v>1422218396</v>
      </c>
      <c r="J2" s="54">
        <v>1419626396</v>
      </c>
      <c r="K2" s="54" t="b">
        <v>0</v>
      </c>
      <c r="L2" s="54">
        <v>0</v>
      </c>
      <c r="M2" s="54" t="b">
        <v>0</v>
      </c>
      <c r="N2" s="57" t="s">
        <v>8297</v>
      </c>
      <c r="O2" s="54" t="s">
        <v>8300</v>
      </c>
      <c r="P2" s="58">
        <v>0</v>
      </c>
      <c r="Q2" s="54">
        <v>0</v>
      </c>
      <c r="R2" s="54"/>
      <c r="S2" s="59">
        <v>41999.861064814817</v>
      </c>
      <c r="T2" s="59">
        <v>42029.861064814817</v>
      </c>
      <c r="U2" s="60">
        <v>12</v>
      </c>
      <c r="V2" s="60">
        <v>1</v>
      </c>
      <c r="W2" s="54">
        <v>2014</v>
      </c>
      <c r="X2" s="54">
        <v>2015</v>
      </c>
      <c r="Y2" s="60">
        <v>30</v>
      </c>
    </row>
    <row r="3" spans="1:25" x14ac:dyDescent="0.25">
      <c r="A3" s="54">
        <v>3883</v>
      </c>
      <c r="B3" s="54" t="s">
        <v>3880</v>
      </c>
      <c r="C3" s="54" t="s">
        <v>7992</v>
      </c>
      <c r="D3" s="55">
        <v>15000</v>
      </c>
      <c r="E3" s="56">
        <v>0</v>
      </c>
      <c r="F3" s="54" t="s">
        <v>8219</v>
      </c>
      <c r="G3" s="54" t="s">
        <v>8224</v>
      </c>
      <c r="H3" s="54" t="s">
        <v>8246</v>
      </c>
      <c r="I3" s="54">
        <v>1409668069</v>
      </c>
      <c r="J3" s="54">
        <v>1407076069</v>
      </c>
      <c r="K3" s="54" t="b">
        <v>0</v>
      </c>
      <c r="L3" s="54">
        <v>0</v>
      </c>
      <c r="M3" s="54" t="b">
        <v>0</v>
      </c>
      <c r="N3" s="57" t="s">
        <v>8297</v>
      </c>
      <c r="O3" s="54" t="s">
        <v>8300</v>
      </c>
      <c r="P3" s="58">
        <v>0</v>
      </c>
      <c r="Q3" s="54">
        <v>0</v>
      </c>
      <c r="R3" s="54"/>
      <c r="S3" s="59">
        <v>41854.602650462963</v>
      </c>
      <c r="T3" s="59">
        <v>41884.602650462963</v>
      </c>
      <c r="U3" s="60">
        <v>8</v>
      </c>
      <c r="V3" s="60">
        <v>9</v>
      </c>
      <c r="W3" s="54">
        <v>2014</v>
      </c>
      <c r="X3" s="54">
        <v>2014</v>
      </c>
      <c r="Y3" s="60">
        <v>30</v>
      </c>
    </row>
    <row r="4" spans="1:25" x14ac:dyDescent="0.25">
      <c r="A4" s="54">
        <v>3630</v>
      </c>
      <c r="B4" s="54" t="s">
        <v>3628</v>
      </c>
      <c r="C4" s="54" t="s">
        <v>7740</v>
      </c>
      <c r="D4" s="55">
        <v>3000</v>
      </c>
      <c r="E4" s="56">
        <v>1</v>
      </c>
      <c r="F4" s="54" t="s">
        <v>8220</v>
      </c>
      <c r="G4" s="54" t="s">
        <v>8224</v>
      </c>
      <c r="H4" s="54" t="s">
        <v>8246</v>
      </c>
      <c r="I4" s="54">
        <v>1417295990</v>
      </c>
      <c r="J4" s="54">
        <v>1414700390</v>
      </c>
      <c r="K4" s="54" t="b">
        <v>0</v>
      </c>
      <c r="L4" s="54">
        <v>1</v>
      </c>
      <c r="M4" s="54" t="b">
        <v>0</v>
      </c>
      <c r="N4" s="57" t="s">
        <v>8297</v>
      </c>
      <c r="O4" s="54" t="s">
        <v>8300</v>
      </c>
      <c r="P4" s="58">
        <v>0</v>
      </c>
      <c r="Q4" s="54">
        <v>1</v>
      </c>
      <c r="R4" s="54"/>
      <c r="S4" s="59">
        <v>41942.84710648148</v>
      </c>
      <c r="T4" s="59">
        <v>41972.888773148152</v>
      </c>
      <c r="U4" s="60">
        <v>10</v>
      </c>
      <c r="V4" s="60">
        <v>11</v>
      </c>
      <c r="W4" s="54">
        <v>2014</v>
      </c>
      <c r="X4" s="54">
        <v>2014</v>
      </c>
      <c r="Y4" s="60">
        <v>30</v>
      </c>
    </row>
    <row r="5" spans="1:25" x14ac:dyDescent="0.25">
      <c r="A5" s="54">
        <v>3868</v>
      </c>
      <c r="B5" s="54" t="s">
        <v>3865</v>
      </c>
      <c r="C5" s="54" t="s">
        <v>7977</v>
      </c>
      <c r="D5" s="55">
        <v>5000</v>
      </c>
      <c r="E5" s="56">
        <v>10</v>
      </c>
      <c r="F5" s="54" t="s">
        <v>8219</v>
      </c>
      <c r="G5" s="54" t="s">
        <v>8224</v>
      </c>
      <c r="H5" s="54" t="s">
        <v>8246</v>
      </c>
      <c r="I5" s="54">
        <v>1410191405</v>
      </c>
      <c r="J5" s="54">
        <v>1408031405</v>
      </c>
      <c r="K5" s="54" t="b">
        <v>0</v>
      </c>
      <c r="L5" s="54">
        <v>1</v>
      </c>
      <c r="M5" s="54" t="b">
        <v>0</v>
      </c>
      <c r="N5" s="57" t="s">
        <v>8297</v>
      </c>
      <c r="O5" s="54" t="s">
        <v>8300</v>
      </c>
      <c r="P5" s="58">
        <v>0</v>
      </c>
      <c r="Q5" s="54">
        <v>10</v>
      </c>
      <c r="R5" s="54"/>
      <c r="S5" s="59">
        <v>41865.659780092588</v>
      </c>
      <c r="T5" s="59">
        <v>41890.659780092588</v>
      </c>
      <c r="U5" s="60">
        <v>8</v>
      </c>
      <c r="V5" s="60">
        <v>9</v>
      </c>
      <c r="W5" s="54">
        <v>2014</v>
      </c>
      <c r="X5" s="54">
        <v>2014</v>
      </c>
      <c r="Y5" s="60">
        <v>25</v>
      </c>
    </row>
    <row r="6" spans="1:25" x14ac:dyDescent="0.25">
      <c r="A6" s="54">
        <v>3794</v>
      </c>
      <c r="B6" s="54" t="s">
        <v>3791</v>
      </c>
      <c r="C6" s="54" t="s">
        <v>7904</v>
      </c>
      <c r="D6" s="55">
        <v>5000</v>
      </c>
      <c r="E6" s="56">
        <v>50</v>
      </c>
      <c r="F6" s="54" t="s">
        <v>8220</v>
      </c>
      <c r="G6" s="54" t="s">
        <v>8224</v>
      </c>
      <c r="H6" s="54" t="s">
        <v>8246</v>
      </c>
      <c r="I6" s="54">
        <v>1433685354</v>
      </c>
      <c r="J6" s="54">
        <v>1431093354</v>
      </c>
      <c r="K6" s="54" t="b">
        <v>0</v>
      </c>
      <c r="L6" s="54">
        <v>1</v>
      </c>
      <c r="M6" s="54" t="b">
        <v>0</v>
      </c>
      <c r="N6" s="57" t="s">
        <v>8297</v>
      </c>
      <c r="O6" s="54" t="s">
        <v>8300</v>
      </c>
      <c r="P6" s="58">
        <v>1</v>
      </c>
      <c r="Q6" s="54">
        <v>50</v>
      </c>
      <c r="R6" s="54"/>
      <c r="S6" s="59">
        <v>42132.58048611111</v>
      </c>
      <c r="T6" s="59">
        <v>42162.58048611111</v>
      </c>
      <c r="U6" s="60">
        <v>5</v>
      </c>
      <c r="V6" s="60">
        <v>6</v>
      </c>
      <c r="W6" s="54">
        <v>2015</v>
      </c>
      <c r="X6" s="54">
        <v>2015</v>
      </c>
      <c r="Y6" s="60">
        <v>30</v>
      </c>
    </row>
    <row r="7" spans="1:25" x14ac:dyDescent="0.25">
      <c r="A7" s="54">
        <v>3192</v>
      </c>
      <c r="B7" s="54" t="s">
        <v>3192</v>
      </c>
      <c r="C7" s="54" t="s">
        <v>7302</v>
      </c>
      <c r="D7" s="55">
        <v>10000</v>
      </c>
      <c r="E7" s="56">
        <v>102</v>
      </c>
      <c r="F7" s="54" t="s">
        <v>8220</v>
      </c>
      <c r="G7" s="54" t="s">
        <v>8224</v>
      </c>
      <c r="H7" s="54" t="s">
        <v>8246</v>
      </c>
      <c r="I7" s="54">
        <v>1425160800</v>
      </c>
      <c r="J7" s="54">
        <v>1421274859</v>
      </c>
      <c r="K7" s="54" t="b">
        <v>0</v>
      </c>
      <c r="L7" s="54">
        <v>8</v>
      </c>
      <c r="M7" s="54" t="b">
        <v>0</v>
      </c>
      <c r="N7" s="57" t="s">
        <v>8297</v>
      </c>
      <c r="O7" s="54" t="s">
        <v>8300</v>
      </c>
      <c r="P7" s="58">
        <v>1</v>
      </c>
      <c r="Q7" s="54">
        <v>12.75</v>
      </c>
      <c r="R7" s="54"/>
      <c r="S7" s="59">
        <v>42018.94049768518</v>
      </c>
      <c r="T7" s="59">
        <v>42063.916666666672</v>
      </c>
      <c r="U7" s="60">
        <v>1</v>
      </c>
      <c r="V7" s="60">
        <v>2</v>
      </c>
      <c r="W7" s="54">
        <v>2015</v>
      </c>
      <c r="X7" s="54">
        <v>2015</v>
      </c>
      <c r="Y7" s="60">
        <v>45</v>
      </c>
    </row>
    <row r="8" spans="1:25" x14ac:dyDescent="0.25">
      <c r="A8" s="54">
        <v>3201</v>
      </c>
      <c r="B8" s="54" t="s">
        <v>3201</v>
      </c>
      <c r="C8" s="54" t="s">
        <v>7311</v>
      </c>
      <c r="D8" s="55">
        <v>2000</v>
      </c>
      <c r="E8" s="56">
        <v>25</v>
      </c>
      <c r="F8" s="54" t="s">
        <v>8220</v>
      </c>
      <c r="G8" s="54" t="s">
        <v>8224</v>
      </c>
      <c r="H8" s="54" t="s">
        <v>8246</v>
      </c>
      <c r="I8" s="54">
        <v>1409509477</v>
      </c>
      <c r="J8" s="54">
        <v>1407695077</v>
      </c>
      <c r="K8" s="54" t="b">
        <v>0</v>
      </c>
      <c r="L8" s="54">
        <v>2</v>
      </c>
      <c r="M8" s="54" t="b">
        <v>0</v>
      </c>
      <c r="N8" s="57" t="s">
        <v>8297</v>
      </c>
      <c r="O8" s="54" t="s">
        <v>8300</v>
      </c>
      <c r="P8" s="58">
        <v>1</v>
      </c>
      <c r="Q8" s="54">
        <v>12.5</v>
      </c>
      <c r="R8" s="54"/>
      <c r="S8" s="59">
        <v>41861.767094907409</v>
      </c>
      <c r="T8" s="59">
        <v>41882.767094907409</v>
      </c>
      <c r="U8" s="60">
        <v>8</v>
      </c>
      <c r="V8" s="60">
        <v>8</v>
      </c>
      <c r="W8" s="54">
        <v>2014</v>
      </c>
      <c r="X8" s="54">
        <v>2014</v>
      </c>
      <c r="Y8" s="60">
        <v>21</v>
      </c>
    </row>
    <row r="9" spans="1:25" x14ac:dyDescent="0.25">
      <c r="A9" s="54">
        <v>3795</v>
      </c>
      <c r="B9" s="54" t="s">
        <v>3792</v>
      </c>
      <c r="C9" s="54" t="s">
        <v>7905</v>
      </c>
      <c r="D9" s="55">
        <v>600</v>
      </c>
      <c r="E9" s="56">
        <v>10</v>
      </c>
      <c r="F9" s="54" t="s">
        <v>8220</v>
      </c>
      <c r="G9" s="54" t="s">
        <v>8224</v>
      </c>
      <c r="H9" s="54" t="s">
        <v>8246</v>
      </c>
      <c r="I9" s="54">
        <v>1440801000</v>
      </c>
      <c r="J9" s="54">
        <v>1437042490</v>
      </c>
      <c r="K9" s="54" t="b">
        <v>0</v>
      </c>
      <c r="L9" s="54">
        <v>2</v>
      </c>
      <c r="M9" s="54" t="b">
        <v>0</v>
      </c>
      <c r="N9" s="57" t="s">
        <v>8297</v>
      </c>
      <c r="O9" s="54" t="s">
        <v>8300</v>
      </c>
      <c r="P9" s="58">
        <v>2</v>
      </c>
      <c r="Q9" s="54">
        <v>5</v>
      </c>
      <c r="R9" s="54"/>
      <c r="S9" s="59">
        <v>42201.436226851853</v>
      </c>
      <c r="T9" s="59">
        <v>42244.9375</v>
      </c>
      <c r="U9" s="60">
        <v>7</v>
      </c>
      <c r="V9" s="60">
        <v>8</v>
      </c>
      <c r="W9" s="54">
        <v>2015</v>
      </c>
      <c r="X9" s="54">
        <v>2015</v>
      </c>
      <c r="Y9" s="60">
        <v>43</v>
      </c>
    </row>
    <row r="10" spans="1:25" x14ac:dyDescent="0.25">
      <c r="A10" s="54">
        <v>3789</v>
      </c>
      <c r="B10" s="54" t="s">
        <v>3786</v>
      </c>
      <c r="C10" s="54" t="s">
        <v>7899</v>
      </c>
      <c r="D10" s="55">
        <v>3550</v>
      </c>
      <c r="E10" s="56">
        <v>116</v>
      </c>
      <c r="F10" s="54" t="s">
        <v>8220</v>
      </c>
      <c r="G10" s="54" t="s">
        <v>8224</v>
      </c>
      <c r="H10" s="54" t="s">
        <v>8246</v>
      </c>
      <c r="I10" s="54">
        <v>1434395418</v>
      </c>
      <c r="J10" s="54">
        <v>1431630618</v>
      </c>
      <c r="K10" s="54" t="b">
        <v>0</v>
      </c>
      <c r="L10" s="54">
        <v>4</v>
      </c>
      <c r="M10" s="54" t="b">
        <v>0</v>
      </c>
      <c r="N10" s="57" t="s">
        <v>8297</v>
      </c>
      <c r="O10" s="54" t="s">
        <v>8300</v>
      </c>
      <c r="P10" s="58">
        <v>3</v>
      </c>
      <c r="Q10" s="54">
        <v>29</v>
      </c>
      <c r="R10" s="54"/>
      <c r="S10" s="59">
        <v>42138.798819444448</v>
      </c>
      <c r="T10" s="59">
        <v>42170.798819444448</v>
      </c>
      <c r="U10" s="60">
        <v>5</v>
      </c>
      <c r="V10" s="60">
        <v>6</v>
      </c>
      <c r="W10" s="54">
        <v>2015</v>
      </c>
      <c r="X10" s="54">
        <v>2015</v>
      </c>
      <c r="Y10" s="60">
        <v>32</v>
      </c>
    </row>
    <row r="11" spans="1:25" x14ac:dyDescent="0.25">
      <c r="A11" s="54">
        <v>3205</v>
      </c>
      <c r="B11" s="54" t="s">
        <v>3205</v>
      </c>
      <c r="C11" s="54" t="s">
        <v>7315</v>
      </c>
      <c r="D11" s="55">
        <v>8000</v>
      </c>
      <c r="E11" s="56">
        <v>273</v>
      </c>
      <c r="F11" s="54" t="s">
        <v>8220</v>
      </c>
      <c r="G11" s="54" t="s">
        <v>8224</v>
      </c>
      <c r="H11" s="54" t="s">
        <v>8246</v>
      </c>
      <c r="I11" s="54">
        <v>1430470772</v>
      </c>
      <c r="J11" s="54">
        <v>1427878772</v>
      </c>
      <c r="K11" s="54" t="b">
        <v>0</v>
      </c>
      <c r="L11" s="54">
        <v>12</v>
      </c>
      <c r="M11" s="54" t="b">
        <v>0</v>
      </c>
      <c r="N11" s="57" t="s">
        <v>8297</v>
      </c>
      <c r="O11" s="54" t="s">
        <v>8300</v>
      </c>
      <c r="P11" s="58">
        <v>3</v>
      </c>
      <c r="Q11" s="54">
        <v>22.75</v>
      </c>
      <c r="R11" s="54"/>
      <c r="S11" s="59">
        <v>42095.374675925923</v>
      </c>
      <c r="T11" s="59">
        <v>42125.374675925923</v>
      </c>
      <c r="U11" s="60">
        <v>4</v>
      </c>
      <c r="V11" s="60">
        <v>5</v>
      </c>
      <c r="W11" s="54">
        <v>2015</v>
      </c>
      <c r="X11" s="54">
        <v>2015</v>
      </c>
      <c r="Y11" s="60">
        <v>30</v>
      </c>
    </row>
    <row r="12" spans="1:25" x14ac:dyDescent="0.25">
      <c r="A12" s="54">
        <v>3647</v>
      </c>
      <c r="B12" s="54" t="s">
        <v>3645</v>
      </c>
      <c r="C12" s="54" t="s">
        <v>7757</v>
      </c>
      <c r="D12" s="55">
        <v>500</v>
      </c>
      <c r="E12" s="56">
        <v>30</v>
      </c>
      <c r="F12" s="54" t="s">
        <v>8220</v>
      </c>
      <c r="G12" s="54" t="s">
        <v>8224</v>
      </c>
      <c r="H12" s="54" t="s">
        <v>8246</v>
      </c>
      <c r="I12" s="54">
        <v>1475258327</v>
      </c>
      <c r="J12" s="54">
        <v>1471370327</v>
      </c>
      <c r="K12" s="54" t="b">
        <v>0</v>
      </c>
      <c r="L12" s="54">
        <v>2</v>
      </c>
      <c r="M12" s="54" t="b">
        <v>0</v>
      </c>
      <c r="N12" s="57" t="s">
        <v>8297</v>
      </c>
      <c r="O12" s="54" t="s">
        <v>8300</v>
      </c>
      <c r="P12" s="58">
        <v>6</v>
      </c>
      <c r="Q12" s="54">
        <v>15</v>
      </c>
      <c r="R12" s="54"/>
      <c r="S12" s="59">
        <v>42598.749155092592</v>
      </c>
      <c r="T12" s="59">
        <v>42643.749155092592</v>
      </c>
      <c r="U12" s="60">
        <v>8</v>
      </c>
      <c r="V12" s="60">
        <v>9</v>
      </c>
      <c r="W12" s="54">
        <v>2016</v>
      </c>
      <c r="X12" s="54">
        <v>2016</v>
      </c>
      <c r="Y12" s="60">
        <v>45</v>
      </c>
    </row>
    <row r="13" spans="1:25" x14ac:dyDescent="0.25">
      <c r="A13" s="54">
        <v>3193</v>
      </c>
      <c r="B13" s="54" t="s">
        <v>3193</v>
      </c>
      <c r="C13" s="54" t="s">
        <v>7303</v>
      </c>
      <c r="D13" s="55">
        <v>5000</v>
      </c>
      <c r="E13" s="56">
        <v>587</v>
      </c>
      <c r="F13" s="54" t="s">
        <v>8220</v>
      </c>
      <c r="G13" s="54" t="s">
        <v>8224</v>
      </c>
      <c r="H13" s="54" t="s">
        <v>8246</v>
      </c>
      <c r="I13" s="54">
        <v>1424474056</v>
      </c>
      <c r="J13" s="54">
        <v>1420586056</v>
      </c>
      <c r="K13" s="54" t="b">
        <v>0</v>
      </c>
      <c r="L13" s="54">
        <v>24</v>
      </c>
      <c r="M13" s="54" t="b">
        <v>0</v>
      </c>
      <c r="N13" s="57" t="s">
        <v>8297</v>
      </c>
      <c r="O13" s="54" t="s">
        <v>8300</v>
      </c>
      <c r="P13" s="58">
        <v>12</v>
      </c>
      <c r="Q13" s="54">
        <v>24.46</v>
      </c>
      <c r="R13" s="54"/>
      <c r="S13" s="59">
        <v>42010.968240740738</v>
      </c>
      <c r="T13" s="59">
        <v>42055.968240740738</v>
      </c>
      <c r="U13" s="60">
        <v>1</v>
      </c>
      <c r="V13" s="60">
        <v>2</v>
      </c>
      <c r="W13" s="54">
        <v>2015</v>
      </c>
      <c r="X13" s="54">
        <v>2015</v>
      </c>
      <c r="Y13" s="60">
        <v>45</v>
      </c>
    </row>
    <row r="14" spans="1:25" x14ac:dyDescent="0.25">
      <c r="A14" s="54">
        <v>3880</v>
      </c>
      <c r="B14" s="54" t="s">
        <v>3877</v>
      </c>
      <c r="C14" s="54" t="s">
        <v>7989</v>
      </c>
      <c r="D14" s="55">
        <v>7500</v>
      </c>
      <c r="E14" s="56">
        <v>980</v>
      </c>
      <c r="F14" s="54" t="s">
        <v>8219</v>
      </c>
      <c r="G14" s="54" t="s">
        <v>8224</v>
      </c>
      <c r="H14" s="54" t="s">
        <v>8246</v>
      </c>
      <c r="I14" s="54">
        <v>1406761200</v>
      </c>
      <c r="J14" s="54">
        <v>1403724820</v>
      </c>
      <c r="K14" s="54" t="b">
        <v>0</v>
      </c>
      <c r="L14" s="54">
        <v>17</v>
      </c>
      <c r="M14" s="54" t="b">
        <v>0</v>
      </c>
      <c r="N14" s="57" t="s">
        <v>8297</v>
      </c>
      <c r="O14" s="54" t="s">
        <v>8300</v>
      </c>
      <c r="P14" s="58">
        <v>13</v>
      </c>
      <c r="Q14" s="54">
        <v>57.65</v>
      </c>
      <c r="R14" s="54"/>
      <c r="S14" s="59">
        <v>41815.815046296295</v>
      </c>
      <c r="T14" s="59">
        <v>41850.958333333336</v>
      </c>
      <c r="U14" s="60">
        <v>6</v>
      </c>
      <c r="V14" s="60">
        <v>7</v>
      </c>
      <c r="W14" s="54">
        <v>2014</v>
      </c>
      <c r="X14" s="54">
        <v>2014</v>
      </c>
      <c r="Y14" s="60">
        <v>35</v>
      </c>
    </row>
    <row r="15" spans="1:25" x14ac:dyDescent="0.25">
      <c r="A15" s="54">
        <v>3632</v>
      </c>
      <c r="B15" s="54" t="s">
        <v>3630</v>
      </c>
      <c r="C15" s="54" t="s">
        <v>7742</v>
      </c>
      <c r="D15" s="55">
        <v>500</v>
      </c>
      <c r="E15" s="56">
        <v>100</v>
      </c>
      <c r="F15" s="54" t="s">
        <v>8220</v>
      </c>
      <c r="G15" s="54" t="s">
        <v>8224</v>
      </c>
      <c r="H15" s="54" t="s">
        <v>8246</v>
      </c>
      <c r="I15" s="54">
        <v>1416781749</v>
      </c>
      <c r="J15" s="54">
        <v>1415053749</v>
      </c>
      <c r="K15" s="54" t="b">
        <v>0</v>
      </c>
      <c r="L15" s="54">
        <v>1</v>
      </c>
      <c r="M15" s="54" t="b">
        <v>0</v>
      </c>
      <c r="N15" s="57" t="s">
        <v>8297</v>
      </c>
      <c r="O15" s="54" t="s">
        <v>8300</v>
      </c>
      <c r="P15" s="58">
        <v>20</v>
      </c>
      <c r="Q15" s="54">
        <v>100</v>
      </c>
      <c r="R15" s="54"/>
      <c r="S15" s="59">
        <v>41946.936909722222</v>
      </c>
      <c r="T15" s="59">
        <v>41966.936909722222</v>
      </c>
      <c r="U15" s="60">
        <v>11</v>
      </c>
      <c r="V15" s="60">
        <v>11</v>
      </c>
      <c r="W15" s="54">
        <v>2014</v>
      </c>
      <c r="X15" s="54">
        <v>2014</v>
      </c>
      <c r="Y15" s="60">
        <v>20</v>
      </c>
    </row>
    <row r="16" spans="1:25" x14ac:dyDescent="0.25">
      <c r="A16" s="54">
        <v>3876</v>
      </c>
      <c r="B16" s="54" t="s">
        <v>3873</v>
      </c>
      <c r="C16" s="54" t="s">
        <v>7985</v>
      </c>
      <c r="D16" s="55">
        <v>3900</v>
      </c>
      <c r="E16" s="56">
        <v>2059</v>
      </c>
      <c r="F16" s="54" t="s">
        <v>8219</v>
      </c>
      <c r="G16" s="54" t="s">
        <v>8224</v>
      </c>
      <c r="H16" s="54" t="s">
        <v>8246</v>
      </c>
      <c r="I16" s="54">
        <v>1454425128</v>
      </c>
      <c r="J16" s="54">
        <v>1451833128</v>
      </c>
      <c r="K16" s="54" t="b">
        <v>0</v>
      </c>
      <c r="L16" s="54">
        <v>46</v>
      </c>
      <c r="M16" s="54" t="b">
        <v>0</v>
      </c>
      <c r="N16" s="57" t="s">
        <v>8297</v>
      </c>
      <c r="O16" s="54" t="s">
        <v>8300</v>
      </c>
      <c r="P16" s="58">
        <v>53</v>
      </c>
      <c r="Q16" s="54">
        <v>44.76</v>
      </c>
      <c r="R16" s="54"/>
      <c r="S16" s="59">
        <v>42372.624166666668</v>
      </c>
      <c r="T16" s="59">
        <v>42402.624166666668</v>
      </c>
      <c r="U16" s="60">
        <v>1</v>
      </c>
      <c r="V16" s="60">
        <v>2</v>
      </c>
      <c r="W16" s="54">
        <v>2016</v>
      </c>
      <c r="X16" s="54">
        <v>2016</v>
      </c>
      <c r="Y16" s="60">
        <v>30</v>
      </c>
    </row>
    <row r="17" spans="1:25" x14ac:dyDescent="0.25">
      <c r="A17" s="54">
        <v>3188</v>
      </c>
      <c r="B17" s="54" t="s">
        <v>3188</v>
      </c>
      <c r="C17" s="54" t="s">
        <v>7298</v>
      </c>
      <c r="D17" s="55">
        <v>200</v>
      </c>
      <c r="E17" s="56">
        <v>130</v>
      </c>
      <c r="F17" s="54" t="s">
        <v>8220</v>
      </c>
      <c r="G17" s="54" t="s">
        <v>8224</v>
      </c>
      <c r="H17" s="54" t="s">
        <v>8246</v>
      </c>
      <c r="I17" s="54">
        <v>1433930302</v>
      </c>
      <c r="J17" s="54">
        <v>1432115902</v>
      </c>
      <c r="K17" s="54" t="b">
        <v>0</v>
      </c>
      <c r="L17" s="54">
        <v>9</v>
      </c>
      <c r="M17" s="54" t="b">
        <v>0</v>
      </c>
      <c r="N17" s="57" t="s">
        <v>8297</v>
      </c>
      <c r="O17" s="54" t="s">
        <v>8300</v>
      </c>
      <c r="P17" s="58">
        <v>65</v>
      </c>
      <c r="Q17" s="54">
        <v>14.44</v>
      </c>
      <c r="R17" s="54"/>
      <c r="S17" s="59">
        <v>42144.415532407409</v>
      </c>
      <c r="T17" s="59">
        <v>42165.415532407409</v>
      </c>
      <c r="U17" s="60">
        <v>5</v>
      </c>
      <c r="V17" s="60">
        <v>6</v>
      </c>
      <c r="W17" s="54">
        <v>2015</v>
      </c>
      <c r="X17" s="54">
        <v>2015</v>
      </c>
      <c r="Y17" s="60">
        <v>21</v>
      </c>
    </row>
    <row r="18" spans="1:25" x14ac:dyDescent="0.25">
      <c r="A18" s="54">
        <v>2922</v>
      </c>
      <c r="B18" s="54" t="s">
        <v>2922</v>
      </c>
      <c r="C18" s="54" t="s">
        <v>7032</v>
      </c>
      <c r="D18" s="55">
        <v>500</v>
      </c>
      <c r="E18" s="56">
        <v>500</v>
      </c>
      <c r="F18" s="54" t="s">
        <v>8218</v>
      </c>
      <c r="G18" s="54" t="s">
        <v>8224</v>
      </c>
      <c r="H18" s="54" t="s">
        <v>8246</v>
      </c>
      <c r="I18" s="54">
        <v>1431982727</v>
      </c>
      <c r="J18" s="54">
        <v>1428094727</v>
      </c>
      <c r="K18" s="54" t="b">
        <v>0</v>
      </c>
      <c r="L18" s="54">
        <v>6</v>
      </c>
      <c r="M18" s="54" t="b">
        <v>1</v>
      </c>
      <c r="N18" s="57" t="s">
        <v>8297</v>
      </c>
      <c r="O18" s="54" t="s">
        <v>8300</v>
      </c>
      <c r="P18" s="58">
        <v>100</v>
      </c>
      <c r="Q18" s="54">
        <v>83.33</v>
      </c>
      <c r="R18" s="54"/>
      <c r="S18" s="59">
        <v>42097.874155092592</v>
      </c>
      <c r="T18" s="59">
        <v>42142.874155092592</v>
      </c>
      <c r="U18" s="60">
        <v>4</v>
      </c>
      <c r="V18" s="60">
        <v>5</v>
      </c>
      <c r="W18" s="54">
        <v>2015</v>
      </c>
      <c r="X18" s="54">
        <v>2015</v>
      </c>
      <c r="Y18" s="60">
        <v>45</v>
      </c>
    </row>
    <row r="19" spans="1:25" x14ac:dyDescent="0.25">
      <c r="A19" s="54">
        <v>3761</v>
      </c>
      <c r="B19" s="54" t="s">
        <v>3758</v>
      </c>
      <c r="C19" s="54" t="s">
        <v>7871</v>
      </c>
      <c r="D19" s="55">
        <v>500</v>
      </c>
      <c r="E19" s="56">
        <v>500</v>
      </c>
      <c r="F19" s="54" t="s">
        <v>8218</v>
      </c>
      <c r="G19" s="54" t="s">
        <v>8224</v>
      </c>
      <c r="H19" s="54" t="s">
        <v>8246</v>
      </c>
      <c r="I19" s="54">
        <v>1439247600</v>
      </c>
      <c r="J19" s="54">
        <v>1434625937</v>
      </c>
      <c r="K19" s="54" t="b">
        <v>0</v>
      </c>
      <c r="L19" s="54">
        <v>3</v>
      </c>
      <c r="M19" s="54" t="b">
        <v>1</v>
      </c>
      <c r="N19" s="57" t="s">
        <v>8297</v>
      </c>
      <c r="O19" s="54" t="s">
        <v>8300</v>
      </c>
      <c r="P19" s="58">
        <v>100</v>
      </c>
      <c r="Q19" s="54">
        <v>166.67</v>
      </c>
      <c r="R19" s="54"/>
      <c r="S19" s="59">
        <v>42173.466863425929</v>
      </c>
      <c r="T19" s="59">
        <v>42226.958333333328</v>
      </c>
      <c r="U19" s="60">
        <v>6</v>
      </c>
      <c r="V19" s="60">
        <v>8</v>
      </c>
      <c r="W19" s="54">
        <v>2015</v>
      </c>
      <c r="X19" s="54">
        <v>2015</v>
      </c>
      <c r="Y19" s="60">
        <v>53</v>
      </c>
    </row>
    <row r="20" spans="1:25" x14ac:dyDescent="0.25">
      <c r="A20" s="54">
        <v>3770</v>
      </c>
      <c r="B20" s="54" t="s">
        <v>3767</v>
      </c>
      <c r="C20" s="54" t="s">
        <v>7880</v>
      </c>
      <c r="D20" s="55">
        <v>2000</v>
      </c>
      <c r="E20" s="56">
        <v>2000</v>
      </c>
      <c r="F20" s="54" t="s">
        <v>8218</v>
      </c>
      <c r="G20" s="54" t="s">
        <v>8224</v>
      </c>
      <c r="H20" s="54" t="s">
        <v>8246</v>
      </c>
      <c r="I20" s="54">
        <v>1434234010</v>
      </c>
      <c r="J20" s="54">
        <v>1431642010</v>
      </c>
      <c r="K20" s="54" t="b">
        <v>0</v>
      </c>
      <c r="L20" s="54">
        <v>20</v>
      </c>
      <c r="M20" s="54" t="b">
        <v>1</v>
      </c>
      <c r="N20" s="57" t="s">
        <v>8297</v>
      </c>
      <c r="O20" s="54" t="s">
        <v>8300</v>
      </c>
      <c r="P20" s="58">
        <v>100</v>
      </c>
      <c r="Q20" s="54">
        <v>100</v>
      </c>
      <c r="R20" s="54"/>
      <c r="S20" s="59">
        <v>42138.930671296301</v>
      </c>
      <c r="T20" s="59">
        <v>42168.930671296301</v>
      </c>
      <c r="U20" s="60">
        <v>5</v>
      </c>
      <c r="V20" s="60">
        <v>6</v>
      </c>
      <c r="W20" s="54">
        <v>2015</v>
      </c>
      <c r="X20" s="54">
        <v>2015</v>
      </c>
      <c r="Y20" s="60">
        <v>30</v>
      </c>
    </row>
    <row r="21" spans="1:25" x14ac:dyDescent="0.25">
      <c r="A21" s="54">
        <v>2930</v>
      </c>
      <c r="B21" s="54" t="s">
        <v>2930</v>
      </c>
      <c r="C21" s="54" t="s">
        <v>7040</v>
      </c>
      <c r="D21" s="55">
        <v>10000</v>
      </c>
      <c r="E21" s="56">
        <v>10092</v>
      </c>
      <c r="F21" s="54" t="s">
        <v>8218</v>
      </c>
      <c r="G21" s="54" t="s">
        <v>8224</v>
      </c>
      <c r="H21" s="54" t="s">
        <v>8246</v>
      </c>
      <c r="I21" s="54">
        <v>1431007264</v>
      </c>
      <c r="J21" s="54">
        <v>1428415264</v>
      </c>
      <c r="K21" s="54" t="b">
        <v>0</v>
      </c>
      <c r="L21" s="54">
        <v>62</v>
      </c>
      <c r="M21" s="54" t="b">
        <v>1</v>
      </c>
      <c r="N21" s="57" t="s">
        <v>8297</v>
      </c>
      <c r="O21" s="54" t="s">
        <v>8300</v>
      </c>
      <c r="P21" s="58">
        <v>101</v>
      </c>
      <c r="Q21" s="54">
        <v>162.77000000000001</v>
      </c>
      <c r="R21" s="54"/>
      <c r="S21" s="59">
        <v>42101.584074074075</v>
      </c>
      <c r="T21" s="59">
        <v>42131.584074074075</v>
      </c>
      <c r="U21" s="60">
        <v>4</v>
      </c>
      <c r="V21" s="60">
        <v>5</v>
      </c>
      <c r="W21" s="54">
        <v>2015</v>
      </c>
      <c r="X21" s="54">
        <v>2015</v>
      </c>
      <c r="Y21" s="60">
        <v>30</v>
      </c>
    </row>
    <row r="22" spans="1:25" x14ac:dyDescent="0.25">
      <c r="A22" s="54">
        <v>3782</v>
      </c>
      <c r="B22" s="54" t="s">
        <v>3779</v>
      </c>
      <c r="C22" s="54" t="s">
        <v>7892</v>
      </c>
      <c r="D22" s="55">
        <v>2000</v>
      </c>
      <c r="E22" s="56">
        <v>2035</v>
      </c>
      <c r="F22" s="54" t="s">
        <v>8218</v>
      </c>
      <c r="G22" s="54" t="s">
        <v>8224</v>
      </c>
      <c r="H22" s="54" t="s">
        <v>8246</v>
      </c>
      <c r="I22" s="54">
        <v>1469401200</v>
      </c>
      <c r="J22" s="54">
        <v>1466887297</v>
      </c>
      <c r="K22" s="54" t="b">
        <v>0</v>
      </c>
      <c r="L22" s="54">
        <v>27</v>
      </c>
      <c r="M22" s="54" t="b">
        <v>1</v>
      </c>
      <c r="N22" s="57" t="s">
        <v>8297</v>
      </c>
      <c r="O22" s="54" t="s">
        <v>8300</v>
      </c>
      <c r="P22" s="58">
        <v>102</v>
      </c>
      <c r="Q22" s="54">
        <v>75.37</v>
      </c>
      <c r="R22" s="54"/>
      <c r="S22" s="59">
        <v>42546.862233796302</v>
      </c>
      <c r="T22" s="59">
        <v>42575.958333333328</v>
      </c>
      <c r="U22" s="60">
        <v>6</v>
      </c>
      <c r="V22" s="60">
        <v>7</v>
      </c>
      <c r="W22" s="54">
        <v>2016</v>
      </c>
      <c r="X22" s="54">
        <v>2016</v>
      </c>
      <c r="Y22" s="60">
        <v>29</v>
      </c>
    </row>
    <row r="23" spans="1:25" x14ac:dyDescent="0.25">
      <c r="A23" s="54">
        <v>3762</v>
      </c>
      <c r="B23" s="54" t="s">
        <v>3759</v>
      </c>
      <c r="C23" s="54" t="s">
        <v>7872</v>
      </c>
      <c r="D23" s="55">
        <v>1250</v>
      </c>
      <c r="E23" s="56">
        <v>1328</v>
      </c>
      <c r="F23" s="54" t="s">
        <v>8218</v>
      </c>
      <c r="G23" s="54" t="s">
        <v>8224</v>
      </c>
      <c r="H23" s="54" t="s">
        <v>8246</v>
      </c>
      <c r="I23" s="54">
        <v>1438543889</v>
      </c>
      <c r="J23" s="54">
        <v>1436383889</v>
      </c>
      <c r="K23" s="54" t="b">
        <v>0</v>
      </c>
      <c r="L23" s="54">
        <v>28</v>
      </c>
      <c r="M23" s="54" t="b">
        <v>1</v>
      </c>
      <c r="N23" s="57" t="s">
        <v>8297</v>
      </c>
      <c r="O23" s="54" t="s">
        <v>8300</v>
      </c>
      <c r="P23" s="58">
        <v>106</v>
      </c>
      <c r="Q23" s="54">
        <v>47.43</v>
      </c>
      <c r="R23" s="54"/>
      <c r="S23" s="59">
        <v>42193.813530092593</v>
      </c>
      <c r="T23" s="59">
        <v>42218.813530092593</v>
      </c>
      <c r="U23" s="60">
        <v>7</v>
      </c>
      <c r="V23" s="60">
        <v>8</v>
      </c>
      <c r="W23" s="54">
        <v>2015</v>
      </c>
      <c r="X23" s="54">
        <v>2015</v>
      </c>
      <c r="Y23" s="60">
        <v>25</v>
      </c>
    </row>
    <row r="24" spans="1:25" x14ac:dyDescent="0.25">
      <c r="A24" s="54">
        <v>3752</v>
      </c>
      <c r="B24" s="54" t="s">
        <v>3749</v>
      </c>
      <c r="C24" s="54" t="s">
        <v>7862</v>
      </c>
      <c r="D24" s="55">
        <v>500</v>
      </c>
      <c r="E24" s="56">
        <v>565</v>
      </c>
      <c r="F24" s="54" t="s">
        <v>8218</v>
      </c>
      <c r="G24" s="54" t="s">
        <v>8224</v>
      </c>
      <c r="H24" s="54" t="s">
        <v>8246</v>
      </c>
      <c r="I24" s="54">
        <v>1476651600</v>
      </c>
      <c r="J24" s="54">
        <v>1473189335</v>
      </c>
      <c r="K24" s="54" t="b">
        <v>0</v>
      </c>
      <c r="L24" s="54">
        <v>15</v>
      </c>
      <c r="M24" s="54" t="b">
        <v>1</v>
      </c>
      <c r="N24" s="57" t="s">
        <v>8297</v>
      </c>
      <c r="O24" s="54" t="s">
        <v>8300</v>
      </c>
      <c r="P24" s="58">
        <v>113</v>
      </c>
      <c r="Q24" s="54">
        <v>37.67</v>
      </c>
      <c r="R24" s="54"/>
      <c r="S24" s="59">
        <v>42619.802488425921</v>
      </c>
      <c r="T24" s="59">
        <v>42659.875</v>
      </c>
      <c r="U24" s="60">
        <v>9</v>
      </c>
      <c r="V24" s="60">
        <v>10</v>
      </c>
      <c r="W24" s="54">
        <v>2016</v>
      </c>
      <c r="X24" s="54">
        <v>2016</v>
      </c>
      <c r="Y24" s="60">
        <v>40</v>
      </c>
    </row>
    <row r="25" spans="1:25" x14ac:dyDescent="0.25">
      <c r="A25" s="54">
        <v>3755</v>
      </c>
      <c r="B25" s="54" t="s">
        <v>3752</v>
      </c>
      <c r="C25" s="54" t="s">
        <v>7865</v>
      </c>
      <c r="D25" s="55">
        <v>550</v>
      </c>
      <c r="E25" s="56">
        <v>713</v>
      </c>
      <c r="F25" s="54" t="s">
        <v>8218</v>
      </c>
      <c r="G25" s="54" t="s">
        <v>8224</v>
      </c>
      <c r="H25" s="54" t="s">
        <v>8246</v>
      </c>
      <c r="I25" s="54">
        <v>1460753307</v>
      </c>
      <c r="J25" s="54">
        <v>1458161307</v>
      </c>
      <c r="K25" s="54" t="b">
        <v>0</v>
      </c>
      <c r="L25" s="54">
        <v>28</v>
      </c>
      <c r="M25" s="54" t="b">
        <v>1</v>
      </c>
      <c r="N25" s="57" t="s">
        <v>8297</v>
      </c>
      <c r="O25" s="54" t="s">
        <v>8300</v>
      </c>
      <c r="P25" s="58">
        <v>130</v>
      </c>
      <c r="Q25" s="54">
        <v>25.46</v>
      </c>
      <c r="R25" s="54"/>
      <c r="S25" s="59">
        <v>42445.866979166662</v>
      </c>
      <c r="T25" s="59">
        <v>42475.866979166662</v>
      </c>
      <c r="U25" s="60">
        <v>3</v>
      </c>
      <c r="V25" s="60">
        <v>4</v>
      </c>
      <c r="W25" s="54">
        <v>2016</v>
      </c>
      <c r="X25" s="54">
        <v>2016</v>
      </c>
      <c r="Y25" s="60">
        <v>30</v>
      </c>
    </row>
    <row r="26" spans="1:25" x14ac:dyDescent="0.25">
      <c r="A26" s="54">
        <v>2937</v>
      </c>
      <c r="B26" s="54" t="s">
        <v>2937</v>
      </c>
      <c r="C26" s="54" t="s">
        <v>7047</v>
      </c>
      <c r="D26" s="55">
        <v>1500</v>
      </c>
      <c r="E26" s="56">
        <v>2000</v>
      </c>
      <c r="F26" s="54" t="s">
        <v>8218</v>
      </c>
      <c r="G26" s="54" t="s">
        <v>8224</v>
      </c>
      <c r="H26" s="54" t="s">
        <v>8246</v>
      </c>
      <c r="I26" s="54">
        <v>1405249113</v>
      </c>
      <c r="J26" s="54">
        <v>1402657113</v>
      </c>
      <c r="K26" s="54" t="b">
        <v>0</v>
      </c>
      <c r="L26" s="54">
        <v>55</v>
      </c>
      <c r="M26" s="54" t="b">
        <v>1</v>
      </c>
      <c r="N26" s="57" t="s">
        <v>8297</v>
      </c>
      <c r="O26" s="54" t="s">
        <v>8300</v>
      </c>
      <c r="P26" s="58">
        <v>133</v>
      </c>
      <c r="Q26" s="54">
        <v>36.36</v>
      </c>
      <c r="R26" s="54"/>
      <c r="S26" s="59">
        <v>41803.457326388889</v>
      </c>
      <c r="T26" s="59">
        <v>41833.457326388889</v>
      </c>
      <c r="U26" s="60">
        <v>6</v>
      </c>
      <c r="V26" s="60">
        <v>7</v>
      </c>
      <c r="W26" s="54">
        <v>2014</v>
      </c>
      <c r="X26" s="54">
        <v>2014</v>
      </c>
      <c r="Y26" s="60">
        <v>30</v>
      </c>
    </row>
    <row r="27" spans="1:25" x14ac:dyDescent="0.25">
      <c r="A27" s="54">
        <v>3785</v>
      </c>
      <c r="B27" s="54" t="s">
        <v>3782</v>
      </c>
      <c r="C27" s="54" t="s">
        <v>7895</v>
      </c>
      <c r="D27" s="55">
        <v>2000</v>
      </c>
      <c r="E27" s="56">
        <v>3015</v>
      </c>
      <c r="F27" s="54" t="s">
        <v>8218</v>
      </c>
      <c r="G27" s="54" t="s">
        <v>8224</v>
      </c>
      <c r="H27" s="54" t="s">
        <v>8246</v>
      </c>
      <c r="I27" s="54">
        <v>1470132180</v>
      </c>
      <c r="J27" s="54">
        <v>1467040769</v>
      </c>
      <c r="K27" s="54" t="b">
        <v>0</v>
      </c>
      <c r="L27" s="54">
        <v>30</v>
      </c>
      <c r="M27" s="54" t="b">
        <v>1</v>
      </c>
      <c r="N27" s="57" t="s">
        <v>8297</v>
      </c>
      <c r="O27" s="54" t="s">
        <v>8300</v>
      </c>
      <c r="P27" s="58">
        <v>151</v>
      </c>
      <c r="Q27" s="54">
        <v>100.5</v>
      </c>
      <c r="R27" s="54"/>
      <c r="S27" s="59">
        <v>42548.63853009259</v>
      </c>
      <c r="T27" s="59">
        <v>42584.418749999997</v>
      </c>
      <c r="U27" s="60">
        <v>6</v>
      </c>
      <c r="V27" s="60">
        <v>8</v>
      </c>
      <c r="W27" s="54">
        <v>2016</v>
      </c>
      <c r="X27" s="54">
        <v>2016</v>
      </c>
      <c r="Y27" s="60">
        <v>36</v>
      </c>
    </row>
  </sheetData>
  <conditionalFormatting sqref="F1">
    <cfRule type="cellIs" dxfId="19" priority="7" operator="equal">
      <formula>"failed"</formula>
    </cfRule>
    <cfRule type="cellIs" dxfId="18" priority="8" operator="equal">
      <formula>"canceled"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P1">
    <cfRule type="colorScale" priority="6">
      <colorScale>
        <cfvo type="min"/>
        <cfvo type="max"/>
        <color rgb="FFFF0000"/>
        <color rgb="FF0070C0"/>
      </colorScale>
    </cfRule>
  </conditionalFormatting>
  <conditionalFormatting sqref="F2:F27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2:P27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D43D8-5087-4653-8DE3-CCB2FA5BE3AC}">
  <dimension ref="A1:Y413"/>
  <sheetViews>
    <sheetView topLeftCell="A2" zoomScale="70" zoomScaleNormal="70" workbookViewId="0">
      <selection activeCell="C48" sqref="C48"/>
    </sheetView>
  </sheetViews>
  <sheetFormatPr defaultRowHeight="15" x14ac:dyDescent="0.25"/>
  <cols>
    <col min="1" max="1" width="7.28515625" bestFit="1" customWidth="1"/>
    <col min="2" max="2" width="78.7109375" bestFit="1" customWidth="1"/>
    <col min="3" max="3" width="139.7109375" bestFit="1" customWidth="1"/>
    <col min="4" max="4" width="14.85546875" bestFit="1" customWidth="1"/>
    <col min="5" max="5" width="17.42578125" bestFit="1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24">
        <v>525</v>
      </c>
      <c r="B2" s="24" t="s">
        <v>526</v>
      </c>
      <c r="C2" s="24" t="s">
        <v>4635</v>
      </c>
      <c r="D2" s="25">
        <v>12000</v>
      </c>
      <c r="E2" s="26">
        <v>12000</v>
      </c>
      <c r="F2" s="24" t="s">
        <v>8218</v>
      </c>
      <c r="G2" s="24" t="s">
        <v>8223</v>
      </c>
      <c r="H2" s="24" t="s">
        <v>8245</v>
      </c>
      <c r="I2" s="24">
        <v>1410601041</v>
      </c>
      <c r="J2" s="24">
        <v>1406713041</v>
      </c>
      <c r="K2" s="24" t="b">
        <v>0</v>
      </c>
      <c r="L2" s="24">
        <v>12</v>
      </c>
      <c r="M2" s="24" t="b">
        <v>1</v>
      </c>
      <c r="N2" s="27" t="s">
        <v>8297</v>
      </c>
      <c r="O2" s="24" t="s">
        <v>8298</v>
      </c>
      <c r="P2" s="28">
        <v>100</v>
      </c>
      <c r="Q2" s="24">
        <v>1000</v>
      </c>
      <c r="R2" s="24"/>
      <c r="S2" s="29">
        <v>41850.400937500002</v>
      </c>
      <c r="T2" s="29">
        <v>41895.400937500002</v>
      </c>
      <c r="U2" s="30">
        <v>7</v>
      </c>
      <c r="V2" s="30">
        <v>9</v>
      </c>
      <c r="W2" s="24">
        <v>2014</v>
      </c>
      <c r="X2" s="24">
        <v>2014</v>
      </c>
      <c r="Y2" s="30">
        <v>45</v>
      </c>
    </row>
    <row r="3" spans="1:25" x14ac:dyDescent="0.25">
      <c r="A3" s="31">
        <v>531</v>
      </c>
      <c r="B3" s="31" t="s">
        <v>532</v>
      </c>
      <c r="C3" s="31" t="s">
        <v>4641</v>
      </c>
      <c r="D3" s="32">
        <v>4000</v>
      </c>
      <c r="E3" s="33">
        <v>4000</v>
      </c>
      <c r="F3" s="31" t="s">
        <v>8218</v>
      </c>
      <c r="G3" s="31" t="s">
        <v>8223</v>
      </c>
      <c r="H3" s="31" t="s">
        <v>8245</v>
      </c>
      <c r="I3" s="31">
        <v>1481957940</v>
      </c>
      <c r="J3" s="31">
        <v>1478050429</v>
      </c>
      <c r="K3" s="31" t="b">
        <v>0</v>
      </c>
      <c r="L3" s="31">
        <v>31</v>
      </c>
      <c r="M3" s="31" t="b">
        <v>1</v>
      </c>
      <c r="N3" s="34" t="s">
        <v>8297</v>
      </c>
      <c r="O3" s="31" t="s">
        <v>8298</v>
      </c>
      <c r="P3" s="35">
        <v>100</v>
      </c>
      <c r="Q3" s="31">
        <v>129.03</v>
      </c>
      <c r="R3" s="31"/>
      <c r="S3" s="36">
        <v>42676.065150462964</v>
      </c>
      <c r="T3" s="36">
        <v>42721.290972222225</v>
      </c>
      <c r="U3" s="37">
        <v>11</v>
      </c>
      <c r="V3" s="37">
        <v>12</v>
      </c>
      <c r="W3" s="31">
        <v>2016</v>
      </c>
      <c r="X3" s="31">
        <v>2016</v>
      </c>
      <c r="Y3" s="37">
        <v>45</v>
      </c>
    </row>
    <row r="4" spans="1:25" x14ac:dyDescent="0.25">
      <c r="A4" s="24">
        <v>1302</v>
      </c>
      <c r="B4" s="24" t="s">
        <v>1303</v>
      </c>
      <c r="C4" s="24" t="s">
        <v>5412</v>
      </c>
      <c r="D4" s="25">
        <v>2500</v>
      </c>
      <c r="E4" s="26">
        <v>2500</v>
      </c>
      <c r="F4" s="24" t="s">
        <v>8218</v>
      </c>
      <c r="G4" s="24" t="s">
        <v>8223</v>
      </c>
      <c r="H4" s="24" t="s">
        <v>8245</v>
      </c>
      <c r="I4" s="24">
        <v>1480559011</v>
      </c>
      <c r="J4" s="24">
        <v>1477963411</v>
      </c>
      <c r="K4" s="24" t="b">
        <v>0</v>
      </c>
      <c r="L4" s="24">
        <v>50</v>
      </c>
      <c r="M4" s="24" t="b">
        <v>1</v>
      </c>
      <c r="N4" s="27" t="s">
        <v>8297</v>
      </c>
      <c r="O4" s="24" t="s">
        <v>8298</v>
      </c>
      <c r="P4" s="28">
        <v>100</v>
      </c>
      <c r="Q4" s="24">
        <v>50</v>
      </c>
      <c r="R4" s="24"/>
      <c r="S4" s="29">
        <v>42675.057997685188</v>
      </c>
      <c r="T4" s="29">
        <v>42705.099664351852</v>
      </c>
      <c r="U4" s="30">
        <v>11</v>
      </c>
      <c r="V4" s="30">
        <v>12</v>
      </c>
      <c r="W4" s="24">
        <v>2016</v>
      </c>
      <c r="X4" s="24">
        <v>2016</v>
      </c>
      <c r="Y4" s="30">
        <v>30</v>
      </c>
    </row>
    <row r="5" spans="1:25" x14ac:dyDescent="0.25">
      <c r="A5" s="31">
        <v>2822</v>
      </c>
      <c r="B5" s="31" t="s">
        <v>2822</v>
      </c>
      <c r="C5" s="31" t="s">
        <v>6932</v>
      </c>
      <c r="D5" s="32">
        <v>6000</v>
      </c>
      <c r="E5" s="33">
        <v>6000</v>
      </c>
      <c r="F5" s="31" t="s">
        <v>8218</v>
      </c>
      <c r="G5" s="31" t="s">
        <v>8223</v>
      </c>
      <c r="H5" s="31" t="s">
        <v>8245</v>
      </c>
      <c r="I5" s="31">
        <v>1427469892</v>
      </c>
      <c r="J5" s="31">
        <v>1424881492</v>
      </c>
      <c r="K5" s="31" t="b">
        <v>0</v>
      </c>
      <c r="L5" s="31">
        <v>94</v>
      </c>
      <c r="M5" s="31" t="b">
        <v>1</v>
      </c>
      <c r="N5" s="34" t="s">
        <v>8297</v>
      </c>
      <c r="O5" s="31" t="s">
        <v>8298</v>
      </c>
      <c r="P5" s="35">
        <v>100</v>
      </c>
      <c r="Q5" s="31">
        <v>63.83</v>
      </c>
      <c r="R5" s="31"/>
      <c r="S5" s="36">
        <v>42060.683935185181</v>
      </c>
      <c r="T5" s="36">
        <v>42090.642268518524</v>
      </c>
      <c r="U5" s="37">
        <v>2</v>
      </c>
      <c r="V5" s="37">
        <v>3</v>
      </c>
      <c r="W5" s="31">
        <v>2015</v>
      </c>
      <c r="X5" s="31">
        <v>2015</v>
      </c>
      <c r="Y5" s="37">
        <v>30</v>
      </c>
    </row>
    <row r="6" spans="1:25" x14ac:dyDescent="0.25">
      <c r="A6" s="24">
        <v>2830</v>
      </c>
      <c r="B6" s="24" t="s">
        <v>2830</v>
      </c>
      <c r="C6" s="24" t="s">
        <v>6940</v>
      </c>
      <c r="D6" s="25">
        <v>3000</v>
      </c>
      <c r="E6" s="26">
        <v>3000</v>
      </c>
      <c r="F6" s="24" t="s">
        <v>8218</v>
      </c>
      <c r="G6" s="24" t="s">
        <v>8223</v>
      </c>
      <c r="H6" s="24" t="s">
        <v>8245</v>
      </c>
      <c r="I6" s="24">
        <v>1399867140</v>
      </c>
      <c r="J6" s="24">
        <v>1398802148</v>
      </c>
      <c r="K6" s="24" t="b">
        <v>0</v>
      </c>
      <c r="L6" s="24">
        <v>11</v>
      </c>
      <c r="M6" s="24" t="b">
        <v>1</v>
      </c>
      <c r="N6" s="27" t="s">
        <v>8297</v>
      </c>
      <c r="O6" s="24" t="s">
        <v>8298</v>
      </c>
      <c r="P6" s="28">
        <v>100</v>
      </c>
      <c r="Q6" s="24">
        <v>272.73</v>
      </c>
      <c r="R6" s="24"/>
      <c r="S6" s="29">
        <v>41758.839675925927</v>
      </c>
      <c r="T6" s="29">
        <v>41771.165972222225</v>
      </c>
      <c r="U6" s="30">
        <v>4</v>
      </c>
      <c r="V6" s="30">
        <v>5</v>
      </c>
      <c r="W6" s="24">
        <v>2014</v>
      </c>
      <c r="X6" s="24">
        <v>2014</v>
      </c>
      <c r="Y6" s="30">
        <v>13</v>
      </c>
    </row>
    <row r="7" spans="1:25" x14ac:dyDescent="0.25">
      <c r="A7" s="31">
        <v>3332</v>
      </c>
      <c r="B7" s="31" t="s">
        <v>3332</v>
      </c>
      <c r="C7" s="31" t="s">
        <v>7442</v>
      </c>
      <c r="D7" s="32">
        <v>6000</v>
      </c>
      <c r="E7" s="33">
        <v>6000</v>
      </c>
      <c r="F7" s="31" t="s">
        <v>8218</v>
      </c>
      <c r="G7" s="31" t="s">
        <v>8223</v>
      </c>
      <c r="H7" s="31" t="s">
        <v>8245</v>
      </c>
      <c r="I7" s="31">
        <v>1405802330</v>
      </c>
      <c r="J7" s="31">
        <v>1403210330</v>
      </c>
      <c r="K7" s="31" t="b">
        <v>0</v>
      </c>
      <c r="L7" s="31">
        <v>83</v>
      </c>
      <c r="M7" s="31" t="b">
        <v>1</v>
      </c>
      <c r="N7" s="34" t="s">
        <v>8297</v>
      </c>
      <c r="O7" s="31" t="s">
        <v>8298</v>
      </c>
      <c r="P7" s="35">
        <v>100</v>
      </c>
      <c r="Q7" s="31">
        <v>72.290000000000006</v>
      </c>
      <c r="R7" s="31"/>
      <c r="S7" s="36">
        <v>41809.860300925924</v>
      </c>
      <c r="T7" s="36">
        <v>41839.860300925924</v>
      </c>
      <c r="U7" s="37">
        <v>6</v>
      </c>
      <c r="V7" s="37">
        <v>7</v>
      </c>
      <c r="W7" s="31">
        <v>2014</v>
      </c>
      <c r="X7" s="31">
        <v>2014</v>
      </c>
      <c r="Y7" s="37">
        <v>30</v>
      </c>
    </row>
    <row r="8" spans="1:25" x14ac:dyDescent="0.25">
      <c r="A8" s="24">
        <v>3385</v>
      </c>
      <c r="B8" s="24" t="s">
        <v>3384</v>
      </c>
      <c r="C8" s="24" t="s">
        <v>7495</v>
      </c>
      <c r="D8" s="25">
        <v>2000</v>
      </c>
      <c r="E8" s="26">
        <v>2000</v>
      </c>
      <c r="F8" s="24" t="s">
        <v>8218</v>
      </c>
      <c r="G8" s="24" t="s">
        <v>8223</v>
      </c>
      <c r="H8" s="24" t="s">
        <v>8245</v>
      </c>
      <c r="I8" s="24">
        <v>1418244552</v>
      </c>
      <c r="J8" s="24">
        <v>1415652552</v>
      </c>
      <c r="K8" s="24" t="b">
        <v>0</v>
      </c>
      <c r="L8" s="24">
        <v>15</v>
      </c>
      <c r="M8" s="24" t="b">
        <v>1</v>
      </c>
      <c r="N8" s="27" t="s">
        <v>8297</v>
      </c>
      <c r="O8" s="24" t="s">
        <v>8298</v>
      </c>
      <c r="P8" s="28">
        <v>100</v>
      </c>
      <c r="Q8" s="24">
        <v>133.33000000000001</v>
      </c>
      <c r="R8" s="24"/>
      <c r="S8" s="29">
        <v>41953.8675</v>
      </c>
      <c r="T8" s="29">
        <v>41983.8675</v>
      </c>
      <c r="U8" s="30">
        <v>11</v>
      </c>
      <c r="V8" s="30">
        <v>12</v>
      </c>
      <c r="W8" s="24">
        <v>2014</v>
      </c>
      <c r="X8" s="24">
        <v>2014</v>
      </c>
      <c r="Y8" s="30">
        <v>30</v>
      </c>
    </row>
    <row r="9" spans="1:25" x14ac:dyDescent="0.25">
      <c r="A9" s="31">
        <v>3415</v>
      </c>
      <c r="B9" s="31" t="s">
        <v>3414</v>
      </c>
      <c r="C9" s="31" t="s">
        <v>7525</v>
      </c>
      <c r="D9" s="32">
        <v>200</v>
      </c>
      <c r="E9" s="33">
        <v>200</v>
      </c>
      <c r="F9" s="31" t="s">
        <v>8218</v>
      </c>
      <c r="G9" s="31" t="s">
        <v>8223</v>
      </c>
      <c r="H9" s="31" t="s">
        <v>8245</v>
      </c>
      <c r="I9" s="31">
        <v>1460935800</v>
      </c>
      <c r="J9" s="31">
        <v>1459999656</v>
      </c>
      <c r="K9" s="31" t="b">
        <v>0</v>
      </c>
      <c r="L9" s="31">
        <v>9</v>
      </c>
      <c r="M9" s="31" t="b">
        <v>1</v>
      </c>
      <c r="N9" s="34" t="s">
        <v>8297</v>
      </c>
      <c r="O9" s="31" t="s">
        <v>8298</v>
      </c>
      <c r="P9" s="35">
        <v>100</v>
      </c>
      <c r="Q9" s="31">
        <v>22.22</v>
      </c>
      <c r="R9" s="31"/>
      <c r="S9" s="36">
        <v>42467.144166666665</v>
      </c>
      <c r="T9" s="36">
        <v>42477.979166666672</v>
      </c>
      <c r="U9" s="37">
        <v>4</v>
      </c>
      <c r="V9" s="37">
        <v>4</v>
      </c>
      <c r="W9" s="31">
        <v>2016</v>
      </c>
      <c r="X9" s="31">
        <v>2016</v>
      </c>
      <c r="Y9" s="37">
        <v>10</v>
      </c>
    </row>
    <row r="10" spans="1:25" x14ac:dyDescent="0.25">
      <c r="A10" s="24">
        <v>3431</v>
      </c>
      <c r="B10" s="24" t="s">
        <v>3430</v>
      </c>
      <c r="C10" s="24" t="s">
        <v>7541</v>
      </c>
      <c r="D10" s="25">
        <v>2000</v>
      </c>
      <c r="E10" s="26">
        <v>2000</v>
      </c>
      <c r="F10" s="24" t="s">
        <v>8218</v>
      </c>
      <c r="G10" s="24" t="s">
        <v>8223</v>
      </c>
      <c r="H10" s="24" t="s">
        <v>8245</v>
      </c>
      <c r="I10" s="24">
        <v>1408383153</v>
      </c>
      <c r="J10" s="24">
        <v>1405791153</v>
      </c>
      <c r="K10" s="24" t="b">
        <v>0</v>
      </c>
      <c r="L10" s="24">
        <v>21</v>
      </c>
      <c r="M10" s="24" t="b">
        <v>1</v>
      </c>
      <c r="N10" s="27" t="s">
        <v>8297</v>
      </c>
      <c r="O10" s="24" t="s">
        <v>8298</v>
      </c>
      <c r="P10" s="28">
        <v>100</v>
      </c>
      <c r="Q10" s="24">
        <v>95.24</v>
      </c>
      <c r="R10" s="24"/>
      <c r="S10" s="29">
        <v>41839.730937500004</v>
      </c>
      <c r="T10" s="29">
        <v>41869.730937500004</v>
      </c>
      <c r="U10" s="30">
        <v>7</v>
      </c>
      <c r="V10" s="30">
        <v>8</v>
      </c>
      <c r="W10" s="24">
        <v>2014</v>
      </c>
      <c r="X10" s="24">
        <v>2014</v>
      </c>
      <c r="Y10" s="30">
        <v>30</v>
      </c>
    </row>
    <row r="11" spans="1:25" x14ac:dyDescent="0.25">
      <c r="A11" s="31">
        <v>3442</v>
      </c>
      <c r="B11" s="31" t="s">
        <v>3441</v>
      </c>
      <c r="C11" s="31" t="s">
        <v>7552</v>
      </c>
      <c r="D11" s="32">
        <v>250</v>
      </c>
      <c r="E11" s="33">
        <v>250</v>
      </c>
      <c r="F11" s="31" t="s">
        <v>8218</v>
      </c>
      <c r="G11" s="31" t="s">
        <v>8223</v>
      </c>
      <c r="H11" s="31" t="s">
        <v>8245</v>
      </c>
      <c r="I11" s="31">
        <v>1433016672</v>
      </c>
      <c r="J11" s="31">
        <v>1430424672</v>
      </c>
      <c r="K11" s="31" t="b">
        <v>0</v>
      </c>
      <c r="L11" s="31">
        <v>8</v>
      </c>
      <c r="M11" s="31" t="b">
        <v>1</v>
      </c>
      <c r="N11" s="34" t="s">
        <v>8297</v>
      </c>
      <c r="O11" s="31" t="s">
        <v>8298</v>
      </c>
      <c r="P11" s="35">
        <v>100</v>
      </c>
      <c r="Q11" s="31">
        <v>31.25</v>
      </c>
      <c r="R11" s="31"/>
      <c r="S11" s="36">
        <v>42124.841111111105</v>
      </c>
      <c r="T11" s="36">
        <v>42154.841111111105</v>
      </c>
      <c r="U11" s="37">
        <v>4</v>
      </c>
      <c r="V11" s="37">
        <v>5</v>
      </c>
      <c r="W11" s="31">
        <v>2015</v>
      </c>
      <c r="X11" s="31">
        <v>2015</v>
      </c>
      <c r="Y11" s="37">
        <v>30</v>
      </c>
    </row>
    <row r="12" spans="1:25" x14ac:dyDescent="0.25">
      <c r="A12" s="24">
        <v>3473</v>
      </c>
      <c r="B12" s="24" t="s">
        <v>3472</v>
      </c>
      <c r="C12" s="24" t="s">
        <v>7583</v>
      </c>
      <c r="D12" s="25">
        <v>4900</v>
      </c>
      <c r="E12" s="26">
        <v>4900</v>
      </c>
      <c r="F12" s="24" t="s">
        <v>8218</v>
      </c>
      <c r="G12" s="24" t="s">
        <v>8223</v>
      </c>
      <c r="H12" s="24" t="s">
        <v>8245</v>
      </c>
      <c r="I12" s="24">
        <v>1426883220</v>
      </c>
      <c r="J12" s="24">
        <v>1425067296</v>
      </c>
      <c r="K12" s="24" t="b">
        <v>0</v>
      </c>
      <c r="L12" s="24">
        <v>33</v>
      </c>
      <c r="M12" s="24" t="b">
        <v>1</v>
      </c>
      <c r="N12" s="27" t="s">
        <v>8297</v>
      </c>
      <c r="O12" s="24" t="s">
        <v>8298</v>
      </c>
      <c r="P12" s="28">
        <v>100</v>
      </c>
      <c r="Q12" s="24">
        <v>148.47999999999999</v>
      </c>
      <c r="R12" s="24"/>
      <c r="S12" s="29">
        <v>42062.834444444445</v>
      </c>
      <c r="T12" s="29">
        <v>42083.852083333331</v>
      </c>
      <c r="U12" s="30">
        <v>2</v>
      </c>
      <c r="V12" s="30">
        <v>3</v>
      </c>
      <c r="W12" s="24">
        <v>2015</v>
      </c>
      <c r="X12" s="24">
        <v>2015</v>
      </c>
      <c r="Y12" s="30">
        <v>21</v>
      </c>
    </row>
    <row r="13" spans="1:25" x14ac:dyDescent="0.25">
      <c r="A13" s="31">
        <v>3493</v>
      </c>
      <c r="B13" s="31" t="s">
        <v>3492</v>
      </c>
      <c r="C13" s="31" t="s">
        <v>7603</v>
      </c>
      <c r="D13" s="32">
        <v>1500</v>
      </c>
      <c r="E13" s="33">
        <v>1500</v>
      </c>
      <c r="F13" s="31" t="s">
        <v>8218</v>
      </c>
      <c r="G13" s="31" t="s">
        <v>8223</v>
      </c>
      <c r="H13" s="31" t="s">
        <v>8245</v>
      </c>
      <c r="I13" s="31">
        <v>1408252260</v>
      </c>
      <c r="J13" s="31">
        <v>1406580436</v>
      </c>
      <c r="K13" s="31" t="b">
        <v>0</v>
      </c>
      <c r="L13" s="31">
        <v>29</v>
      </c>
      <c r="M13" s="31" t="b">
        <v>1</v>
      </c>
      <c r="N13" s="34" t="s">
        <v>8297</v>
      </c>
      <c r="O13" s="31" t="s">
        <v>8298</v>
      </c>
      <c r="P13" s="35">
        <v>100</v>
      </c>
      <c r="Q13" s="31">
        <v>51.72</v>
      </c>
      <c r="R13" s="31"/>
      <c r="S13" s="36">
        <v>41848.866157407407</v>
      </c>
      <c r="T13" s="36">
        <v>41868.21597222222</v>
      </c>
      <c r="U13" s="37">
        <v>7</v>
      </c>
      <c r="V13" s="37">
        <v>8</v>
      </c>
      <c r="W13" s="31">
        <v>2014</v>
      </c>
      <c r="X13" s="31">
        <v>2014</v>
      </c>
      <c r="Y13" s="37">
        <v>20</v>
      </c>
    </row>
    <row r="14" spans="1:25" x14ac:dyDescent="0.25">
      <c r="A14" s="24">
        <v>3494</v>
      </c>
      <c r="B14" s="24" t="s">
        <v>3493</v>
      </c>
      <c r="C14" s="24" t="s">
        <v>7604</v>
      </c>
      <c r="D14" s="25">
        <v>400</v>
      </c>
      <c r="E14" s="26">
        <v>400</v>
      </c>
      <c r="F14" s="24" t="s">
        <v>8218</v>
      </c>
      <c r="G14" s="24" t="s">
        <v>8223</v>
      </c>
      <c r="H14" s="24" t="s">
        <v>8245</v>
      </c>
      <c r="I14" s="24">
        <v>1480140000</v>
      </c>
      <c r="J14" s="24">
        <v>1479186575</v>
      </c>
      <c r="K14" s="24" t="b">
        <v>0</v>
      </c>
      <c r="L14" s="24">
        <v>13</v>
      </c>
      <c r="M14" s="24" t="b">
        <v>1</v>
      </c>
      <c r="N14" s="27" t="s">
        <v>8297</v>
      </c>
      <c r="O14" s="24" t="s">
        <v>8298</v>
      </c>
      <c r="P14" s="28">
        <v>100</v>
      </c>
      <c r="Q14" s="24">
        <v>30.77</v>
      </c>
      <c r="R14" s="24"/>
      <c r="S14" s="29">
        <v>42689.214988425927</v>
      </c>
      <c r="T14" s="29">
        <v>42700.25</v>
      </c>
      <c r="U14" s="30">
        <v>11</v>
      </c>
      <c r="V14" s="30">
        <v>11</v>
      </c>
      <c r="W14" s="24">
        <v>2016</v>
      </c>
      <c r="X14" s="24">
        <v>2016</v>
      </c>
      <c r="Y14" s="30">
        <v>11</v>
      </c>
    </row>
    <row r="15" spans="1:25" x14ac:dyDescent="0.25">
      <c r="A15" s="31">
        <v>3504</v>
      </c>
      <c r="B15" s="31" t="s">
        <v>3503</v>
      </c>
      <c r="C15" s="31" t="s">
        <v>7614</v>
      </c>
      <c r="D15" s="32">
        <v>1000</v>
      </c>
      <c r="E15" s="33">
        <v>1000</v>
      </c>
      <c r="F15" s="31" t="s">
        <v>8218</v>
      </c>
      <c r="G15" s="31" t="s">
        <v>8223</v>
      </c>
      <c r="H15" s="31" t="s">
        <v>8245</v>
      </c>
      <c r="I15" s="31">
        <v>1447959491</v>
      </c>
      <c r="J15" s="31">
        <v>1445363891</v>
      </c>
      <c r="K15" s="31" t="b">
        <v>0</v>
      </c>
      <c r="L15" s="31">
        <v>8</v>
      </c>
      <c r="M15" s="31" t="b">
        <v>1</v>
      </c>
      <c r="N15" s="34" t="s">
        <v>8297</v>
      </c>
      <c r="O15" s="31" t="s">
        <v>8298</v>
      </c>
      <c r="P15" s="35">
        <v>100</v>
      </c>
      <c r="Q15" s="31">
        <v>125</v>
      </c>
      <c r="R15" s="31"/>
      <c r="S15" s="36">
        <v>42297.748738425929</v>
      </c>
      <c r="T15" s="36">
        <v>42327.790405092594</v>
      </c>
      <c r="U15" s="37">
        <v>10</v>
      </c>
      <c r="V15" s="37">
        <v>11</v>
      </c>
      <c r="W15" s="31">
        <v>2015</v>
      </c>
      <c r="X15" s="31">
        <v>2015</v>
      </c>
      <c r="Y15" s="37">
        <v>30</v>
      </c>
    </row>
    <row r="16" spans="1:25" x14ac:dyDescent="0.25">
      <c r="A16" s="24">
        <v>3516</v>
      </c>
      <c r="B16" s="24" t="s">
        <v>3515</v>
      </c>
      <c r="C16" s="24" t="s">
        <v>7626</v>
      </c>
      <c r="D16" s="25">
        <v>2500</v>
      </c>
      <c r="E16" s="26">
        <v>2500</v>
      </c>
      <c r="F16" s="24" t="s">
        <v>8218</v>
      </c>
      <c r="G16" s="24" t="s">
        <v>8223</v>
      </c>
      <c r="H16" s="24" t="s">
        <v>8245</v>
      </c>
      <c r="I16" s="24">
        <v>1410145200</v>
      </c>
      <c r="J16" s="24">
        <v>1407197670</v>
      </c>
      <c r="K16" s="24" t="b">
        <v>0</v>
      </c>
      <c r="L16" s="24">
        <v>11</v>
      </c>
      <c r="M16" s="24" t="b">
        <v>1</v>
      </c>
      <c r="N16" s="27" t="s">
        <v>8297</v>
      </c>
      <c r="O16" s="24" t="s">
        <v>8298</v>
      </c>
      <c r="P16" s="28">
        <v>100</v>
      </c>
      <c r="Q16" s="24">
        <v>227.27</v>
      </c>
      <c r="R16" s="24"/>
      <c r="S16" s="29">
        <v>41856.010069444441</v>
      </c>
      <c r="T16" s="29">
        <v>41890.125</v>
      </c>
      <c r="U16" s="30">
        <v>8</v>
      </c>
      <c r="V16" s="30">
        <v>9</v>
      </c>
      <c r="W16" s="24">
        <v>2014</v>
      </c>
      <c r="X16" s="24">
        <v>2014</v>
      </c>
      <c r="Y16" s="30">
        <v>34</v>
      </c>
    </row>
    <row r="17" spans="1:25" x14ac:dyDescent="0.25">
      <c r="A17" s="31">
        <v>3544</v>
      </c>
      <c r="B17" s="31" t="s">
        <v>3543</v>
      </c>
      <c r="C17" s="31" t="s">
        <v>7654</v>
      </c>
      <c r="D17" s="32">
        <v>2500</v>
      </c>
      <c r="E17" s="33">
        <v>2500</v>
      </c>
      <c r="F17" s="31" t="s">
        <v>8218</v>
      </c>
      <c r="G17" s="31" t="s">
        <v>8223</v>
      </c>
      <c r="H17" s="31" t="s">
        <v>8245</v>
      </c>
      <c r="I17" s="31">
        <v>1425758257</v>
      </c>
      <c r="J17" s="31">
        <v>1423166257</v>
      </c>
      <c r="K17" s="31" t="b">
        <v>0</v>
      </c>
      <c r="L17" s="31">
        <v>24</v>
      </c>
      <c r="M17" s="31" t="b">
        <v>1</v>
      </c>
      <c r="N17" s="34" t="s">
        <v>8297</v>
      </c>
      <c r="O17" s="31" t="s">
        <v>8298</v>
      </c>
      <c r="P17" s="35">
        <v>100</v>
      </c>
      <c r="Q17" s="31">
        <v>104.17</v>
      </c>
      <c r="R17" s="31"/>
      <c r="S17" s="36">
        <v>42040.831678240742</v>
      </c>
      <c r="T17" s="36">
        <v>42070.831678240742</v>
      </c>
      <c r="U17" s="37">
        <v>2</v>
      </c>
      <c r="V17" s="37">
        <v>3</v>
      </c>
      <c r="W17" s="31">
        <v>2015</v>
      </c>
      <c r="X17" s="31">
        <v>2015</v>
      </c>
      <c r="Y17" s="37">
        <v>30</v>
      </c>
    </row>
    <row r="18" spans="1:25" x14ac:dyDescent="0.25">
      <c r="A18" s="24">
        <v>3576</v>
      </c>
      <c r="B18" s="24" t="s">
        <v>3575</v>
      </c>
      <c r="C18" s="24" t="s">
        <v>7686</v>
      </c>
      <c r="D18" s="25">
        <v>100</v>
      </c>
      <c r="E18" s="26">
        <v>100</v>
      </c>
      <c r="F18" s="24" t="s">
        <v>8218</v>
      </c>
      <c r="G18" s="24" t="s">
        <v>8223</v>
      </c>
      <c r="H18" s="24" t="s">
        <v>8245</v>
      </c>
      <c r="I18" s="24">
        <v>1480947054</v>
      </c>
      <c r="J18" s="24">
        <v>1475759454</v>
      </c>
      <c r="K18" s="24" t="b">
        <v>0</v>
      </c>
      <c r="L18" s="24">
        <v>5</v>
      </c>
      <c r="M18" s="24" t="b">
        <v>1</v>
      </c>
      <c r="N18" s="27" t="s">
        <v>8297</v>
      </c>
      <c r="O18" s="24" t="s">
        <v>8298</v>
      </c>
      <c r="P18" s="28">
        <v>100</v>
      </c>
      <c r="Q18" s="24">
        <v>20</v>
      </c>
      <c r="R18" s="24"/>
      <c r="S18" s="29">
        <v>42649.54923611111</v>
      </c>
      <c r="T18" s="29">
        <v>42709.590902777782</v>
      </c>
      <c r="U18" s="30">
        <v>10</v>
      </c>
      <c r="V18" s="30">
        <v>12</v>
      </c>
      <c r="W18" s="24">
        <v>2016</v>
      </c>
      <c r="X18" s="24">
        <v>2016</v>
      </c>
      <c r="Y18" s="30">
        <v>60</v>
      </c>
    </row>
    <row r="19" spans="1:25" x14ac:dyDescent="0.25">
      <c r="A19" s="31">
        <v>3613</v>
      </c>
      <c r="B19" s="31" t="s">
        <v>3612</v>
      </c>
      <c r="C19" s="31" t="s">
        <v>7723</v>
      </c>
      <c r="D19" s="32">
        <v>1250</v>
      </c>
      <c r="E19" s="33">
        <v>1250</v>
      </c>
      <c r="F19" s="31" t="s">
        <v>8218</v>
      </c>
      <c r="G19" s="31" t="s">
        <v>8223</v>
      </c>
      <c r="H19" s="31" t="s">
        <v>8245</v>
      </c>
      <c r="I19" s="31">
        <v>1403964574</v>
      </c>
      <c r="J19" s="31">
        <v>1401372574</v>
      </c>
      <c r="K19" s="31" t="b">
        <v>0</v>
      </c>
      <c r="L19" s="31">
        <v>20</v>
      </c>
      <c r="M19" s="31" t="b">
        <v>1</v>
      </c>
      <c r="N19" s="34" t="s">
        <v>8297</v>
      </c>
      <c r="O19" s="31" t="s">
        <v>8298</v>
      </c>
      <c r="P19" s="35">
        <v>100</v>
      </c>
      <c r="Q19" s="31">
        <v>62.5</v>
      </c>
      <c r="R19" s="31"/>
      <c r="S19" s="36">
        <v>41788.58997685185</v>
      </c>
      <c r="T19" s="36">
        <v>41818.58997685185</v>
      </c>
      <c r="U19" s="37">
        <v>5</v>
      </c>
      <c r="V19" s="37">
        <v>6</v>
      </c>
      <c r="W19" s="31">
        <v>2014</v>
      </c>
      <c r="X19" s="31">
        <v>2014</v>
      </c>
      <c r="Y19" s="37">
        <v>30</v>
      </c>
    </row>
    <row r="20" spans="1:25" x14ac:dyDescent="0.25">
      <c r="A20" s="24">
        <v>3627</v>
      </c>
      <c r="B20" s="24" t="s">
        <v>3625</v>
      </c>
      <c r="C20" s="24" t="s">
        <v>7737</v>
      </c>
      <c r="D20" s="25">
        <v>2000</v>
      </c>
      <c r="E20" s="26">
        <v>2000</v>
      </c>
      <c r="F20" s="24" t="s">
        <v>8218</v>
      </c>
      <c r="G20" s="24" t="s">
        <v>8223</v>
      </c>
      <c r="H20" s="24" t="s">
        <v>8245</v>
      </c>
      <c r="I20" s="24">
        <v>1463803140</v>
      </c>
      <c r="J20" s="24">
        <v>1459446487</v>
      </c>
      <c r="K20" s="24" t="b">
        <v>0</v>
      </c>
      <c r="L20" s="24">
        <v>29</v>
      </c>
      <c r="M20" s="24" t="b">
        <v>1</v>
      </c>
      <c r="N20" s="27" t="s">
        <v>8297</v>
      </c>
      <c r="O20" s="24" t="s">
        <v>8298</v>
      </c>
      <c r="P20" s="28">
        <v>100</v>
      </c>
      <c r="Q20" s="24">
        <v>68.97</v>
      </c>
      <c r="R20" s="24"/>
      <c r="S20" s="29">
        <v>42460.741747685184</v>
      </c>
      <c r="T20" s="29">
        <v>42511.165972222225</v>
      </c>
      <c r="U20" s="30">
        <v>3</v>
      </c>
      <c r="V20" s="30">
        <v>5</v>
      </c>
      <c r="W20" s="24">
        <v>2016</v>
      </c>
      <c r="X20" s="24">
        <v>2016</v>
      </c>
      <c r="Y20" s="30">
        <v>51</v>
      </c>
    </row>
    <row r="21" spans="1:25" x14ac:dyDescent="0.25">
      <c r="A21" s="31">
        <v>3666</v>
      </c>
      <c r="B21" s="31" t="s">
        <v>3663</v>
      </c>
      <c r="C21" s="31" t="s">
        <v>7776</v>
      </c>
      <c r="D21" s="32">
        <v>1200</v>
      </c>
      <c r="E21" s="33">
        <v>1200</v>
      </c>
      <c r="F21" s="31" t="s">
        <v>8218</v>
      </c>
      <c r="G21" s="31" t="s">
        <v>8223</v>
      </c>
      <c r="H21" s="31" t="s">
        <v>8245</v>
      </c>
      <c r="I21" s="31">
        <v>1406185200</v>
      </c>
      <c r="J21" s="31">
        <v>1404337382</v>
      </c>
      <c r="K21" s="31" t="b">
        <v>0</v>
      </c>
      <c r="L21" s="31">
        <v>38</v>
      </c>
      <c r="M21" s="31" t="b">
        <v>1</v>
      </c>
      <c r="N21" s="34" t="s">
        <v>8297</v>
      </c>
      <c r="O21" s="31" t="s">
        <v>8298</v>
      </c>
      <c r="P21" s="35">
        <v>100</v>
      </c>
      <c r="Q21" s="31">
        <v>31.58</v>
      </c>
      <c r="R21" s="31"/>
      <c r="S21" s="36">
        <v>41822.90488425926</v>
      </c>
      <c r="T21" s="36">
        <v>41844.291666666664</v>
      </c>
      <c r="U21" s="37">
        <v>7</v>
      </c>
      <c r="V21" s="37">
        <v>7</v>
      </c>
      <c r="W21" s="31">
        <v>2014</v>
      </c>
      <c r="X21" s="31">
        <v>2014</v>
      </c>
      <c r="Y21" s="37">
        <v>22</v>
      </c>
    </row>
    <row r="22" spans="1:25" x14ac:dyDescent="0.25">
      <c r="A22" s="24">
        <v>3828</v>
      </c>
      <c r="B22" s="24" t="s">
        <v>3825</v>
      </c>
      <c r="C22" s="24" t="s">
        <v>7937</v>
      </c>
      <c r="D22" s="25">
        <v>5000</v>
      </c>
      <c r="E22" s="26">
        <v>5000</v>
      </c>
      <c r="F22" s="24" t="s">
        <v>8218</v>
      </c>
      <c r="G22" s="24" t="s">
        <v>8223</v>
      </c>
      <c r="H22" s="24" t="s">
        <v>8245</v>
      </c>
      <c r="I22" s="24">
        <v>1420033187</v>
      </c>
      <c r="J22" s="24">
        <v>1414845587</v>
      </c>
      <c r="K22" s="24" t="b">
        <v>0</v>
      </c>
      <c r="L22" s="24">
        <v>28</v>
      </c>
      <c r="M22" s="24" t="b">
        <v>1</v>
      </c>
      <c r="N22" s="27" t="s">
        <v>8297</v>
      </c>
      <c r="O22" s="24" t="s">
        <v>8298</v>
      </c>
      <c r="P22" s="28">
        <v>100</v>
      </c>
      <c r="Q22" s="24">
        <v>178.57</v>
      </c>
      <c r="R22" s="24"/>
      <c r="S22" s="29">
        <v>41944.527627314819</v>
      </c>
      <c r="T22" s="29">
        <v>42004.569293981483</v>
      </c>
      <c r="U22" s="30">
        <v>11</v>
      </c>
      <c r="V22" s="30">
        <v>12</v>
      </c>
      <c r="W22" s="24">
        <v>2014</v>
      </c>
      <c r="X22" s="24">
        <v>2014</v>
      </c>
      <c r="Y22" s="30">
        <v>60</v>
      </c>
    </row>
    <row r="23" spans="1:25" x14ac:dyDescent="0.25">
      <c r="A23" s="31">
        <v>3417</v>
      </c>
      <c r="B23" s="31" t="s">
        <v>3416</v>
      </c>
      <c r="C23" s="31" t="s">
        <v>7527</v>
      </c>
      <c r="D23" s="32">
        <v>1700</v>
      </c>
      <c r="E23" s="33">
        <v>1700.01</v>
      </c>
      <c r="F23" s="31" t="s">
        <v>8218</v>
      </c>
      <c r="G23" s="31" t="s">
        <v>8223</v>
      </c>
      <c r="H23" s="31" t="s">
        <v>8245</v>
      </c>
      <c r="I23" s="31">
        <v>1414284180</v>
      </c>
      <c r="J23" s="31">
        <v>1410558948</v>
      </c>
      <c r="K23" s="31" t="b">
        <v>0</v>
      </c>
      <c r="L23" s="31">
        <v>45</v>
      </c>
      <c r="M23" s="31" t="b">
        <v>1</v>
      </c>
      <c r="N23" s="34" t="s">
        <v>8297</v>
      </c>
      <c r="O23" s="31" t="s">
        <v>8298</v>
      </c>
      <c r="P23" s="35">
        <v>100</v>
      </c>
      <c r="Q23" s="31">
        <v>37.78</v>
      </c>
      <c r="R23" s="31"/>
      <c r="S23" s="36">
        <v>41894.91375</v>
      </c>
      <c r="T23" s="36">
        <v>41938.029861111114</v>
      </c>
      <c r="U23" s="37">
        <v>9</v>
      </c>
      <c r="V23" s="37">
        <v>10</v>
      </c>
      <c r="W23" s="31">
        <v>2014</v>
      </c>
      <c r="X23" s="31">
        <v>2014</v>
      </c>
      <c r="Y23" s="37">
        <v>44</v>
      </c>
    </row>
    <row r="24" spans="1:25" x14ac:dyDescent="0.25">
      <c r="A24" s="24">
        <v>3384</v>
      </c>
      <c r="B24" s="24" t="s">
        <v>3383</v>
      </c>
      <c r="C24" s="24" t="s">
        <v>7494</v>
      </c>
      <c r="D24" s="25">
        <v>6000</v>
      </c>
      <c r="E24" s="26">
        <v>6000.66</v>
      </c>
      <c r="F24" s="24" t="s">
        <v>8218</v>
      </c>
      <c r="G24" s="24" t="s">
        <v>8223</v>
      </c>
      <c r="H24" s="24" t="s">
        <v>8245</v>
      </c>
      <c r="I24" s="24">
        <v>1448074800</v>
      </c>
      <c r="J24" s="24">
        <v>1444874768</v>
      </c>
      <c r="K24" s="24" t="b">
        <v>0</v>
      </c>
      <c r="L24" s="24">
        <v>64</v>
      </c>
      <c r="M24" s="24" t="b">
        <v>1</v>
      </c>
      <c r="N24" s="27" t="s">
        <v>8297</v>
      </c>
      <c r="O24" s="24" t="s">
        <v>8298</v>
      </c>
      <c r="P24" s="28">
        <v>100</v>
      </c>
      <c r="Q24" s="24">
        <v>93.76</v>
      </c>
      <c r="R24" s="24"/>
      <c r="S24" s="29">
        <v>42292.087592592594</v>
      </c>
      <c r="T24" s="29">
        <v>42329.125</v>
      </c>
      <c r="U24" s="30">
        <v>10</v>
      </c>
      <c r="V24" s="30">
        <v>11</v>
      </c>
      <c r="W24" s="24">
        <v>2015</v>
      </c>
      <c r="X24" s="24">
        <v>2015</v>
      </c>
      <c r="Y24" s="30">
        <v>37</v>
      </c>
    </row>
    <row r="25" spans="1:25" x14ac:dyDescent="0.25">
      <c r="A25" s="31">
        <v>3376</v>
      </c>
      <c r="B25" s="31" t="s">
        <v>3375</v>
      </c>
      <c r="C25" s="31" t="s">
        <v>7486</v>
      </c>
      <c r="D25" s="32">
        <v>8000</v>
      </c>
      <c r="E25" s="33">
        <v>8001</v>
      </c>
      <c r="F25" s="31" t="s">
        <v>8218</v>
      </c>
      <c r="G25" s="31" t="s">
        <v>8223</v>
      </c>
      <c r="H25" s="31" t="s">
        <v>8245</v>
      </c>
      <c r="I25" s="31">
        <v>1429976994</v>
      </c>
      <c r="J25" s="31">
        <v>1424796594</v>
      </c>
      <c r="K25" s="31" t="b">
        <v>0</v>
      </c>
      <c r="L25" s="31">
        <v>19</v>
      </c>
      <c r="M25" s="31" t="b">
        <v>1</v>
      </c>
      <c r="N25" s="34" t="s">
        <v>8297</v>
      </c>
      <c r="O25" s="31" t="s">
        <v>8298</v>
      </c>
      <c r="P25" s="35">
        <v>100</v>
      </c>
      <c r="Q25" s="31">
        <v>421.11</v>
      </c>
      <c r="R25" s="31"/>
      <c r="S25" s="36">
        <v>42059.701319444444</v>
      </c>
      <c r="T25" s="36">
        <v>42119.659652777773</v>
      </c>
      <c r="U25" s="37">
        <v>2</v>
      </c>
      <c r="V25" s="37">
        <v>4</v>
      </c>
      <c r="W25" s="31">
        <v>2015</v>
      </c>
      <c r="X25" s="31">
        <v>2015</v>
      </c>
      <c r="Y25" s="37">
        <v>60</v>
      </c>
    </row>
    <row r="26" spans="1:25" x14ac:dyDescent="0.25">
      <c r="A26" s="24">
        <v>3557</v>
      </c>
      <c r="B26" s="24" t="s">
        <v>3556</v>
      </c>
      <c r="C26" s="24" t="s">
        <v>7667</v>
      </c>
      <c r="D26" s="25">
        <v>100000</v>
      </c>
      <c r="E26" s="26">
        <v>100036</v>
      </c>
      <c r="F26" s="24" t="s">
        <v>8218</v>
      </c>
      <c r="G26" s="24" t="s">
        <v>8223</v>
      </c>
      <c r="H26" s="24" t="s">
        <v>8245</v>
      </c>
      <c r="I26" s="24">
        <v>1399271911</v>
      </c>
      <c r="J26" s="24">
        <v>1396334311</v>
      </c>
      <c r="K26" s="24" t="b">
        <v>0</v>
      </c>
      <c r="L26" s="24">
        <v>558</v>
      </c>
      <c r="M26" s="24" t="b">
        <v>1</v>
      </c>
      <c r="N26" s="27" t="s">
        <v>8297</v>
      </c>
      <c r="O26" s="24" t="s">
        <v>8298</v>
      </c>
      <c r="P26" s="28">
        <v>100</v>
      </c>
      <c r="Q26" s="24">
        <v>179.28</v>
      </c>
      <c r="R26" s="24"/>
      <c r="S26" s="29">
        <v>41730.276747685188</v>
      </c>
      <c r="T26" s="29">
        <v>41764.276747685188</v>
      </c>
      <c r="U26" s="30">
        <v>4</v>
      </c>
      <c r="V26" s="30">
        <v>5</v>
      </c>
      <c r="W26" s="24">
        <v>2014</v>
      </c>
      <c r="X26" s="24">
        <v>2014</v>
      </c>
      <c r="Y26" s="30">
        <v>34</v>
      </c>
    </row>
    <row r="27" spans="1:25" x14ac:dyDescent="0.25">
      <c r="A27" s="31">
        <v>3312</v>
      </c>
      <c r="B27" s="31" t="s">
        <v>3312</v>
      </c>
      <c r="C27" s="31" t="s">
        <v>7422</v>
      </c>
      <c r="D27" s="32">
        <v>2500</v>
      </c>
      <c r="E27" s="33">
        <v>2501</v>
      </c>
      <c r="F27" s="31" t="s">
        <v>8218</v>
      </c>
      <c r="G27" s="31" t="s">
        <v>8223</v>
      </c>
      <c r="H27" s="31" t="s">
        <v>8245</v>
      </c>
      <c r="I27" s="31">
        <v>1478901600</v>
      </c>
      <c r="J27" s="31">
        <v>1477077946</v>
      </c>
      <c r="K27" s="31" t="b">
        <v>0</v>
      </c>
      <c r="L27" s="31">
        <v>41</v>
      </c>
      <c r="M27" s="31" t="b">
        <v>1</v>
      </c>
      <c r="N27" s="34" t="s">
        <v>8297</v>
      </c>
      <c r="O27" s="31" t="s">
        <v>8298</v>
      </c>
      <c r="P27" s="35">
        <v>100</v>
      </c>
      <c r="Q27" s="31">
        <v>61</v>
      </c>
      <c r="R27" s="31"/>
      <c r="S27" s="36">
        <v>42664.809560185182</v>
      </c>
      <c r="T27" s="36">
        <v>42685.916666666672</v>
      </c>
      <c r="U27" s="37">
        <v>10</v>
      </c>
      <c r="V27" s="37">
        <v>11</v>
      </c>
      <c r="W27" s="31">
        <v>2016</v>
      </c>
      <c r="X27" s="31">
        <v>2016</v>
      </c>
      <c r="Y27" s="37">
        <v>21</v>
      </c>
    </row>
    <row r="28" spans="1:25" x14ac:dyDescent="0.25">
      <c r="A28" s="24">
        <v>3602</v>
      </c>
      <c r="B28" s="24" t="s">
        <v>3601</v>
      </c>
      <c r="C28" s="24" t="s">
        <v>7712</v>
      </c>
      <c r="D28" s="25">
        <v>4000</v>
      </c>
      <c r="E28" s="26">
        <v>4002</v>
      </c>
      <c r="F28" s="24" t="s">
        <v>8218</v>
      </c>
      <c r="G28" s="24" t="s">
        <v>8223</v>
      </c>
      <c r="H28" s="24" t="s">
        <v>8245</v>
      </c>
      <c r="I28" s="24">
        <v>1463520479</v>
      </c>
      <c r="J28" s="24">
        <v>1458336479</v>
      </c>
      <c r="K28" s="24" t="b">
        <v>0</v>
      </c>
      <c r="L28" s="24">
        <v>49</v>
      </c>
      <c r="M28" s="24" t="b">
        <v>1</v>
      </c>
      <c r="N28" s="27" t="s">
        <v>8297</v>
      </c>
      <c r="O28" s="24" t="s">
        <v>8298</v>
      </c>
      <c r="P28" s="28">
        <v>100</v>
      </c>
      <c r="Q28" s="24">
        <v>81.67</v>
      </c>
      <c r="R28" s="24"/>
      <c r="S28" s="29">
        <v>42447.894432870366</v>
      </c>
      <c r="T28" s="29">
        <v>42507.894432870366</v>
      </c>
      <c r="U28" s="30">
        <v>3</v>
      </c>
      <c r="V28" s="30">
        <v>5</v>
      </c>
      <c r="W28" s="24">
        <v>2016</v>
      </c>
      <c r="X28" s="24">
        <v>2016</v>
      </c>
      <c r="Y28" s="30">
        <v>60</v>
      </c>
    </row>
    <row r="29" spans="1:25" x14ac:dyDescent="0.25">
      <c r="A29" s="31">
        <v>3310</v>
      </c>
      <c r="B29" s="31" t="s">
        <v>3310</v>
      </c>
      <c r="C29" s="31" t="s">
        <v>7420</v>
      </c>
      <c r="D29" s="32">
        <v>6500</v>
      </c>
      <c r="E29" s="33">
        <v>6505</v>
      </c>
      <c r="F29" s="31" t="s">
        <v>8218</v>
      </c>
      <c r="G29" s="31" t="s">
        <v>8223</v>
      </c>
      <c r="H29" s="31" t="s">
        <v>8245</v>
      </c>
      <c r="I29" s="31">
        <v>1444169825</v>
      </c>
      <c r="J29" s="31">
        <v>1441577825</v>
      </c>
      <c r="K29" s="31" t="b">
        <v>0</v>
      </c>
      <c r="L29" s="31">
        <v>31</v>
      </c>
      <c r="M29" s="31" t="b">
        <v>1</v>
      </c>
      <c r="N29" s="34" t="s">
        <v>8297</v>
      </c>
      <c r="O29" s="31" t="s">
        <v>8298</v>
      </c>
      <c r="P29" s="35">
        <v>100</v>
      </c>
      <c r="Q29" s="31">
        <v>209.84</v>
      </c>
      <c r="R29" s="31"/>
      <c r="S29" s="36">
        <v>42253.928530092591</v>
      </c>
      <c r="T29" s="36">
        <v>42283.928530092591</v>
      </c>
      <c r="U29" s="37">
        <v>9</v>
      </c>
      <c r="V29" s="37">
        <v>10</v>
      </c>
      <c r="W29" s="31">
        <v>2015</v>
      </c>
      <c r="X29" s="31">
        <v>2015</v>
      </c>
      <c r="Y29" s="37">
        <v>30</v>
      </c>
    </row>
    <row r="30" spans="1:25" x14ac:dyDescent="0.25">
      <c r="A30" s="24">
        <v>3316</v>
      </c>
      <c r="B30" s="24" t="s">
        <v>3316</v>
      </c>
      <c r="C30" s="24" t="s">
        <v>7426</v>
      </c>
      <c r="D30" s="25">
        <v>11737</v>
      </c>
      <c r="E30" s="26">
        <v>11747.18</v>
      </c>
      <c r="F30" s="24" t="s">
        <v>8218</v>
      </c>
      <c r="G30" s="24" t="s">
        <v>8223</v>
      </c>
      <c r="H30" s="24" t="s">
        <v>8245</v>
      </c>
      <c r="I30" s="24">
        <v>1407506040</v>
      </c>
      <c r="J30" s="24">
        <v>1404680075</v>
      </c>
      <c r="K30" s="24" t="b">
        <v>0</v>
      </c>
      <c r="L30" s="24">
        <v>125</v>
      </c>
      <c r="M30" s="24" t="b">
        <v>1</v>
      </c>
      <c r="N30" s="27" t="s">
        <v>8297</v>
      </c>
      <c r="O30" s="24" t="s">
        <v>8298</v>
      </c>
      <c r="P30" s="28">
        <v>100</v>
      </c>
      <c r="Q30" s="24">
        <v>93.98</v>
      </c>
      <c r="R30" s="24"/>
      <c r="S30" s="29">
        <v>41826.871238425927</v>
      </c>
      <c r="T30" s="29">
        <v>41859.57916666667</v>
      </c>
      <c r="U30" s="30">
        <v>7</v>
      </c>
      <c r="V30" s="30">
        <v>8</v>
      </c>
      <c r="W30" s="24">
        <v>2014</v>
      </c>
      <c r="X30" s="24">
        <v>2014</v>
      </c>
      <c r="Y30" s="30">
        <v>33</v>
      </c>
    </row>
    <row r="31" spans="1:25" x14ac:dyDescent="0.25">
      <c r="A31" s="31">
        <v>3622</v>
      </c>
      <c r="B31" s="31" t="s">
        <v>3620</v>
      </c>
      <c r="C31" s="31" t="s">
        <v>7732</v>
      </c>
      <c r="D31" s="32">
        <v>1000</v>
      </c>
      <c r="E31" s="33">
        <v>1000.99</v>
      </c>
      <c r="F31" s="31" t="s">
        <v>8218</v>
      </c>
      <c r="G31" s="31" t="s">
        <v>8223</v>
      </c>
      <c r="H31" s="31" t="s">
        <v>8245</v>
      </c>
      <c r="I31" s="31">
        <v>1411874580</v>
      </c>
      <c r="J31" s="31">
        <v>1409030371</v>
      </c>
      <c r="K31" s="31" t="b">
        <v>0</v>
      </c>
      <c r="L31" s="31">
        <v>21</v>
      </c>
      <c r="M31" s="31" t="b">
        <v>1</v>
      </c>
      <c r="N31" s="34" t="s">
        <v>8297</v>
      </c>
      <c r="O31" s="31" t="s">
        <v>8298</v>
      </c>
      <c r="P31" s="35">
        <v>100</v>
      </c>
      <c r="Q31" s="31">
        <v>47.67</v>
      </c>
      <c r="R31" s="31"/>
      <c r="S31" s="36">
        <v>41877.221886574072</v>
      </c>
      <c r="T31" s="36">
        <v>41910.140972222223</v>
      </c>
      <c r="U31" s="37">
        <v>8</v>
      </c>
      <c r="V31" s="37">
        <v>9</v>
      </c>
      <c r="W31" s="31">
        <v>2014</v>
      </c>
      <c r="X31" s="31">
        <v>2014</v>
      </c>
      <c r="Y31" s="37">
        <v>33</v>
      </c>
    </row>
    <row r="32" spans="1:25" x14ac:dyDescent="0.25">
      <c r="A32" s="24">
        <v>3219</v>
      </c>
      <c r="B32" s="24" t="s">
        <v>3219</v>
      </c>
      <c r="C32" s="24" t="s">
        <v>7329</v>
      </c>
      <c r="D32" s="25">
        <v>20000</v>
      </c>
      <c r="E32" s="26">
        <v>20022</v>
      </c>
      <c r="F32" s="24" t="s">
        <v>8218</v>
      </c>
      <c r="G32" s="24" t="s">
        <v>8223</v>
      </c>
      <c r="H32" s="24" t="s">
        <v>8245</v>
      </c>
      <c r="I32" s="24">
        <v>1427063747</v>
      </c>
      <c r="J32" s="24">
        <v>1424043347</v>
      </c>
      <c r="K32" s="24" t="b">
        <v>1</v>
      </c>
      <c r="L32" s="24">
        <v>119</v>
      </c>
      <c r="M32" s="24" t="b">
        <v>1</v>
      </c>
      <c r="N32" s="27" t="s">
        <v>8297</v>
      </c>
      <c r="O32" s="24" t="s">
        <v>8298</v>
      </c>
      <c r="P32" s="28">
        <v>100</v>
      </c>
      <c r="Q32" s="24">
        <v>168.25</v>
      </c>
      <c r="R32" s="24"/>
      <c r="S32" s="29">
        <v>42050.983182870375</v>
      </c>
      <c r="T32" s="29">
        <v>42085.941516203704</v>
      </c>
      <c r="U32" s="30">
        <v>2</v>
      </c>
      <c r="V32" s="30">
        <v>3</v>
      </c>
      <c r="W32" s="24">
        <v>2015</v>
      </c>
      <c r="X32" s="24">
        <v>2015</v>
      </c>
      <c r="Y32" s="30">
        <v>35</v>
      </c>
    </row>
    <row r="33" spans="1:25" x14ac:dyDescent="0.25">
      <c r="A33" s="31">
        <v>2975</v>
      </c>
      <c r="B33" s="31" t="s">
        <v>2975</v>
      </c>
      <c r="C33" s="31" t="s">
        <v>7085</v>
      </c>
      <c r="D33" s="32">
        <v>8000</v>
      </c>
      <c r="E33" s="33">
        <v>8010</v>
      </c>
      <c r="F33" s="31" t="s">
        <v>8218</v>
      </c>
      <c r="G33" s="31" t="s">
        <v>8223</v>
      </c>
      <c r="H33" s="31" t="s">
        <v>8245</v>
      </c>
      <c r="I33" s="31">
        <v>1417057200</v>
      </c>
      <c r="J33" s="31">
        <v>1414599886</v>
      </c>
      <c r="K33" s="31" t="b">
        <v>0</v>
      </c>
      <c r="L33" s="31">
        <v>113</v>
      </c>
      <c r="M33" s="31" t="b">
        <v>1</v>
      </c>
      <c r="N33" s="34" t="s">
        <v>8297</v>
      </c>
      <c r="O33" s="31" t="s">
        <v>8298</v>
      </c>
      <c r="P33" s="35">
        <v>100</v>
      </c>
      <c r="Q33" s="31">
        <v>70.88</v>
      </c>
      <c r="R33" s="31"/>
      <c r="S33" s="36">
        <v>41941.683865740742</v>
      </c>
      <c r="T33" s="36">
        <v>41970.125</v>
      </c>
      <c r="U33" s="37">
        <v>10</v>
      </c>
      <c r="V33" s="37">
        <v>11</v>
      </c>
      <c r="W33" s="31">
        <v>2014</v>
      </c>
      <c r="X33" s="31">
        <v>2014</v>
      </c>
      <c r="Y33" s="37">
        <v>29</v>
      </c>
    </row>
    <row r="34" spans="1:25" x14ac:dyDescent="0.25">
      <c r="A34" s="24">
        <v>3695</v>
      </c>
      <c r="B34" s="24" t="s">
        <v>3692</v>
      </c>
      <c r="C34" s="24" t="s">
        <v>7805</v>
      </c>
      <c r="D34" s="25">
        <v>4000</v>
      </c>
      <c r="E34" s="26">
        <v>4005</v>
      </c>
      <c r="F34" s="24" t="s">
        <v>8218</v>
      </c>
      <c r="G34" s="24" t="s">
        <v>8223</v>
      </c>
      <c r="H34" s="24" t="s">
        <v>8245</v>
      </c>
      <c r="I34" s="24">
        <v>1421009610</v>
      </c>
      <c r="J34" s="24">
        <v>1419281610</v>
      </c>
      <c r="K34" s="24" t="b">
        <v>0</v>
      </c>
      <c r="L34" s="24">
        <v>33</v>
      </c>
      <c r="M34" s="24" t="b">
        <v>1</v>
      </c>
      <c r="N34" s="27" t="s">
        <v>8297</v>
      </c>
      <c r="O34" s="24" t="s">
        <v>8298</v>
      </c>
      <c r="P34" s="28">
        <v>100</v>
      </c>
      <c r="Q34" s="24">
        <v>121.36</v>
      </c>
      <c r="R34" s="24"/>
      <c r="S34" s="29">
        <v>41995.870486111111</v>
      </c>
      <c r="T34" s="29">
        <v>42015.870486111111</v>
      </c>
      <c r="U34" s="30">
        <v>12</v>
      </c>
      <c r="V34" s="30">
        <v>1</v>
      </c>
      <c r="W34" s="24">
        <v>2014</v>
      </c>
      <c r="X34" s="24">
        <v>2015</v>
      </c>
      <c r="Y34" s="30">
        <v>20</v>
      </c>
    </row>
    <row r="35" spans="1:25" x14ac:dyDescent="0.25">
      <c r="A35" s="31">
        <v>2971</v>
      </c>
      <c r="B35" s="31" t="s">
        <v>2971</v>
      </c>
      <c r="C35" s="31" t="s">
        <v>7081</v>
      </c>
      <c r="D35" s="32">
        <v>3200</v>
      </c>
      <c r="E35" s="33">
        <v>3205</v>
      </c>
      <c r="F35" s="31" t="s">
        <v>8218</v>
      </c>
      <c r="G35" s="31" t="s">
        <v>8223</v>
      </c>
      <c r="H35" s="31" t="s">
        <v>8245</v>
      </c>
      <c r="I35" s="31">
        <v>1409500078</v>
      </c>
      <c r="J35" s="31">
        <v>1406908078</v>
      </c>
      <c r="K35" s="31" t="b">
        <v>0</v>
      </c>
      <c r="L35" s="31">
        <v>43</v>
      </c>
      <c r="M35" s="31" t="b">
        <v>1</v>
      </c>
      <c r="N35" s="34" t="s">
        <v>8297</v>
      </c>
      <c r="O35" s="31" t="s">
        <v>8298</v>
      </c>
      <c r="P35" s="35">
        <v>100</v>
      </c>
      <c r="Q35" s="31">
        <v>74.53</v>
      </c>
      <c r="R35" s="31"/>
      <c r="S35" s="36">
        <v>41852.658310185187</v>
      </c>
      <c r="T35" s="36">
        <v>41882.658310185187</v>
      </c>
      <c r="U35" s="37">
        <v>8</v>
      </c>
      <c r="V35" s="37">
        <v>8</v>
      </c>
      <c r="W35" s="31">
        <v>2014</v>
      </c>
      <c r="X35" s="31">
        <v>2014</v>
      </c>
      <c r="Y35" s="37">
        <v>30</v>
      </c>
    </row>
    <row r="36" spans="1:25" x14ac:dyDescent="0.25">
      <c r="A36" s="24">
        <v>3829</v>
      </c>
      <c r="B36" s="24" t="s">
        <v>3826</v>
      </c>
      <c r="C36" s="24" t="s">
        <v>7938</v>
      </c>
      <c r="D36" s="25">
        <v>500</v>
      </c>
      <c r="E36" s="26">
        <v>501</v>
      </c>
      <c r="F36" s="24" t="s">
        <v>8218</v>
      </c>
      <c r="G36" s="24" t="s">
        <v>8223</v>
      </c>
      <c r="H36" s="24" t="s">
        <v>8245</v>
      </c>
      <c r="I36" s="24">
        <v>1472676371</v>
      </c>
      <c r="J36" s="24">
        <v>1470948371</v>
      </c>
      <c r="K36" s="24" t="b">
        <v>0</v>
      </c>
      <c r="L36" s="24">
        <v>8</v>
      </c>
      <c r="M36" s="24" t="b">
        <v>1</v>
      </c>
      <c r="N36" s="27" t="s">
        <v>8297</v>
      </c>
      <c r="O36" s="24" t="s">
        <v>8298</v>
      </c>
      <c r="P36" s="28">
        <v>100</v>
      </c>
      <c r="Q36" s="24">
        <v>62.63</v>
      </c>
      <c r="R36" s="24"/>
      <c r="S36" s="29">
        <v>42593.865405092598</v>
      </c>
      <c r="T36" s="29">
        <v>42613.865405092598</v>
      </c>
      <c r="U36" s="30">
        <v>8</v>
      </c>
      <c r="V36" s="30">
        <v>8</v>
      </c>
      <c r="W36" s="24">
        <v>2016</v>
      </c>
      <c r="X36" s="24">
        <v>2016</v>
      </c>
      <c r="Y36" s="30">
        <v>20</v>
      </c>
    </row>
    <row r="37" spans="1:25" x14ac:dyDescent="0.25">
      <c r="A37" s="31">
        <v>2808</v>
      </c>
      <c r="B37" s="31" t="s">
        <v>2808</v>
      </c>
      <c r="C37" s="31" t="s">
        <v>6918</v>
      </c>
      <c r="D37" s="32">
        <v>4500</v>
      </c>
      <c r="E37" s="33">
        <v>4511</v>
      </c>
      <c r="F37" s="31" t="s">
        <v>8218</v>
      </c>
      <c r="G37" s="31" t="s">
        <v>8223</v>
      </c>
      <c r="H37" s="31" t="s">
        <v>8245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4" t="s">
        <v>8297</v>
      </c>
      <c r="O37" s="31" t="s">
        <v>8298</v>
      </c>
      <c r="P37" s="35">
        <v>100</v>
      </c>
      <c r="Q37" s="31">
        <v>65.38</v>
      </c>
      <c r="R37" s="31"/>
      <c r="S37" s="36">
        <v>42208.84646990741</v>
      </c>
      <c r="T37" s="36">
        <v>42238.84646990741</v>
      </c>
      <c r="U37" s="37">
        <v>7</v>
      </c>
      <c r="V37" s="37">
        <v>8</v>
      </c>
      <c r="W37" s="31">
        <v>2015</v>
      </c>
      <c r="X37" s="31">
        <v>2015</v>
      </c>
      <c r="Y37" s="37">
        <v>30</v>
      </c>
    </row>
    <row r="38" spans="1:25" x14ac:dyDescent="0.25">
      <c r="A38" s="24">
        <v>3687</v>
      </c>
      <c r="B38" s="24" t="s">
        <v>3684</v>
      </c>
      <c r="C38" s="24" t="s">
        <v>7797</v>
      </c>
      <c r="D38" s="25">
        <v>5000</v>
      </c>
      <c r="E38" s="26">
        <v>5012.25</v>
      </c>
      <c r="F38" s="24" t="s">
        <v>8218</v>
      </c>
      <c r="G38" s="24" t="s">
        <v>8223</v>
      </c>
      <c r="H38" s="24" t="s">
        <v>8245</v>
      </c>
      <c r="I38" s="24">
        <v>1403846055</v>
      </c>
      <c r="J38" s="24">
        <v>1401254055</v>
      </c>
      <c r="K38" s="24" t="b">
        <v>0</v>
      </c>
      <c r="L38" s="24">
        <v>25</v>
      </c>
      <c r="M38" s="24" t="b">
        <v>1</v>
      </c>
      <c r="N38" s="27" t="s">
        <v>8297</v>
      </c>
      <c r="O38" s="24" t="s">
        <v>8298</v>
      </c>
      <c r="P38" s="28">
        <v>100</v>
      </c>
      <c r="Q38" s="24">
        <v>200.49</v>
      </c>
      <c r="R38" s="24"/>
      <c r="S38" s="29">
        <v>41787.218229166669</v>
      </c>
      <c r="T38" s="29">
        <v>41817.218229166669</v>
      </c>
      <c r="U38" s="30">
        <v>5</v>
      </c>
      <c r="V38" s="30">
        <v>6</v>
      </c>
      <c r="W38" s="24">
        <v>2014</v>
      </c>
      <c r="X38" s="24">
        <v>2014</v>
      </c>
      <c r="Y38" s="30">
        <v>30</v>
      </c>
    </row>
    <row r="39" spans="1:25" x14ac:dyDescent="0.25">
      <c r="A39" s="31">
        <v>3433</v>
      </c>
      <c r="B39" s="31" t="s">
        <v>3432</v>
      </c>
      <c r="C39" s="31" t="s">
        <v>7543</v>
      </c>
      <c r="D39" s="32">
        <v>9500</v>
      </c>
      <c r="E39" s="33">
        <v>9525</v>
      </c>
      <c r="F39" s="31" t="s">
        <v>8218</v>
      </c>
      <c r="G39" s="31" t="s">
        <v>8223</v>
      </c>
      <c r="H39" s="31" t="s">
        <v>8245</v>
      </c>
      <c r="I39" s="31">
        <v>1402974000</v>
      </c>
      <c r="J39" s="31">
        <v>1400290255</v>
      </c>
      <c r="K39" s="31" t="b">
        <v>0</v>
      </c>
      <c r="L39" s="31">
        <v>71</v>
      </c>
      <c r="M39" s="31" t="b">
        <v>1</v>
      </c>
      <c r="N39" s="34" t="s">
        <v>8297</v>
      </c>
      <c r="O39" s="31" t="s">
        <v>8298</v>
      </c>
      <c r="P39" s="35">
        <v>100</v>
      </c>
      <c r="Q39" s="31">
        <v>134.15</v>
      </c>
      <c r="R39" s="31"/>
      <c r="S39" s="36">
        <v>41776.063136574077</v>
      </c>
      <c r="T39" s="36">
        <v>41807.125</v>
      </c>
      <c r="U39" s="37">
        <v>5</v>
      </c>
      <c r="V39" s="37">
        <v>6</v>
      </c>
      <c r="W39" s="31">
        <v>2014</v>
      </c>
      <c r="X39" s="31">
        <v>2014</v>
      </c>
      <c r="Y39" s="37">
        <v>31</v>
      </c>
    </row>
    <row r="40" spans="1:25" x14ac:dyDescent="0.25">
      <c r="A40" s="24">
        <v>3275</v>
      </c>
      <c r="B40" s="24" t="s">
        <v>3275</v>
      </c>
      <c r="C40" s="24" t="s">
        <v>7385</v>
      </c>
      <c r="D40" s="25">
        <v>1800</v>
      </c>
      <c r="E40" s="26">
        <v>1805</v>
      </c>
      <c r="F40" s="24" t="s">
        <v>8218</v>
      </c>
      <c r="G40" s="24" t="s">
        <v>8223</v>
      </c>
      <c r="H40" s="24" t="s">
        <v>8245</v>
      </c>
      <c r="I40" s="24">
        <v>1423456200</v>
      </c>
      <c r="J40" s="24">
        <v>1421183271</v>
      </c>
      <c r="K40" s="24" t="b">
        <v>1</v>
      </c>
      <c r="L40" s="24">
        <v>12</v>
      </c>
      <c r="M40" s="24" t="b">
        <v>1</v>
      </c>
      <c r="N40" s="27" t="s">
        <v>8297</v>
      </c>
      <c r="O40" s="24" t="s">
        <v>8298</v>
      </c>
      <c r="P40" s="28">
        <v>100</v>
      </c>
      <c r="Q40" s="24">
        <v>150.41999999999999</v>
      </c>
      <c r="R40" s="24"/>
      <c r="S40" s="29">
        <v>42017.88045138889</v>
      </c>
      <c r="T40" s="29">
        <v>42044.1875</v>
      </c>
      <c r="U40" s="30">
        <v>1</v>
      </c>
      <c r="V40" s="30">
        <v>2</v>
      </c>
      <c r="W40" s="24">
        <v>2015</v>
      </c>
      <c r="X40" s="24">
        <v>2015</v>
      </c>
      <c r="Y40" s="30">
        <v>27</v>
      </c>
    </row>
    <row r="41" spans="1:25" x14ac:dyDescent="0.25">
      <c r="A41" s="31">
        <v>3348</v>
      </c>
      <c r="B41" s="31" t="s">
        <v>3266</v>
      </c>
      <c r="C41" s="31" t="s">
        <v>7458</v>
      </c>
      <c r="D41" s="32">
        <v>5500</v>
      </c>
      <c r="E41" s="33">
        <v>5516</v>
      </c>
      <c r="F41" s="31" t="s">
        <v>8218</v>
      </c>
      <c r="G41" s="31" t="s">
        <v>8223</v>
      </c>
      <c r="H41" s="31" t="s">
        <v>8245</v>
      </c>
      <c r="I41" s="31">
        <v>1461988740</v>
      </c>
      <c r="J41" s="31">
        <v>1459949080</v>
      </c>
      <c r="K41" s="31" t="b">
        <v>0</v>
      </c>
      <c r="L41" s="31">
        <v>79</v>
      </c>
      <c r="M41" s="31" t="b">
        <v>1</v>
      </c>
      <c r="N41" s="34" t="s">
        <v>8297</v>
      </c>
      <c r="O41" s="31" t="s">
        <v>8298</v>
      </c>
      <c r="P41" s="35">
        <v>100</v>
      </c>
      <c r="Q41" s="31">
        <v>69.819999999999993</v>
      </c>
      <c r="R41" s="31"/>
      <c r="S41" s="36">
        <v>42466.558796296296</v>
      </c>
      <c r="T41" s="36">
        <v>42490.165972222225</v>
      </c>
      <c r="U41" s="37">
        <v>4</v>
      </c>
      <c r="V41" s="37">
        <v>4</v>
      </c>
      <c r="W41" s="31">
        <v>2016</v>
      </c>
      <c r="X41" s="31">
        <v>2016</v>
      </c>
      <c r="Y41" s="37">
        <v>24</v>
      </c>
    </row>
    <row r="42" spans="1:25" x14ac:dyDescent="0.25">
      <c r="A42" s="24">
        <v>3406</v>
      </c>
      <c r="B42" s="24" t="s">
        <v>3405</v>
      </c>
      <c r="C42" s="24" t="s">
        <v>7516</v>
      </c>
      <c r="D42" s="25">
        <v>10000</v>
      </c>
      <c r="E42" s="26">
        <v>10031</v>
      </c>
      <c r="F42" s="24" t="s">
        <v>8218</v>
      </c>
      <c r="G42" s="24" t="s">
        <v>8223</v>
      </c>
      <c r="H42" s="24" t="s">
        <v>8245</v>
      </c>
      <c r="I42" s="24">
        <v>1405511376</v>
      </c>
      <c r="J42" s="24">
        <v>1401623376</v>
      </c>
      <c r="K42" s="24" t="b">
        <v>0</v>
      </c>
      <c r="L42" s="24">
        <v>91</v>
      </c>
      <c r="M42" s="24" t="b">
        <v>1</v>
      </c>
      <c r="N42" s="27" t="s">
        <v>8297</v>
      </c>
      <c r="O42" s="24" t="s">
        <v>8298</v>
      </c>
      <c r="P42" s="28">
        <v>100</v>
      </c>
      <c r="Q42" s="24">
        <v>110.23</v>
      </c>
      <c r="R42" s="24"/>
      <c r="S42" s="29">
        <v>41791.492777777778</v>
      </c>
      <c r="T42" s="29">
        <v>41836.492777777778</v>
      </c>
      <c r="U42" s="30">
        <v>6</v>
      </c>
      <c r="V42" s="30">
        <v>7</v>
      </c>
      <c r="W42" s="24">
        <v>2014</v>
      </c>
      <c r="X42" s="24">
        <v>2014</v>
      </c>
      <c r="Y42" s="30">
        <v>45</v>
      </c>
    </row>
    <row r="43" spans="1:25" x14ac:dyDescent="0.25">
      <c r="A43" s="31">
        <v>3215</v>
      </c>
      <c r="B43" s="31" t="s">
        <v>3215</v>
      </c>
      <c r="C43" s="31" t="s">
        <v>7325</v>
      </c>
      <c r="D43" s="32">
        <v>35000</v>
      </c>
      <c r="E43" s="33">
        <v>35123</v>
      </c>
      <c r="F43" s="31" t="s">
        <v>8218</v>
      </c>
      <c r="G43" s="31" t="s">
        <v>8223</v>
      </c>
      <c r="H43" s="31" t="s">
        <v>8245</v>
      </c>
      <c r="I43" s="31">
        <v>1441857540</v>
      </c>
      <c r="J43" s="31">
        <v>1438617471</v>
      </c>
      <c r="K43" s="31" t="b">
        <v>1</v>
      </c>
      <c r="L43" s="31">
        <v>134</v>
      </c>
      <c r="M43" s="31" t="b">
        <v>1</v>
      </c>
      <c r="N43" s="34" t="s">
        <v>8297</v>
      </c>
      <c r="O43" s="31" t="s">
        <v>8298</v>
      </c>
      <c r="P43" s="35">
        <v>100</v>
      </c>
      <c r="Q43" s="31">
        <v>262.11</v>
      </c>
      <c r="R43" s="31"/>
      <c r="S43" s="36">
        <v>42219.665173611109</v>
      </c>
      <c r="T43" s="36">
        <v>42257.165972222225</v>
      </c>
      <c r="U43" s="37">
        <v>8</v>
      </c>
      <c r="V43" s="37">
        <v>9</v>
      </c>
      <c r="W43" s="31">
        <v>2015</v>
      </c>
      <c r="X43" s="31">
        <v>2015</v>
      </c>
      <c r="Y43" s="37">
        <v>38</v>
      </c>
    </row>
    <row r="44" spans="1:25" x14ac:dyDescent="0.25">
      <c r="A44" s="24">
        <v>3648</v>
      </c>
      <c r="B44" s="24" t="s">
        <v>3646</v>
      </c>
      <c r="C44" s="24" t="s">
        <v>7758</v>
      </c>
      <c r="D44" s="25">
        <v>40000</v>
      </c>
      <c r="E44" s="26">
        <v>40153</v>
      </c>
      <c r="F44" s="24" t="s">
        <v>8218</v>
      </c>
      <c r="G44" s="24" t="s">
        <v>8223</v>
      </c>
      <c r="H44" s="24" t="s">
        <v>8245</v>
      </c>
      <c r="I44" s="24">
        <v>1412492445</v>
      </c>
      <c r="J44" s="24">
        <v>1409900445</v>
      </c>
      <c r="K44" s="24" t="b">
        <v>0</v>
      </c>
      <c r="L44" s="24">
        <v>73</v>
      </c>
      <c r="M44" s="24" t="b">
        <v>1</v>
      </c>
      <c r="N44" s="27" t="s">
        <v>8297</v>
      </c>
      <c r="O44" s="24" t="s">
        <v>8298</v>
      </c>
      <c r="P44" s="28">
        <v>100</v>
      </c>
      <c r="Q44" s="24">
        <v>550.04</v>
      </c>
      <c r="R44" s="24"/>
      <c r="S44" s="29">
        <v>41887.292187500003</v>
      </c>
      <c r="T44" s="29">
        <v>41917.292187500003</v>
      </c>
      <c r="U44" s="30">
        <v>9</v>
      </c>
      <c r="V44" s="30">
        <v>10</v>
      </c>
      <c r="W44" s="24">
        <v>2014</v>
      </c>
      <c r="X44" s="24">
        <v>2014</v>
      </c>
      <c r="Y44" s="30">
        <v>30</v>
      </c>
    </row>
    <row r="45" spans="1:25" x14ac:dyDescent="0.25">
      <c r="A45" s="31">
        <v>3151</v>
      </c>
      <c r="B45" s="31" t="s">
        <v>3151</v>
      </c>
      <c r="C45" s="31" t="s">
        <v>7261</v>
      </c>
      <c r="D45" s="32">
        <v>3500</v>
      </c>
      <c r="E45" s="33">
        <v>3514</v>
      </c>
      <c r="F45" s="31" t="s">
        <v>8218</v>
      </c>
      <c r="G45" s="31" t="s">
        <v>8223</v>
      </c>
      <c r="H45" s="31" t="s">
        <v>8245</v>
      </c>
      <c r="I45" s="31">
        <v>1410379774</v>
      </c>
      <c r="J45" s="31">
        <v>1407787774</v>
      </c>
      <c r="K45" s="31" t="b">
        <v>1</v>
      </c>
      <c r="L45" s="31">
        <v>34</v>
      </c>
      <c r="M45" s="31" t="b">
        <v>1</v>
      </c>
      <c r="N45" s="34" t="s">
        <v>8297</v>
      </c>
      <c r="O45" s="31" t="s">
        <v>8298</v>
      </c>
      <c r="P45" s="35">
        <v>100</v>
      </c>
      <c r="Q45" s="31">
        <v>103.35</v>
      </c>
      <c r="R45" s="31"/>
      <c r="S45" s="36">
        <v>41862.83997685185</v>
      </c>
      <c r="T45" s="36">
        <v>41892.83997685185</v>
      </c>
      <c r="U45" s="37">
        <v>8</v>
      </c>
      <c r="V45" s="37">
        <v>9</v>
      </c>
      <c r="W45" s="31">
        <v>2014</v>
      </c>
      <c r="X45" s="31">
        <v>2014</v>
      </c>
      <c r="Y45" s="37">
        <v>30</v>
      </c>
    </row>
    <row r="46" spans="1:25" x14ac:dyDescent="0.25">
      <c r="A46" s="24">
        <v>3545</v>
      </c>
      <c r="B46" s="24" t="s">
        <v>3544</v>
      </c>
      <c r="C46" s="24" t="s">
        <v>7655</v>
      </c>
      <c r="D46" s="25">
        <v>250</v>
      </c>
      <c r="E46" s="26">
        <v>251</v>
      </c>
      <c r="F46" s="24" t="s">
        <v>8218</v>
      </c>
      <c r="G46" s="24" t="s">
        <v>8223</v>
      </c>
      <c r="H46" s="24" t="s">
        <v>8245</v>
      </c>
      <c r="I46" s="24">
        <v>1428780159</v>
      </c>
      <c r="J46" s="24">
        <v>1426188159</v>
      </c>
      <c r="K46" s="24" t="b">
        <v>0</v>
      </c>
      <c r="L46" s="24">
        <v>8</v>
      </c>
      <c r="M46" s="24" t="b">
        <v>1</v>
      </c>
      <c r="N46" s="27" t="s">
        <v>8297</v>
      </c>
      <c r="O46" s="24" t="s">
        <v>8298</v>
      </c>
      <c r="P46" s="28">
        <v>100</v>
      </c>
      <c r="Q46" s="24">
        <v>31.38</v>
      </c>
      <c r="R46" s="24"/>
      <c r="S46" s="29">
        <v>42075.807395833333</v>
      </c>
      <c r="T46" s="29">
        <v>42105.807395833333</v>
      </c>
      <c r="U46" s="30">
        <v>3</v>
      </c>
      <c r="V46" s="30">
        <v>4</v>
      </c>
      <c r="W46" s="24">
        <v>2015</v>
      </c>
      <c r="X46" s="24">
        <v>2015</v>
      </c>
      <c r="Y46" s="30">
        <v>30</v>
      </c>
    </row>
    <row r="47" spans="1:25" x14ac:dyDescent="0.25">
      <c r="A47" s="31">
        <v>3400</v>
      </c>
      <c r="B47" s="31" t="s">
        <v>3399</v>
      </c>
      <c r="C47" s="31" t="s">
        <v>7510</v>
      </c>
      <c r="D47" s="32">
        <v>10000</v>
      </c>
      <c r="E47" s="33">
        <v>10041</v>
      </c>
      <c r="F47" s="31" t="s">
        <v>8218</v>
      </c>
      <c r="G47" s="31" t="s">
        <v>8223</v>
      </c>
      <c r="H47" s="31" t="s">
        <v>8245</v>
      </c>
      <c r="I47" s="31">
        <v>1409266414</v>
      </c>
      <c r="J47" s="31">
        <v>1405378414</v>
      </c>
      <c r="K47" s="31" t="b">
        <v>0</v>
      </c>
      <c r="L47" s="31">
        <v>85</v>
      </c>
      <c r="M47" s="31" t="b">
        <v>1</v>
      </c>
      <c r="N47" s="34" t="s">
        <v>8297</v>
      </c>
      <c r="O47" s="31" t="s">
        <v>8298</v>
      </c>
      <c r="P47" s="35">
        <v>100</v>
      </c>
      <c r="Q47" s="31">
        <v>118.13</v>
      </c>
      <c r="R47" s="31"/>
      <c r="S47" s="36">
        <v>41834.953865740739</v>
      </c>
      <c r="T47" s="36">
        <v>41879.953865740739</v>
      </c>
      <c r="U47" s="37">
        <v>7</v>
      </c>
      <c r="V47" s="37">
        <v>8</v>
      </c>
      <c r="W47" s="31">
        <v>2014</v>
      </c>
      <c r="X47" s="31">
        <v>2014</v>
      </c>
      <c r="Y47" s="37">
        <v>45</v>
      </c>
    </row>
    <row r="48" spans="1:25" x14ac:dyDescent="0.25">
      <c r="A48" s="24">
        <v>1288</v>
      </c>
      <c r="B48" s="24" t="s">
        <v>1289</v>
      </c>
      <c r="C48" s="24" t="s">
        <v>5398</v>
      </c>
      <c r="D48" s="25">
        <v>4000</v>
      </c>
      <c r="E48" s="26">
        <v>4018</v>
      </c>
      <c r="F48" s="24" t="s">
        <v>8218</v>
      </c>
      <c r="G48" s="24" t="s">
        <v>8223</v>
      </c>
      <c r="H48" s="24" t="s">
        <v>8245</v>
      </c>
      <c r="I48" s="24">
        <v>1470801600</v>
      </c>
      <c r="J48" s="24">
        <v>1468122163</v>
      </c>
      <c r="K48" s="24" t="b">
        <v>0</v>
      </c>
      <c r="L48" s="24">
        <v>61</v>
      </c>
      <c r="M48" s="24" t="b">
        <v>1</v>
      </c>
      <c r="N48" s="27" t="s">
        <v>8297</v>
      </c>
      <c r="O48" s="24" t="s">
        <v>8298</v>
      </c>
      <c r="P48" s="28">
        <v>100</v>
      </c>
      <c r="Q48" s="24">
        <v>65.87</v>
      </c>
      <c r="R48" s="24"/>
      <c r="S48" s="29">
        <v>42561.154664351852</v>
      </c>
      <c r="T48" s="29">
        <v>42592.166666666672</v>
      </c>
      <c r="U48" s="30">
        <v>7</v>
      </c>
      <c r="V48" s="30">
        <v>8</v>
      </c>
      <c r="W48" s="24">
        <v>2016</v>
      </c>
      <c r="X48" s="24">
        <v>2016</v>
      </c>
      <c r="Y48" s="30">
        <v>31</v>
      </c>
    </row>
    <row r="49" spans="1:25" x14ac:dyDescent="0.25">
      <c r="A49" s="31">
        <v>3261</v>
      </c>
      <c r="B49" s="31" t="s">
        <v>3261</v>
      </c>
      <c r="C49" s="31" t="s">
        <v>7371</v>
      </c>
      <c r="D49" s="32">
        <v>3300</v>
      </c>
      <c r="E49" s="33">
        <v>3315</v>
      </c>
      <c r="F49" s="31" t="s">
        <v>8218</v>
      </c>
      <c r="G49" s="31" t="s">
        <v>8223</v>
      </c>
      <c r="H49" s="31" t="s">
        <v>8245</v>
      </c>
      <c r="I49" s="31">
        <v>1437067476</v>
      </c>
      <c r="J49" s="31">
        <v>1434475476</v>
      </c>
      <c r="K49" s="31" t="b">
        <v>1</v>
      </c>
      <c r="L49" s="31">
        <v>49</v>
      </c>
      <c r="M49" s="31" t="b">
        <v>1</v>
      </c>
      <c r="N49" s="34" t="s">
        <v>8297</v>
      </c>
      <c r="O49" s="31" t="s">
        <v>8298</v>
      </c>
      <c r="P49" s="35">
        <v>100</v>
      </c>
      <c r="Q49" s="31">
        <v>67.650000000000006</v>
      </c>
      <c r="R49" s="31"/>
      <c r="S49" s="36">
        <v>42171.725416666668</v>
      </c>
      <c r="T49" s="36">
        <v>42201.725416666668</v>
      </c>
      <c r="U49" s="37">
        <v>6</v>
      </c>
      <c r="V49" s="37">
        <v>7</v>
      </c>
      <c r="W49" s="31">
        <v>2015</v>
      </c>
      <c r="X49" s="31">
        <v>2015</v>
      </c>
      <c r="Y49" s="37">
        <v>30</v>
      </c>
    </row>
    <row r="50" spans="1:25" x14ac:dyDescent="0.25">
      <c r="A50" s="24">
        <v>3569</v>
      </c>
      <c r="B50" s="24" t="s">
        <v>3568</v>
      </c>
      <c r="C50" s="24" t="s">
        <v>7679</v>
      </c>
      <c r="D50" s="25">
        <v>5000</v>
      </c>
      <c r="E50" s="26">
        <v>5024</v>
      </c>
      <c r="F50" s="24" t="s">
        <v>8218</v>
      </c>
      <c r="G50" s="24" t="s">
        <v>8223</v>
      </c>
      <c r="H50" s="24" t="s">
        <v>8245</v>
      </c>
      <c r="I50" s="24">
        <v>1420734696</v>
      </c>
      <c r="J50" s="24">
        <v>1418142696</v>
      </c>
      <c r="K50" s="24" t="b">
        <v>0</v>
      </c>
      <c r="L50" s="24">
        <v>41</v>
      </c>
      <c r="M50" s="24" t="b">
        <v>1</v>
      </c>
      <c r="N50" s="27" t="s">
        <v>8297</v>
      </c>
      <c r="O50" s="24" t="s">
        <v>8298</v>
      </c>
      <c r="P50" s="28">
        <v>100</v>
      </c>
      <c r="Q50" s="24">
        <v>122.54</v>
      </c>
      <c r="R50" s="24"/>
      <c r="S50" s="29">
        <v>41982.688611111109</v>
      </c>
      <c r="T50" s="29">
        <v>42012.688611111109</v>
      </c>
      <c r="U50" s="30">
        <v>12</v>
      </c>
      <c r="V50" s="30">
        <v>1</v>
      </c>
      <c r="W50" s="24">
        <v>2014</v>
      </c>
      <c r="X50" s="24">
        <v>2015</v>
      </c>
      <c r="Y50" s="30">
        <v>30</v>
      </c>
    </row>
    <row r="51" spans="1:25" x14ac:dyDescent="0.25">
      <c r="A51" s="31">
        <v>3510</v>
      </c>
      <c r="B51" s="31" t="s">
        <v>3509</v>
      </c>
      <c r="C51" s="31" t="s">
        <v>7620</v>
      </c>
      <c r="D51" s="32">
        <v>900</v>
      </c>
      <c r="E51" s="33">
        <v>905</v>
      </c>
      <c r="F51" s="31" t="s">
        <v>8218</v>
      </c>
      <c r="G51" s="31" t="s">
        <v>8223</v>
      </c>
      <c r="H51" s="31" t="s">
        <v>8245</v>
      </c>
      <c r="I51" s="31">
        <v>1404312846</v>
      </c>
      <c r="J51" s="31">
        <v>1402584846</v>
      </c>
      <c r="K51" s="31" t="b">
        <v>0</v>
      </c>
      <c r="L51" s="31">
        <v>15</v>
      </c>
      <c r="M51" s="31" t="b">
        <v>1</v>
      </c>
      <c r="N51" s="34" t="s">
        <v>8297</v>
      </c>
      <c r="O51" s="31" t="s">
        <v>8298</v>
      </c>
      <c r="P51" s="35">
        <v>101</v>
      </c>
      <c r="Q51" s="31">
        <v>60.33</v>
      </c>
      <c r="R51" s="31"/>
      <c r="S51" s="36">
        <v>41802.62090277778</v>
      </c>
      <c r="T51" s="36">
        <v>41822.62090277778</v>
      </c>
      <c r="U51" s="37">
        <v>6</v>
      </c>
      <c r="V51" s="37">
        <v>7</v>
      </c>
      <c r="W51" s="31">
        <v>2014</v>
      </c>
      <c r="X51" s="31">
        <v>2014</v>
      </c>
      <c r="Y51" s="37">
        <v>20</v>
      </c>
    </row>
    <row r="52" spans="1:25" x14ac:dyDescent="0.25">
      <c r="A52" s="24">
        <v>3236</v>
      </c>
      <c r="B52" s="24" t="s">
        <v>3236</v>
      </c>
      <c r="C52" s="24" t="s">
        <v>7346</v>
      </c>
      <c r="D52" s="25">
        <v>20000</v>
      </c>
      <c r="E52" s="26">
        <v>20120</v>
      </c>
      <c r="F52" s="24" t="s">
        <v>8218</v>
      </c>
      <c r="G52" s="24" t="s">
        <v>8223</v>
      </c>
      <c r="H52" s="24" t="s">
        <v>8245</v>
      </c>
      <c r="I52" s="24">
        <v>1482962433</v>
      </c>
      <c r="J52" s="24">
        <v>1480370433</v>
      </c>
      <c r="K52" s="24" t="b">
        <v>0</v>
      </c>
      <c r="L52" s="24">
        <v>110</v>
      </c>
      <c r="M52" s="24" t="b">
        <v>1</v>
      </c>
      <c r="N52" s="27" t="s">
        <v>8297</v>
      </c>
      <c r="O52" s="24" t="s">
        <v>8298</v>
      </c>
      <c r="P52" s="28">
        <v>101</v>
      </c>
      <c r="Q52" s="24">
        <v>182.91</v>
      </c>
      <c r="R52" s="24"/>
      <c r="S52" s="29">
        <v>42702.917048611111</v>
      </c>
      <c r="T52" s="29">
        <v>42732.917048611111</v>
      </c>
      <c r="U52" s="30">
        <v>11</v>
      </c>
      <c r="V52" s="30">
        <v>12</v>
      </c>
      <c r="W52" s="24">
        <v>2016</v>
      </c>
      <c r="X52" s="24">
        <v>2016</v>
      </c>
      <c r="Y52" s="30">
        <v>30</v>
      </c>
    </row>
    <row r="53" spans="1:25" x14ac:dyDescent="0.25">
      <c r="A53" s="31">
        <v>3485</v>
      </c>
      <c r="B53" s="31" t="s">
        <v>3484</v>
      </c>
      <c r="C53" s="31" t="s">
        <v>7595</v>
      </c>
      <c r="D53" s="32">
        <v>1650</v>
      </c>
      <c r="E53" s="33">
        <v>1660</v>
      </c>
      <c r="F53" s="31" t="s">
        <v>8218</v>
      </c>
      <c r="G53" s="31" t="s">
        <v>8223</v>
      </c>
      <c r="H53" s="31" t="s">
        <v>8245</v>
      </c>
      <c r="I53" s="31">
        <v>1454431080</v>
      </c>
      <c r="J53" s="31">
        <v>1451839080</v>
      </c>
      <c r="K53" s="31" t="b">
        <v>0</v>
      </c>
      <c r="L53" s="31">
        <v>30</v>
      </c>
      <c r="M53" s="31" t="b">
        <v>1</v>
      </c>
      <c r="N53" s="34" t="s">
        <v>8297</v>
      </c>
      <c r="O53" s="31" t="s">
        <v>8298</v>
      </c>
      <c r="P53" s="35">
        <v>101</v>
      </c>
      <c r="Q53" s="31">
        <v>55.33</v>
      </c>
      <c r="R53" s="31"/>
      <c r="S53" s="36">
        <v>42372.693055555559</v>
      </c>
      <c r="T53" s="36">
        <v>42402.693055555559</v>
      </c>
      <c r="U53" s="37">
        <v>1</v>
      </c>
      <c r="V53" s="37">
        <v>2</v>
      </c>
      <c r="W53" s="31">
        <v>2016</v>
      </c>
      <c r="X53" s="31">
        <v>2016</v>
      </c>
      <c r="Y53" s="37">
        <v>30</v>
      </c>
    </row>
    <row r="54" spans="1:25" x14ac:dyDescent="0.25">
      <c r="A54" s="24">
        <v>3455</v>
      </c>
      <c r="B54" s="24" t="s">
        <v>3454</v>
      </c>
      <c r="C54" s="24" t="s">
        <v>7565</v>
      </c>
      <c r="D54" s="25">
        <v>10000</v>
      </c>
      <c r="E54" s="26">
        <v>10065</v>
      </c>
      <c r="F54" s="24" t="s">
        <v>8218</v>
      </c>
      <c r="G54" s="24" t="s">
        <v>8223</v>
      </c>
      <c r="H54" s="24" t="s">
        <v>8245</v>
      </c>
      <c r="I54" s="24">
        <v>1476381627</v>
      </c>
      <c r="J54" s="24">
        <v>1473789627</v>
      </c>
      <c r="K54" s="24" t="b">
        <v>0</v>
      </c>
      <c r="L54" s="24">
        <v>69</v>
      </c>
      <c r="M54" s="24" t="b">
        <v>1</v>
      </c>
      <c r="N54" s="27" t="s">
        <v>8297</v>
      </c>
      <c r="O54" s="24" t="s">
        <v>8298</v>
      </c>
      <c r="P54" s="28">
        <v>101</v>
      </c>
      <c r="Q54" s="24">
        <v>145.87</v>
      </c>
      <c r="R54" s="24"/>
      <c r="S54" s="29">
        <v>42626.7503125</v>
      </c>
      <c r="T54" s="29">
        <v>42656.7503125</v>
      </c>
      <c r="U54" s="30">
        <v>9</v>
      </c>
      <c r="V54" s="30">
        <v>10</v>
      </c>
      <c r="W54" s="24">
        <v>2016</v>
      </c>
      <c r="X54" s="24">
        <v>2016</v>
      </c>
      <c r="Y54" s="30">
        <v>30</v>
      </c>
    </row>
    <row r="55" spans="1:25" x14ac:dyDescent="0.25">
      <c r="A55" s="31">
        <v>3658</v>
      </c>
      <c r="B55" s="31" t="s">
        <v>3655</v>
      </c>
      <c r="C55" s="31" t="s">
        <v>7768</v>
      </c>
      <c r="D55" s="32">
        <v>1500</v>
      </c>
      <c r="E55" s="33">
        <v>1510</v>
      </c>
      <c r="F55" s="31" t="s">
        <v>8218</v>
      </c>
      <c r="G55" s="31" t="s">
        <v>8223</v>
      </c>
      <c r="H55" s="31" t="s">
        <v>8245</v>
      </c>
      <c r="I55" s="31">
        <v>1404273540</v>
      </c>
      <c r="J55" s="31">
        <v>1400272580</v>
      </c>
      <c r="K55" s="31" t="b">
        <v>0</v>
      </c>
      <c r="L55" s="31">
        <v>20</v>
      </c>
      <c r="M55" s="31" t="b">
        <v>1</v>
      </c>
      <c r="N55" s="34" t="s">
        <v>8297</v>
      </c>
      <c r="O55" s="31" t="s">
        <v>8298</v>
      </c>
      <c r="P55" s="35">
        <v>101</v>
      </c>
      <c r="Q55" s="31">
        <v>75.5</v>
      </c>
      <c r="R55" s="31"/>
      <c r="S55" s="36">
        <v>41775.858564814815</v>
      </c>
      <c r="T55" s="36">
        <v>41822.165972222225</v>
      </c>
      <c r="U55" s="37">
        <v>5</v>
      </c>
      <c r="V55" s="37">
        <v>7</v>
      </c>
      <c r="W55" s="31">
        <v>2014</v>
      </c>
      <c r="X55" s="31">
        <v>2014</v>
      </c>
      <c r="Y55" s="37">
        <v>47</v>
      </c>
    </row>
    <row r="56" spans="1:25" x14ac:dyDescent="0.25">
      <c r="A56" s="24">
        <v>2964</v>
      </c>
      <c r="B56" s="24" t="s">
        <v>2964</v>
      </c>
      <c r="C56" s="24" t="s">
        <v>7074</v>
      </c>
      <c r="D56" s="25">
        <v>5000</v>
      </c>
      <c r="E56" s="26">
        <v>5035.6899999999996</v>
      </c>
      <c r="F56" s="24" t="s">
        <v>8218</v>
      </c>
      <c r="G56" s="24" t="s">
        <v>8223</v>
      </c>
      <c r="H56" s="24" t="s">
        <v>8245</v>
      </c>
      <c r="I56" s="24">
        <v>1407360720</v>
      </c>
      <c r="J56" s="24">
        <v>1404769819</v>
      </c>
      <c r="K56" s="24" t="b">
        <v>0</v>
      </c>
      <c r="L56" s="24">
        <v>196</v>
      </c>
      <c r="M56" s="24" t="b">
        <v>1</v>
      </c>
      <c r="N56" s="27" t="s">
        <v>8297</v>
      </c>
      <c r="O56" s="24" t="s">
        <v>8298</v>
      </c>
      <c r="P56" s="28">
        <v>101</v>
      </c>
      <c r="Q56" s="24">
        <v>25.69</v>
      </c>
      <c r="R56" s="24"/>
      <c r="S56" s="29">
        <v>41827.909942129627</v>
      </c>
      <c r="T56" s="29">
        <v>41857.897222222222</v>
      </c>
      <c r="U56" s="30">
        <v>7</v>
      </c>
      <c r="V56" s="30">
        <v>8</v>
      </c>
      <c r="W56" s="24">
        <v>2014</v>
      </c>
      <c r="X56" s="24">
        <v>2014</v>
      </c>
      <c r="Y56" s="30">
        <v>30</v>
      </c>
    </row>
    <row r="57" spans="1:25" x14ac:dyDescent="0.25">
      <c r="A57" s="31">
        <v>3727</v>
      </c>
      <c r="B57" s="31" t="s">
        <v>3724</v>
      </c>
      <c r="C57" s="31" t="s">
        <v>7837</v>
      </c>
      <c r="D57" s="32">
        <v>2000</v>
      </c>
      <c r="E57" s="33">
        <v>2015</v>
      </c>
      <c r="F57" s="31" t="s">
        <v>8218</v>
      </c>
      <c r="G57" s="31" t="s">
        <v>8223</v>
      </c>
      <c r="H57" s="31" t="s">
        <v>8245</v>
      </c>
      <c r="I57" s="31">
        <v>1476939300</v>
      </c>
      <c r="J57" s="31">
        <v>1474273294</v>
      </c>
      <c r="K57" s="31" t="b">
        <v>0</v>
      </c>
      <c r="L57" s="31">
        <v>33</v>
      </c>
      <c r="M57" s="31" t="b">
        <v>1</v>
      </c>
      <c r="N57" s="34" t="s">
        <v>8297</v>
      </c>
      <c r="O57" s="31" t="s">
        <v>8298</v>
      </c>
      <c r="P57" s="35">
        <v>101</v>
      </c>
      <c r="Q57" s="31">
        <v>61.06</v>
      </c>
      <c r="R57" s="31"/>
      <c r="S57" s="36">
        <v>42632.348310185189</v>
      </c>
      <c r="T57" s="36">
        <v>42663.204861111109</v>
      </c>
      <c r="U57" s="37">
        <v>9</v>
      </c>
      <c r="V57" s="37">
        <v>10</v>
      </c>
      <c r="W57" s="31">
        <v>2016</v>
      </c>
      <c r="X57" s="31">
        <v>2016</v>
      </c>
      <c r="Y57" s="37">
        <v>31</v>
      </c>
    </row>
    <row r="58" spans="1:25" x14ac:dyDescent="0.25">
      <c r="A58" s="24">
        <v>3237</v>
      </c>
      <c r="B58" s="24" t="s">
        <v>3237</v>
      </c>
      <c r="C58" s="24" t="s">
        <v>7347</v>
      </c>
      <c r="D58" s="25">
        <v>35000</v>
      </c>
      <c r="E58" s="26">
        <v>35275.64</v>
      </c>
      <c r="F58" s="24" t="s">
        <v>8218</v>
      </c>
      <c r="G58" s="24" t="s">
        <v>8223</v>
      </c>
      <c r="H58" s="24" t="s">
        <v>8245</v>
      </c>
      <c r="I58" s="24">
        <v>1443499140</v>
      </c>
      <c r="J58" s="24">
        <v>1441452184</v>
      </c>
      <c r="K58" s="24" t="b">
        <v>1</v>
      </c>
      <c r="L58" s="24">
        <v>269</v>
      </c>
      <c r="M58" s="24" t="b">
        <v>1</v>
      </c>
      <c r="N58" s="27" t="s">
        <v>8297</v>
      </c>
      <c r="O58" s="24" t="s">
        <v>8298</v>
      </c>
      <c r="P58" s="28">
        <v>101</v>
      </c>
      <c r="Q58" s="24">
        <v>131.13999999999999</v>
      </c>
      <c r="R58" s="24"/>
      <c r="S58" s="29">
        <v>42252.474351851852</v>
      </c>
      <c r="T58" s="29">
        <v>42276.165972222225</v>
      </c>
      <c r="U58" s="30">
        <v>9</v>
      </c>
      <c r="V58" s="30">
        <v>9</v>
      </c>
      <c r="W58" s="24">
        <v>2015</v>
      </c>
      <c r="X58" s="24">
        <v>2015</v>
      </c>
      <c r="Y58" s="30">
        <v>24</v>
      </c>
    </row>
    <row r="59" spans="1:25" x14ac:dyDescent="0.25">
      <c r="A59" s="31">
        <v>3248</v>
      </c>
      <c r="B59" s="31" t="s">
        <v>3248</v>
      </c>
      <c r="C59" s="31" t="s">
        <v>7358</v>
      </c>
      <c r="D59" s="32">
        <v>12000</v>
      </c>
      <c r="E59" s="33">
        <v>12095</v>
      </c>
      <c r="F59" s="31" t="s">
        <v>8218</v>
      </c>
      <c r="G59" s="31" t="s">
        <v>8223</v>
      </c>
      <c r="H59" s="31" t="s">
        <v>8245</v>
      </c>
      <c r="I59" s="31">
        <v>1428178757</v>
      </c>
      <c r="J59" s="31">
        <v>1425590357</v>
      </c>
      <c r="K59" s="31" t="b">
        <v>1</v>
      </c>
      <c r="L59" s="31">
        <v>200</v>
      </c>
      <c r="M59" s="31" t="b">
        <v>1</v>
      </c>
      <c r="N59" s="34" t="s">
        <v>8297</v>
      </c>
      <c r="O59" s="31" t="s">
        <v>8298</v>
      </c>
      <c r="P59" s="35">
        <v>101</v>
      </c>
      <c r="Q59" s="31">
        <v>60.48</v>
      </c>
      <c r="R59" s="31"/>
      <c r="S59" s="36">
        <v>42068.888391203705</v>
      </c>
      <c r="T59" s="36">
        <v>42098.846724537041</v>
      </c>
      <c r="U59" s="37">
        <v>3</v>
      </c>
      <c r="V59" s="37">
        <v>4</v>
      </c>
      <c r="W59" s="31">
        <v>2015</v>
      </c>
      <c r="X59" s="31">
        <v>2015</v>
      </c>
      <c r="Y59" s="37">
        <v>30</v>
      </c>
    </row>
    <row r="60" spans="1:25" x14ac:dyDescent="0.25">
      <c r="A60" s="24">
        <v>3614</v>
      </c>
      <c r="B60" s="24" t="s">
        <v>3439</v>
      </c>
      <c r="C60" s="24" t="s">
        <v>7724</v>
      </c>
      <c r="D60" s="25">
        <v>2500</v>
      </c>
      <c r="E60" s="26">
        <v>2520</v>
      </c>
      <c r="F60" s="24" t="s">
        <v>8218</v>
      </c>
      <c r="G60" s="24" t="s">
        <v>8223</v>
      </c>
      <c r="H60" s="24" t="s">
        <v>8245</v>
      </c>
      <c r="I60" s="24">
        <v>1434675616</v>
      </c>
      <c r="J60" s="24">
        <v>1432083616</v>
      </c>
      <c r="K60" s="24" t="b">
        <v>0</v>
      </c>
      <c r="L60" s="24">
        <v>71</v>
      </c>
      <c r="M60" s="24" t="b">
        <v>1</v>
      </c>
      <c r="N60" s="27" t="s">
        <v>8297</v>
      </c>
      <c r="O60" s="24" t="s">
        <v>8298</v>
      </c>
      <c r="P60" s="28">
        <v>101</v>
      </c>
      <c r="Q60" s="24">
        <v>35.49</v>
      </c>
      <c r="R60" s="24"/>
      <c r="S60" s="29">
        <v>42144.041851851856</v>
      </c>
      <c r="T60" s="29">
        <v>42174.041851851856</v>
      </c>
      <c r="U60" s="30">
        <v>5</v>
      </c>
      <c r="V60" s="30">
        <v>6</v>
      </c>
      <c r="W60" s="24">
        <v>2015</v>
      </c>
      <c r="X60" s="24">
        <v>2015</v>
      </c>
      <c r="Y60" s="30">
        <v>30</v>
      </c>
    </row>
    <row r="61" spans="1:25" x14ac:dyDescent="0.25">
      <c r="A61" s="31">
        <v>3699</v>
      </c>
      <c r="B61" s="31" t="s">
        <v>3696</v>
      </c>
      <c r="C61" s="31" t="s">
        <v>7809</v>
      </c>
      <c r="D61" s="32">
        <v>2500</v>
      </c>
      <c r="E61" s="33">
        <v>2520</v>
      </c>
      <c r="F61" s="31" t="s">
        <v>8218</v>
      </c>
      <c r="G61" s="31" t="s">
        <v>8223</v>
      </c>
      <c r="H61" s="31" t="s">
        <v>8245</v>
      </c>
      <c r="I61" s="31">
        <v>1413383216</v>
      </c>
      <c r="J61" s="31">
        <v>1410791216</v>
      </c>
      <c r="K61" s="31" t="b">
        <v>0</v>
      </c>
      <c r="L61" s="31">
        <v>40</v>
      </c>
      <c r="M61" s="31" t="b">
        <v>1</v>
      </c>
      <c r="N61" s="34" t="s">
        <v>8297</v>
      </c>
      <c r="O61" s="31" t="s">
        <v>8298</v>
      </c>
      <c r="P61" s="35">
        <v>101</v>
      </c>
      <c r="Q61" s="31">
        <v>63</v>
      </c>
      <c r="R61" s="31"/>
      <c r="S61" s="36">
        <v>41897.602037037039</v>
      </c>
      <c r="T61" s="36">
        <v>41927.602037037039</v>
      </c>
      <c r="U61" s="37">
        <v>9</v>
      </c>
      <c r="V61" s="37">
        <v>10</v>
      </c>
      <c r="W61" s="31">
        <v>2014</v>
      </c>
      <c r="X61" s="31">
        <v>2014</v>
      </c>
      <c r="Y61" s="37">
        <v>30</v>
      </c>
    </row>
    <row r="62" spans="1:25" x14ac:dyDescent="0.25">
      <c r="A62" s="24">
        <v>3721</v>
      </c>
      <c r="B62" s="24" t="s">
        <v>3718</v>
      </c>
      <c r="C62" s="24" t="s">
        <v>7831</v>
      </c>
      <c r="D62" s="25">
        <v>5000</v>
      </c>
      <c r="E62" s="26">
        <v>5040</v>
      </c>
      <c r="F62" s="24" t="s">
        <v>8218</v>
      </c>
      <c r="G62" s="24" t="s">
        <v>8223</v>
      </c>
      <c r="H62" s="24" t="s">
        <v>8245</v>
      </c>
      <c r="I62" s="24">
        <v>1415230084</v>
      </c>
      <c r="J62" s="24">
        <v>1413412084</v>
      </c>
      <c r="K62" s="24" t="b">
        <v>0</v>
      </c>
      <c r="L62" s="24">
        <v>44</v>
      </c>
      <c r="M62" s="24" t="b">
        <v>1</v>
      </c>
      <c r="N62" s="27" t="s">
        <v>8297</v>
      </c>
      <c r="O62" s="24" t="s">
        <v>8298</v>
      </c>
      <c r="P62" s="28">
        <v>101</v>
      </c>
      <c r="Q62" s="24">
        <v>114.55</v>
      </c>
      <c r="R62" s="24"/>
      <c r="S62" s="29">
        <v>41927.936157407406</v>
      </c>
      <c r="T62" s="29">
        <v>41948.977824074071</v>
      </c>
      <c r="U62" s="30">
        <v>10</v>
      </c>
      <c r="V62" s="30">
        <v>11</v>
      </c>
      <c r="W62" s="24">
        <v>2014</v>
      </c>
      <c r="X62" s="24">
        <v>2014</v>
      </c>
      <c r="Y62" s="30">
        <v>21</v>
      </c>
    </row>
    <row r="63" spans="1:25" x14ac:dyDescent="0.25">
      <c r="A63" s="31">
        <v>3220</v>
      </c>
      <c r="B63" s="31" t="s">
        <v>3220</v>
      </c>
      <c r="C63" s="31" t="s">
        <v>7330</v>
      </c>
      <c r="D63" s="32">
        <v>15000</v>
      </c>
      <c r="E63" s="33">
        <v>15126</v>
      </c>
      <c r="F63" s="31" t="s">
        <v>8218</v>
      </c>
      <c r="G63" s="31" t="s">
        <v>8223</v>
      </c>
      <c r="H63" s="31" t="s">
        <v>8245</v>
      </c>
      <c r="I63" s="31">
        <v>1489352400</v>
      </c>
      <c r="J63" s="31">
        <v>1486411204</v>
      </c>
      <c r="K63" s="31" t="b">
        <v>1</v>
      </c>
      <c r="L63" s="31">
        <v>59</v>
      </c>
      <c r="M63" s="31" t="b">
        <v>1</v>
      </c>
      <c r="N63" s="34" t="s">
        <v>8297</v>
      </c>
      <c r="O63" s="31" t="s">
        <v>8298</v>
      </c>
      <c r="P63" s="35">
        <v>101</v>
      </c>
      <c r="Q63" s="31">
        <v>256.37</v>
      </c>
      <c r="R63" s="31"/>
      <c r="S63" s="36">
        <v>42772.833379629628</v>
      </c>
      <c r="T63" s="36">
        <v>42806.875</v>
      </c>
      <c r="U63" s="37">
        <v>2</v>
      </c>
      <c r="V63" s="37">
        <v>3</v>
      </c>
      <c r="W63" s="31">
        <v>2017</v>
      </c>
      <c r="X63" s="31">
        <v>2017</v>
      </c>
      <c r="Y63" s="37">
        <v>34</v>
      </c>
    </row>
    <row r="64" spans="1:25" x14ac:dyDescent="0.25">
      <c r="A64" s="24">
        <v>527</v>
      </c>
      <c r="B64" s="24" t="s">
        <v>528</v>
      </c>
      <c r="C64" s="24" t="s">
        <v>4637</v>
      </c>
      <c r="D64" s="25">
        <v>10000</v>
      </c>
      <c r="E64" s="26">
        <v>10085</v>
      </c>
      <c r="F64" s="24" t="s">
        <v>8218</v>
      </c>
      <c r="G64" s="24" t="s">
        <v>8223</v>
      </c>
      <c r="H64" s="24" t="s">
        <v>8245</v>
      </c>
      <c r="I64" s="24">
        <v>1487347500</v>
      </c>
      <c r="J64" s="24">
        <v>1484715366</v>
      </c>
      <c r="K64" s="24" t="b">
        <v>0</v>
      </c>
      <c r="L64" s="24">
        <v>158</v>
      </c>
      <c r="M64" s="24" t="b">
        <v>1</v>
      </c>
      <c r="N64" s="27" t="s">
        <v>8297</v>
      </c>
      <c r="O64" s="24" t="s">
        <v>8298</v>
      </c>
      <c r="P64" s="28">
        <v>101</v>
      </c>
      <c r="Q64" s="24">
        <v>63.83</v>
      </c>
      <c r="R64" s="24"/>
      <c r="S64" s="29">
        <v>42753.205625000002</v>
      </c>
      <c r="T64" s="29">
        <v>42783.670138888891</v>
      </c>
      <c r="U64" s="30">
        <v>1</v>
      </c>
      <c r="V64" s="30">
        <v>2</v>
      </c>
      <c r="W64" s="24">
        <v>2017</v>
      </c>
      <c r="X64" s="24">
        <v>2017</v>
      </c>
      <c r="Y64" s="30">
        <v>30</v>
      </c>
    </row>
    <row r="65" spans="1:25" x14ac:dyDescent="0.25">
      <c r="A65" s="31">
        <v>3671</v>
      </c>
      <c r="B65" s="31" t="s">
        <v>3668</v>
      </c>
      <c r="C65" s="31" t="s">
        <v>7781</v>
      </c>
      <c r="D65" s="32">
        <v>3500</v>
      </c>
      <c r="E65" s="33">
        <v>3530</v>
      </c>
      <c r="F65" s="31" t="s">
        <v>8218</v>
      </c>
      <c r="G65" s="31" t="s">
        <v>8223</v>
      </c>
      <c r="H65" s="31" t="s">
        <v>8245</v>
      </c>
      <c r="I65" s="31">
        <v>1405915140</v>
      </c>
      <c r="J65" s="31">
        <v>1404140667</v>
      </c>
      <c r="K65" s="31" t="b">
        <v>0</v>
      </c>
      <c r="L65" s="31">
        <v>40</v>
      </c>
      <c r="M65" s="31" t="b">
        <v>1</v>
      </c>
      <c r="N65" s="34" t="s">
        <v>8297</v>
      </c>
      <c r="O65" s="31" t="s">
        <v>8298</v>
      </c>
      <c r="P65" s="35">
        <v>101</v>
      </c>
      <c r="Q65" s="31">
        <v>88.25</v>
      </c>
      <c r="R65" s="31"/>
      <c r="S65" s="36">
        <v>41820.62809027778</v>
      </c>
      <c r="T65" s="36">
        <v>41841.165972222225</v>
      </c>
      <c r="U65" s="37">
        <v>6</v>
      </c>
      <c r="V65" s="37">
        <v>7</v>
      </c>
      <c r="W65" s="31">
        <v>2014</v>
      </c>
      <c r="X65" s="31">
        <v>2014</v>
      </c>
      <c r="Y65" s="37">
        <v>21</v>
      </c>
    </row>
    <row r="66" spans="1:25" x14ac:dyDescent="0.25">
      <c r="A66" s="24">
        <v>3418</v>
      </c>
      <c r="B66" s="24" t="s">
        <v>3417</v>
      </c>
      <c r="C66" s="24" t="s">
        <v>7528</v>
      </c>
      <c r="D66" s="25">
        <v>4000</v>
      </c>
      <c r="E66" s="26">
        <v>4035</v>
      </c>
      <c r="F66" s="24" t="s">
        <v>8218</v>
      </c>
      <c r="G66" s="24" t="s">
        <v>8223</v>
      </c>
      <c r="H66" s="24" t="s">
        <v>8245</v>
      </c>
      <c r="I66" s="24">
        <v>1400875307</v>
      </c>
      <c r="J66" s="24">
        <v>1398283307</v>
      </c>
      <c r="K66" s="24" t="b">
        <v>0</v>
      </c>
      <c r="L66" s="24">
        <v>56</v>
      </c>
      <c r="M66" s="24" t="b">
        <v>1</v>
      </c>
      <c r="N66" s="27" t="s">
        <v>8297</v>
      </c>
      <c r="O66" s="24" t="s">
        <v>8298</v>
      </c>
      <c r="P66" s="28">
        <v>101</v>
      </c>
      <c r="Q66" s="24">
        <v>72.05</v>
      </c>
      <c r="R66" s="24"/>
      <c r="S66" s="29">
        <v>41752.83457175926</v>
      </c>
      <c r="T66" s="29">
        <v>41782.83457175926</v>
      </c>
      <c r="U66" s="30">
        <v>4</v>
      </c>
      <c r="V66" s="30">
        <v>5</v>
      </c>
      <c r="W66" s="24">
        <v>2014</v>
      </c>
      <c r="X66" s="24">
        <v>2014</v>
      </c>
      <c r="Y66" s="30">
        <v>30</v>
      </c>
    </row>
    <row r="67" spans="1:25" x14ac:dyDescent="0.25">
      <c r="A67" s="31">
        <v>3182</v>
      </c>
      <c r="B67" s="31" t="s">
        <v>3182</v>
      </c>
      <c r="C67" s="31" t="s">
        <v>7292</v>
      </c>
      <c r="D67" s="32">
        <v>7000</v>
      </c>
      <c r="E67" s="33">
        <v>7062</v>
      </c>
      <c r="F67" s="31" t="s">
        <v>8218</v>
      </c>
      <c r="G67" s="31" t="s">
        <v>8223</v>
      </c>
      <c r="H67" s="31" t="s">
        <v>8245</v>
      </c>
      <c r="I67" s="31">
        <v>1328029200</v>
      </c>
      <c r="J67" s="31">
        <v>1323211621</v>
      </c>
      <c r="K67" s="31" t="b">
        <v>1</v>
      </c>
      <c r="L67" s="31">
        <v>151</v>
      </c>
      <c r="M67" s="31" t="b">
        <v>1</v>
      </c>
      <c r="N67" s="34" t="s">
        <v>8297</v>
      </c>
      <c r="O67" s="31" t="s">
        <v>8298</v>
      </c>
      <c r="P67" s="35">
        <v>101</v>
      </c>
      <c r="Q67" s="31">
        <v>46.77</v>
      </c>
      <c r="R67" s="31"/>
      <c r="S67" s="36">
        <v>40883.949317129627</v>
      </c>
      <c r="T67" s="36">
        <v>40939.708333333336</v>
      </c>
      <c r="U67" s="37">
        <v>12</v>
      </c>
      <c r="V67" s="37">
        <v>1</v>
      </c>
      <c r="W67" s="31">
        <v>2011</v>
      </c>
      <c r="X67" s="31">
        <v>2012</v>
      </c>
      <c r="Y67" s="37">
        <v>56</v>
      </c>
    </row>
    <row r="68" spans="1:25" x14ac:dyDescent="0.25">
      <c r="A68" s="24">
        <v>3813</v>
      </c>
      <c r="B68" s="24" t="s">
        <v>3810</v>
      </c>
      <c r="C68" s="24" t="s">
        <v>7923</v>
      </c>
      <c r="D68" s="25">
        <v>2100</v>
      </c>
      <c r="E68" s="26">
        <v>2119.9899999999998</v>
      </c>
      <c r="F68" s="24" t="s">
        <v>8218</v>
      </c>
      <c r="G68" s="24" t="s">
        <v>8223</v>
      </c>
      <c r="H68" s="24" t="s">
        <v>8245</v>
      </c>
      <c r="I68" s="24">
        <v>1465940580</v>
      </c>
      <c r="J68" s="24">
        <v>1462603021</v>
      </c>
      <c r="K68" s="24" t="b">
        <v>0</v>
      </c>
      <c r="L68" s="24">
        <v>27</v>
      </c>
      <c r="M68" s="24" t="b">
        <v>1</v>
      </c>
      <c r="N68" s="27" t="s">
        <v>8297</v>
      </c>
      <c r="O68" s="24" t="s">
        <v>8298</v>
      </c>
      <c r="P68" s="28">
        <v>101</v>
      </c>
      <c r="Q68" s="24">
        <v>78.52</v>
      </c>
      <c r="R68" s="24"/>
      <c r="S68" s="29">
        <v>42497.275706018518</v>
      </c>
      <c r="T68" s="29">
        <v>42535.904861111107</v>
      </c>
      <c r="U68" s="30">
        <v>5</v>
      </c>
      <c r="V68" s="30">
        <v>6</v>
      </c>
      <c r="W68" s="24">
        <v>2016</v>
      </c>
      <c r="X68" s="24">
        <v>2016</v>
      </c>
      <c r="Y68" s="30">
        <v>38</v>
      </c>
    </row>
    <row r="69" spans="1:25" x14ac:dyDescent="0.25">
      <c r="A69" s="31">
        <v>1284</v>
      </c>
      <c r="B69" s="31" t="s">
        <v>1285</v>
      </c>
      <c r="C69" s="31" t="s">
        <v>5394</v>
      </c>
      <c r="D69" s="32">
        <v>2000</v>
      </c>
      <c r="E69" s="33">
        <v>2020</v>
      </c>
      <c r="F69" s="31" t="s">
        <v>8218</v>
      </c>
      <c r="G69" s="31" t="s">
        <v>8223</v>
      </c>
      <c r="H69" s="31" t="s">
        <v>8245</v>
      </c>
      <c r="I69" s="31">
        <v>1483203540</v>
      </c>
      <c r="J69" s="31">
        <v>1481175482</v>
      </c>
      <c r="K69" s="31" t="b">
        <v>0</v>
      </c>
      <c r="L69" s="31">
        <v>31</v>
      </c>
      <c r="M69" s="31" t="b">
        <v>1</v>
      </c>
      <c r="N69" s="34" t="s">
        <v>8297</v>
      </c>
      <c r="O69" s="31" t="s">
        <v>8298</v>
      </c>
      <c r="P69" s="35">
        <v>101</v>
      </c>
      <c r="Q69" s="31">
        <v>65.16</v>
      </c>
      <c r="R69" s="31"/>
      <c r="S69" s="36">
        <v>42712.23474537037</v>
      </c>
      <c r="T69" s="36">
        <v>42735.707638888889</v>
      </c>
      <c r="U69" s="37">
        <v>12</v>
      </c>
      <c r="V69" s="37">
        <v>12</v>
      </c>
      <c r="W69" s="31">
        <v>2016</v>
      </c>
      <c r="X69" s="31">
        <v>2016</v>
      </c>
      <c r="Y69" s="37">
        <v>23</v>
      </c>
    </row>
    <row r="70" spans="1:25" x14ac:dyDescent="0.25">
      <c r="A70" s="24">
        <v>3150</v>
      </c>
      <c r="B70" s="24" t="s">
        <v>3150</v>
      </c>
      <c r="C70" s="24" t="s">
        <v>7260</v>
      </c>
      <c r="D70" s="25">
        <v>3500</v>
      </c>
      <c r="E70" s="26">
        <v>3535</v>
      </c>
      <c r="F70" s="24" t="s">
        <v>8218</v>
      </c>
      <c r="G70" s="24" t="s">
        <v>8223</v>
      </c>
      <c r="H70" s="24" t="s">
        <v>8245</v>
      </c>
      <c r="I70" s="24">
        <v>1295928000</v>
      </c>
      <c r="J70" s="24">
        <v>1288160403</v>
      </c>
      <c r="K70" s="24" t="b">
        <v>1</v>
      </c>
      <c r="L70" s="24">
        <v>104</v>
      </c>
      <c r="M70" s="24" t="b">
        <v>1</v>
      </c>
      <c r="N70" s="27" t="s">
        <v>8297</v>
      </c>
      <c r="O70" s="24" t="s">
        <v>8298</v>
      </c>
      <c r="P70" s="28">
        <v>101</v>
      </c>
      <c r="Q70" s="24">
        <v>33.99</v>
      </c>
      <c r="R70" s="24"/>
      <c r="S70" s="29">
        <v>40478.263923611114</v>
      </c>
      <c r="T70" s="29">
        <v>40568.166666666664</v>
      </c>
      <c r="U70" s="30">
        <v>10</v>
      </c>
      <c r="V70" s="30">
        <v>1</v>
      </c>
      <c r="W70" s="24">
        <v>2010</v>
      </c>
      <c r="X70" s="24">
        <v>2011</v>
      </c>
      <c r="Y70" s="30">
        <v>90</v>
      </c>
    </row>
    <row r="71" spans="1:25" x14ac:dyDescent="0.25">
      <c r="A71" s="31">
        <v>3157</v>
      </c>
      <c r="B71" s="31" t="s">
        <v>3157</v>
      </c>
      <c r="C71" s="31" t="s">
        <v>7267</v>
      </c>
      <c r="D71" s="32">
        <v>4000</v>
      </c>
      <c r="E71" s="33">
        <v>4040</v>
      </c>
      <c r="F71" s="31" t="s">
        <v>8218</v>
      </c>
      <c r="G71" s="31" t="s">
        <v>8223</v>
      </c>
      <c r="H71" s="31" t="s">
        <v>8245</v>
      </c>
      <c r="I71" s="31">
        <v>1405746000</v>
      </c>
      <c r="J71" s="31">
        <v>1404932105</v>
      </c>
      <c r="K71" s="31" t="b">
        <v>1</v>
      </c>
      <c r="L71" s="31">
        <v>41</v>
      </c>
      <c r="M71" s="31" t="b">
        <v>1</v>
      </c>
      <c r="N71" s="34" t="s">
        <v>8297</v>
      </c>
      <c r="O71" s="31" t="s">
        <v>8298</v>
      </c>
      <c r="P71" s="35">
        <v>101</v>
      </c>
      <c r="Q71" s="31">
        <v>98.54</v>
      </c>
      <c r="R71" s="31"/>
      <c r="S71" s="36">
        <v>41829.788252314815</v>
      </c>
      <c r="T71" s="36">
        <v>41839.208333333336</v>
      </c>
      <c r="U71" s="37">
        <v>7</v>
      </c>
      <c r="V71" s="37">
        <v>7</v>
      </c>
      <c r="W71" s="31">
        <v>2014</v>
      </c>
      <c r="X71" s="31">
        <v>2014</v>
      </c>
      <c r="Y71" s="37">
        <v>10</v>
      </c>
    </row>
    <row r="72" spans="1:25" x14ac:dyDescent="0.25">
      <c r="A72" s="24">
        <v>3320</v>
      </c>
      <c r="B72" s="24" t="s">
        <v>3320</v>
      </c>
      <c r="C72" s="24" t="s">
        <v>7430</v>
      </c>
      <c r="D72" s="25">
        <v>2500</v>
      </c>
      <c r="E72" s="26">
        <v>2525</v>
      </c>
      <c r="F72" s="24" t="s">
        <v>8218</v>
      </c>
      <c r="G72" s="24" t="s">
        <v>8223</v>
      </c>
      <c r="H72" s="24" t="s">
        <v>8245</v>
      </c>
      <c r="I72" s="24">
        <v>1466557557</v>
      </c>
      <c r="J72" s="24">
        <v>1463965557</v>
      </c>
      <c r="K72" s="24" t="b">
        <v>0</v>
      </c>
      <c r="L72" s="24">
        <v>38</v>
      </c>
      <c r="M72" s="24" t="b">
        <v>1</v>
      </c>
      <c r="N72" s="27" t="s">
        <v>8297</v>
      </c>
      <c r="O72" s="24" t="s">
        <v>8298</v>
      </c>
      <c r="P72" s="28">
        <v>101</v>
      </c>
      <c r="Q72" s="24">
        <v>66.45</v>
      </c>
      <c r="R72" s="24"/>
      <c r="S72" s="29">
        <v>42513.045798611114</v>
      </c>
      <c r="T72" s="29">
        <v>42543.045798611114</v>
      </c>
      <c r="U72" s="30">
        <v>5</v>
      </c>
      <c r="V72" s="30">
        <v>6</v>
      </c>
      <c r="W72" s="24">
        <v>2016</v>
      </c>
      <c r="X72" s="24">
        <v>2016</v>
      </c>
      <c r="Y72" s="30">
        <v>30</v>
      </c>
    </row>
    <row r="73" spans="1:25" x14ac:dyDescent="0.25">
      <c r="A73" s="31">
        <v>3437</v>
      </c>
      <c r="B73" s="31" t="s">
        <v>3436</v>
      </c>
      <c r="C73" s="31" t="s">
        <v>7547</v>
      </c>
      <c r="D73" s="32">
        <v>3000</v>
      </c>
      <c r="E73" s="33">
        <v>3030</v>
      </c>
      <c r="F73" s="31" t="s">
        <v>8218</v>
      </c>
      <c r="G73" s="31" t="s">
        <v>8223</v>
      </c>
      <c r="H73" s="31" t="s">
        <v>8245</v>
      </c>
      <c r="I73" s="31">
        <v>1440003820</v>
      </c>
      <c r="J73" s="31">
        <v>1437411820</v>
      </c>
      <c r="K73" s="31" t="b">
        <v>0</v>
      </c>
      <c r="L73" s="31">
        <v>36</v>
      </c>
      <c r="M73" s="31" t="b">
        <v>1</v>
      </c>
      <c r="N73" s="34" t="s">
        <v>8297</v>
      </c>
      <c r="O73" s="31" t="s">
        <v>8298</v>
      </c>
      <c r="P73" s="35">
        <v>101</v>
      </c>
      <c r="Q73" s="31">
        <v>84.17</v>
      </c>
      <c r="R73" s="31"/>
      <c r="S73" s="36">
        <v>42205.710879629631</v>
      </c>
      <c r="T73" s="36">
        <v>42235.710879629631</v>
      </c>
      <c r="U73" s="37">
        <v>7</v>
      </c>
      <c r="V73" s="37">
        <v>8</v>
      </c>
      <c r="W73" s="31">
        <v>2015</v>
      </c>
      <c r="X73" s="31">
        <v>2015</v>
      </c>
      <c r="Y73" s="37">
        <v>30</v>
      </c>
    </row>
    <row r="74" spans="1:25" x14ac:dyDescent="0.25">
      <c r="A74" s="24">
        <v>3467</v>
      </c>
      <c r="B74" s="24" t="s">
        <v>3466</v>
      </c>
      <c r="C74" s="24" t="s">
        <v>7577</v>
      </c>
      <c r="D74" s="25">
        <v>3000</v>
      </c>
      <c r="E74" s="26">
        <v>3030</v>
      </c>
      <c r="F74" s="24" t="s">
        <v>8218</v>
      </c>
      <c r="G74" s="24" t="s">
        <v>8223</v>
      </c>
      <c r="H74" s="24" t="s">
        <v>8245</v>
      </c>
      <c r="I74" s="24">
        <v>1426864032</v>
      </c>
      <c r="J74" s="24">
        <v>1424275632</v>
      </c>
      <c r="K74" s="24" t="b">
        <v>0</v>
      </c>
      <c r="L74" s="24">
        <v>47</v>
      </c>
      <c r="M74" s="24" t="b">
        <v>1</v>
      </c>
      <c r="N74" s="27" t="s">
        <v>8297</v>
      </c>
      <c r="O74" s="24" t="s">
        <v>8298</v>
      </c>
      <c r="P74" s="28">
        <v>101</v>
      </c>
      <c r="Q74" s="24">
        <v>64.47</v>
      </c>
      <c r="R74" s="24"/>
      <c r="S74" s="29">
        <v>42053.671666666662</v>
      </c>
      <c r="T74" s="29">
        <v>42083.630000000005</v>
      </c>
      <c r="U74" s="30">
        <v>2</v>
      </c>
      <c r="V74" s="30">
        <v>3</v>
      </c>
      <c r="W74" s="24">
        <v>2015</v>
      </c>
      <c r="X74" s="24">
        <v>2015</v>
      </c>
      <c r="Y74" s="30">
        <v>30</v>
      </c>
    </row>
    <row r="75" spans="1:25" x14ac:dyDescent="0.25">
      <c r="A75" s="31">
        <v>3174</v>
      </c>
      <c r="B75" s="31" t="s">
        <v>3174</v>
      </c>
      <c r="C75" s="31" t="s">
        <v>7284</v>
      </c>
      <c r="D75" s="32">
        <v>3000</v>
      </c>
      <c r="E75" s="33">
        <v>3034</v>
      </c>
      <c r="F75" s="31" t="s">
        <v>8218</v>
      </c>
      <c r="G75" s="31" t="s">
        <v>8223</v>
      </c>
      <c r="H75" s="31" t="s">
        <v>8245</v>
      </c>
      <c r="I75" s="31">
        <v>1408999508</v>
      </c>
      <c r="J75" s="31">
        <v>1407789908</v>
      </c>
      <c r="K75" s="31" t="b">
        <v>1</v>
      </c>
      <c r="L75" s="31">
        <v>23</v>
      </c>
      <c r="M75" s="31" t="b">
        <v>1</v>
      </c>
      <c r="N75" s="34" t="s">
        <v>8297</v>
      </c>
      <c r="O75" s="31" t="s">
        <v>8298</v>
      </c>
      <c r="P75" s="35">
        <v>101</v>
      </c>
      <c r="Q75" s="31">
        <v>131.91</v>
      </c>
      <c r="R75" s="31"/>
      <c r="S75" s="36">
        <v>41862.864675925928</v>
      </c>
      <c r="T75" s="36">
        <v>41876.864675925928</v>
      </c>
      <c r="U75" s="37">
        <v>8</v>
      </c>
      <c r="V75" s="37">
        <v>8</v>
      </c>
      <c r="W75" s="31">
        <v>2014</v>
      </c>
      <c r="X75" s="31">
        <v>2014</v>
      </c>
      <c r="Y75" s="37">
        <v>14</v>
      </c>
    </row>
    <row r="76" spans="1:25" x14ac:dyDescent="0.25">
      <c r="A76" s="24">
        <v>3421</v>
      </c>
      <c r="B76" s="24" t="s">
        <v>3420</v>
      </c>
      <c r="C76" s="24" t="s">
        <v>7531</v>
      </c>
      <c r="D76" s="25">
        <v>10000</v>
      </c>
      <c r="E76" s="26">
        <v>10115</v>
      </c>
      <c r="F76" s="24" t="s">
        <v>8218</v>
      </c>
      <c r="G76" s="24" t="s">
        <v>8223</v>
      </c>
      <c r="H76" s="24" t="s">
        <v>8245</v>
      </c>
      <c r="I76" s="24">
        <v>1425495563</v>
      </c>
      <c r="J76" s="24">
        <v>1422903563</v>
      </c>
      <c r="K76" s="24" t="b">
        <v>0</v>
      </c>
      <c r="L76" s="24">
        <v>98</v>
      </c>
      <c r="M76" s="24" t="b">
        <v>1</v>
      </c>
      <c r="N76" s="27" t="s">
        <v>8297</v>
      </c>
      <c r="O76" s="24" t="s">
        <v>8298</v>
      </c>
      <c r="P76" s="28">
        <v>101</v>
      </c>
      <c r="Q76" s="24">
        <v>103.21</v>
      </c>
      <c r="R76" s="24"/>
      <c r="S76" s="29">
        <v>42037.791238425925</v>
      </c>
      <c r="T76" s="29">
        <v>42067.791238425925</v>
      </c>
      <c r="U76" s="30">
        <v>2</v>
      </c>
      <c r="V76" s="30">
        <v>3</v>
      </c>
      <c r="W76" s="24">
        <v>2015</v>
      </c>
      <c r="X76" s="24">
        <v>2015</v>
      </c>
      <c r="Y76" s="30">
        <v>30</v>
      </c>
    </row>
    <row r="77" spans="1:25" x14ac:dyDescent="0.25">
      <c r="A77" s="31">
        <v>2789</v>
      </c>
      <c r="B77" s="31" t="s">
        <v>2789</v>
      </c>
      <c r="C77" s="31" t="s">
        <v>6899</v>
      </c>
      <c r="D77" s="32">
        <v>3000</v>
      </c>
      <c r="E77" s="33">
        <v>3035</v>
      </c>
      <c r="F77" s="31" t="s">
        <v>8218</v>
      </c>
      <c r="G77" s="31" t="s">
        <v>8223</v>
      </c>
      <c r="H77" s="31" t="s">
        <v>8245</v>
      </c>
      <c r="I77" s="31">
        <v>1426132800</v>
      </c>
      <c r="J77" s="31">
        <v>1424477934</v>
      </c>
      <c r="K77" s="31" t="b">
        <v>0</v>
      </c>
      <c r="L77" s="31">
        <v>24</v>
      </c>
      <c r="M77" s="31" t="b">
        <v>1</v>
      </c>
      <c r="N77" s="34" t="s">
        <v>8297</v>
      </c>
      <c r="O77" s="31" t="s">
        <v>8298</v>
      </c>
      <c r="P77" s="35">
        <v>101</v>
      </c>
      <c r="Q77" s="31">
        <v>126.46</v>
      </c>
      <c r="R77" s="31"/>
      <c r="S77" s="36">
        <v>42056.013124999998</v>
      </c>
      <c r="T77" s="36">
        <v>42075.166666666672</v>
      </c>
      <c r="U77" s="37">
        <v>2</v>
      </c>
      <c r="V77" s="37">
        <v>3</v>
      </c>
      <c r="W77" s="31">
        <v>2015</v>
      </c>
      <c r="X77" s="31">
        <v>2015</v>
      </c>
      <c r="Y77" s="37">
        <v>19</v>
      </c>
    </row>
    <row r="78" spans="1:25" x14ac:dyDescent="0.25">
      <c r="A78" s="24">
        <v>3451</v>
      </c>
      <c r="B78" s="24" t="s">
        <v>3450</v>
      </c>
      <c r="C78" s="24" t="s">
        <v>7561</v>
      </c>
      <c r="D78" s="25">
        <v>650</v>
      </c>
      <c r="E78" s="26">
        <v>658</v>
      </c>
      <c r="F78" s="24" t="s">
        <v>8218</v>
      </c>
      <c r="G78" s="24" t="s">
        <v>8223</v>
      </c>
      <c r="H78" s="24" t="s">
        <v>8245</v>
      </c>
      <c r="I78" s="24">
        <v>1429636927</v>
      </c>
      <c r="J78" s="24">
        <v>1427304127</v>
      </c>
      <c r="K78" s="24" t="b">
        <v>0</v>
      </c>
      <c r="L78" s="24">
        <v>16</v>
      </c>
      <c r="M78" s="24" t="b">
        <v>1</v>
      </c>
      <c r="N78" s="27" t="s">
        <v>8297</v>
      </c>
      <c r="O78" s="24" t="s">
        <v>8298</v>
      </c>
      <c r="P78" s="28">
        <v>101</v>
      </c>
      <c r="Q78" s="24">
        <v>41.13</v>
      </c>
      <c r="R78" s="24"/>
      <c r="S78" s="29">
        <v>42088.723692129628</v>
      </c>
      <c r="T78" s="29">
        <v>42115.723692129628</v>
      </c>
      <c r="U78" s="30">
        <v>3</v>
      </c>
      <c r="V78" s="30">
        <v>4</v>
      </c>
      <c r="W78" s="24">
        <v>2015</v>
      </c>
      <c r="X78" s="24">
        <v>2015</v>
      </c>
      <c r="Y78" s="30">
        <v>27</v>
      </c>
    </row>
    <row r="79" spans="1:25" x14ac:dyDescent="0.25">
      <c r="A79" s="31">
        <v>3839</v>
      </c>
      <c r="B79" s="31" t="s">
        <v>3836</v>
      </c>
      <c r="C79" s="31" t="s">
        <v>7948</v>
      </c>
      <c r="D79" s="32">
        <v>2000</v>
      </c>
      <c r="E79" s="33">
        <v>2025</v>
      </c>
      <c r="F79" s="31" t="s">
        <v>8218</v>
      </c>
      <c r="G79" s="31" t="s">
        <v>8223</v>
      </c>
      <c r="H79" s="31" t="s">
        <v>8245</v>
      </c>
      <c r="I79" s="31">
        <v>1438226724</v>
      </c>
      <c r="J79" s="31">
        <v>1433042724</v>
      </c>
      <c r="K79" s="31" t="b">
        <v>0</v>
      </c>
      <c r="L79" s="31">
        <v>32</v>
      </c>
      <c r="M79" s="31" t="b">
        <v>1</v>
      </c>
      <c r="N79" s="34" t="s">
        <v>8297</v>
      </c>
      <c r="O79" s="31" t="s">
        <v>8298</v>
      </c>
      <c r="P79" s="35">
        <v>101</v>
      </c>
      <c r="Q79" s="31">
        <v>63.28</v>
      </c>
      <c r="R79" s="31"/>
      <c r="S79" s="36">
        <v>42155.142638888887</v>
      </c>
      <c r="T79" s="36">
        <v>42215.142638888887</v>
      </c>
      <c r="U79" s="37">
        <v>5</v>
      </c>
      <c r="V79" s="37">
        <v>7</v>
      </c>
      <c r="W79" s="31">
        <v>2015</v>
      </c>
      <c r="X79" s="31">
        <v>2015</v>
      </c>
      <c r="Y79" s="37">
        <v>60</v>
      </c>
    </row>
    <row r="80" spans="1:25" x14ac:dyDescent="0.25">
      <c r="A80" s="24">
        <v>3274</v>
      </c>
      <c r="B80" s="24" t="s">
        <v>3274</v>
      </c>
      <c r="C80" s="24" t="s">
        <v>7384</v>
      </c>
      <c r="D80" s="25">
        <v>15500</v>
      </c>
      <c r="E80" s="26">
        <v>15705</v>
      </c>
      <c r="F80" s="24" t="s">
        <v>8218</v>
      </c>
      <c r="G80" s="24" t="s">
        <v>8223</v>
      </c>
      <c r="H80" s="24" t="s">
        <v>8245</v>
      </c>
      <c r="I80" s="24">
        <v>1458075600</v>
      </c>
      <c r="J80" s="24">
        <v>1454259272</v>
      </c>
      <c r="K80" s="24" t="b">
        <v>1</v>
      </c>
      <c r="L80" s="24">
        <v>286</v>
      </c>
      <c r="M80" s="24" t="b">
        <v>1</v>
      </c>
      <c r="N80" s="27" t="s">
        <v>8297</v>
      </c>
      <c r="O80" s="24" t="s">
        <v>8298</v>
      </c>
      <c r="P80" s="28">
        <v>101</v>
      </c>
      <c r="Q80" s="24">
        <v>54.91</v>
      </c>
      <c r="R80" s="24"/>
      <c r="S80" s="29">
        <v>42400.704537037032</v>
      </c>
      <c r="T80" s="29">
        <v>42444.875</v>
      </c>
      <c r="U80" s="30">
        <v>1</v>
      </c>
      <c r="V80" s="30">
        <v>3</v>
      </c>
      <c r="W80" s="24">
        <v>2016</v>
      </c>
      <c r="X80" s="24">
        <v>2016</v>
      </c>
      <c r="Y80" s="30">
        <v>44</v>
      </c>
    </row>
    <row r="81" spans="1:25" x14ac:dyDescent="0.25">
      <c r="A81" s="31">
        <v>3575</v>
      </c>
      <c r="B81" s="31" t="s">
        <v>3574</v>
      </c>
      <c r="C81" s="31" t="s">
        <v>7685</v>
      </c>
      <c r="D81" s="32">
        <v>10000</v>
      </c>
      <c r="E81" s="33">
        <v>10133</v>
      </c>
      <c r="F81" s="31" t="s">
        <v>8218</v>
      </c>
      <c r="G81" s="31" t="s">
        <v>8223</v>
      </c>
      <c r="H81" s="31" t="s">
        <v>8245</v>
      </c>
      <c r="I81" s="31">
        <v>1470887940</v>
      </c>
      <c r="J81" s="31">
        <v>1468176527</v>
      </c>
      <c r="K81" s="31" t="b">
        <v>0</v>
      </c>
      <c r="L81" s="31">
        <v>102</v>
      </c>
      <c r="M81" s="31" t="b">
        <v>1</v>
      </c>
      <c r="N81" s="34" t="s">
        <v>8297</v>
      </c>
      <c r="O81" s="31" t="s">
        <v>8298</v>
      </c>
      <c r="P81" s="35">
        <v>101</v>
      </c>
      <c r="Q81" s="31">
        <v>99.34</v>
      </c>
      <c r="R81" s="31"/>
      <c r="S81" s="36">
        <v>42561.783877314811</v>
      </c>
      <c r="T81" s="36">
        <v>42593.165972222225</v>
      </c>
      <c r="U81" s="37">
        <v>7</v>
      </c>
      <c r="V81" s="37">
        <v>8</v>
      </c>
      <c r="W81" s="31">
        <v>2016</v>
      </c>
      <c r="X81" s="31">
        <v>2016</v>
      </c>
      <c r="Y81" s="37">
        <v>32</v>
      </c>
    </row>
    <row r="82" spans="1:25" x14ac:dyDescent="0.25">
      <c r="A82" s="24">
        <v>3326</v>
      </c>
      <c r="B82" s="24" t="s">
        <v>3326</v>
      </c>
      <c r="C82" s="24" t="s">
        <v>7436</v>
      </c>
      <c r="D82" s="25">
        <v>8000</v>
      </c>
      <c r="E82" s="26">
        <v>8110</v>
      </c>
      <c r="F82" s="24" t="s">
        <v>8218</v>
      </c>
      <c r="G82" s="24" t="s">
        <v>8223</v>
      </c>
      <c r="H82" s="24" t="s">
        <v>8245</v>
      </c>
      <c r="I82" s="24">
        <v>1425830905</v>
      </c>
      <c r="J82" s="24">
        <v>1423242505</v>
      </c>
      <c r="K82" s="24" t="b">
        <v>0</v>
      </c>
      <c r="L82" s="24">
        <v>57</v>
      </c>
      <c r="M82" s="24" t="b">
        <v>1</v>
      </c>
      <c r="N82" s="27" t="s">
        <v>8297</v>
      </c>
      <c r="O82" s="24" t="s">
        <v>8298</v>
      </c>
      <c r="P82" s="28">
        <v>101</v>
      </c>
      <c r="Q82" s="24">
        <v>142.28</v>
      </c>
      <c r="R82" s="24"/>
      <c r="S82" s="29">
        <v>42041.714178240742</v>
      </c>
      <c r="T82" s="29">
        <v>42071.67251157407</v>
      </c>
      <c r="U82" s="30">
        <v>2</v>
      </c>
      <c r="V82" s="30">
        <v>3</v>
      </c>
      <c r="W82" s="24">
        <v>2015</v>
      </c>
      <c r="X82" s="24">
        <v>2015</v>
      </c>
      <c r="Y82" s="30">
        <v>30</v>
      </c>
    </row>
    <row r="83" spans="1:25" x14ac:dyDescent="0.25">
      <c r="A83" s="31">
        <v>2979</v>
      </c>
      <c r="B83" s="31" t="s">
        <v>2979</v>
      </c>
      <c r="C83" s="31" t="s">
        <v>7089</v>
      </c>
      <c r="D83" s="32">
        <v>5000</v>
      </c>
      <c r="E83" s="33">
        <v>5070</v>
      </c>
      <c r="F83" s="31" t="s">
        <v>8218</v>
      </c>
      <c r="G83" s="31" t="s">
        <v>8223</v>
      </c>
      <c r="H83" s="31" t="s">
        <v>8245</v>
      </c>
      <c r="I83" s="31">
        <v>1420524000</v>
      </c>
      <c r="J83" s="31">
        <v>1419104823</v>
      </c>
      <c r="K83" s="31" t="b">
        <v>0</v>
      </c>
      <c r="L83" s="31">
        <v>46</v>
      </c>
      <c r="M83" s="31" t="b">
        <v>1</v>
      </c>
      <c r="N83" s="34" t="s">
        <v>8297</v>
      </c>
      <c r="O83" s="31" t="s">
        <v>8298</v>
      </c>
      <c r="P83" s="35">
        <v>101</v>
      </c>
      <c r="Q83" s="31">
        <v>110.22</v>
      </c>
      <c r="R83" s="31"/>
      <c r="S83" s="36">
        <v>41993.824340277773</v>
      </c>
      <c r="T83" s="36">
        <v>42010.25</v>
      </c>
      <c r="U83" s="37">
        <v>12</v>
      </c>
      <c r="V83" s="37">
        <v>1</v>
      </c>
      <c r="W83" s="31">
        <v>2014</v>
      </c>
      <c r="X83" s="31">
        <v>2015</v>
      </c>
      <c r="Y83" s="37">
        <v>17</v>
      </c>
    </row>
    <row r="84" spans="1:25" x14ac:dyDescent="0.25">
      <c r="A84" s="24">
        <v>3363</v>
      </c>
      <c r="B84" s="24" t="s">
        <v>3362</v>
      </c>
      <c r="C84" s="24" t="s">
        <v>7473</v>
      </c>
      <c r="D84" s="25">
        <v>7750</v>
      </c>
      <c r="E84" s="26">
        <v>7860</v>
      </c>
      <c r="F84" s="24" t="s">
        <v>8218</v>
      </c>
      <c r="G84" s="24" t="s">
        <v>8223</v>
      </c>
      <c r="H84" s="24" t="s">
        <v>8245</v>
      </c>
      <c r="I84" s="24">
        <v>1408464000</v>
      </c>
      <c r="J84" s="24">
        <v>1406831445</v>
      </c>
      <c r="K84" s="24" t="b">
        <v>0</v>
      </c>
      <c r="L84" s="24">
        <v>26</v>
      </c>
      <c r="M84" s="24" t="b">
        <v>1</v>
      </c>
      <c r="N84" s="27" t="s">
        <v>8297</v>
      </c>
      <c r="O84" s="24" t="s">
        <v>8298</v>
      </c>
      <c r="P84" s="28">
        <v>101</v>
      </c>
      <c r="Q84" s="24">
        <v>302.31</v>
      </c>
      <c r="R84" s="24"/>
      <c r="S84" s="29">
        <v>41851.771354166667</v>
      </c>
      <c r="T84" s="29">
        <v>41870.666666666664</v>
      </c>
      <c r="U84" s="30">
        <v>7</v>
      </c>
      <c r="V84" s="30">
        <v>8</v>
      </c>
      <c r="W84" s="24">
        <v>2014</v>
      </c>
      <c r="X84" s="24">
        <v>2014</v>
      </c>
      <c r="Y84" s="30">
        <v>19</v>
      </c>
    </row>
    <row r="85" spans="1:25" x14ac:dyDescent="0.25">
      <c r="A85" s="31">
        <v>3686</v>
      </c>
      <c r="B85" s="31" t="s">
        <v>3683</v>
      </c>
      <c r="C85" s="31" t="s">
        <v>7796</v>
      </c>
      <c r="D85" s="32">
        <v>350</v>
      </c>
      <c r="E85" s="33">
        <v>355</v>
      </c>
      <c r="F85" s="31" t="s">
        <v>8218</v>
      </c>
      <c r="G85" s="31" t="s">
        <v>8223</v>
      </c>
      <c r="H85" s="31" t="s">
        <v>8245</v>
      </c>
      <c r="I85" s="31">
        <v>1440820740</v>
      </c>
      <c r="J85" s="31">
        <v>1439567660</v>
      </c>
      <c r="K85" s="31" t="b">
        <v>0</v>
      </c>
      <c r="L85" s="31">
        <v>6</v>
      </c>
      <c r="M85" s="31" t="b">
        <v>1</v>
      </c>
      <c r="N85" s="34" t="s">
        <v>8297</v>
      </c>
      <c r="O85" s="31" t="s">
        <v>8298</v>
      </c>
      <c r="P85" s="35">
        <v>101</v>
      </c>
      <c r="Q85" s="31">
        <v>59.17</v>
      </c>
      <c r="R85" s="31"/>
      <c r="S85" s="36">
        <v>42230.662731481483</v>
      </c>
      <c r="T85" s="36">
        <v>42245.165972222225</v>
      </c>
      <c r="U85" s="37">
        <v>8</v>
      </c>
      <c r="V85" s="37">
        <v>8</v>
      </c>
      <c r="W85" s="31">
        <v>2015</v>
      </c>
      <c r="X85" s="31">
        <v>2015</v>
      </c>
      <c r="Y85" s="37">
        <v>15</v>
      </c>
    </row>
    <row r="86" spans="1:25" x14ac:dyDescent="0.25">
      <c r="A86" s="24">
        <v>3344</v>
      </c>
      <c r="B86" s="24" t="s">
        <v>3344</v>
      </c>
      <c r="C86" s="24" t="s">
        <v>7454</v>
      </c>
      <c r="D86" s="25">
        <v>4500</v>
      </c>
      <c r="E86" s="26">
        <v>4565</v>
      </c>
      <c r="F86" s="24" t="s">
        <v>8218</v>
      </c>
      <c r="G86" s="24" t="s">
        <v>8223</v>
      </c>
      <c r="H86" s="24" t="s">
        <v>8245</v>
      </c>
      <c r="I86" s="24">
        <v>1409374093</v>
      </c>
      <c r="J86" s="24">
        <v>1406782093</v>
      </c>
      <c r="K86" s="24" t="b">
        <v>0</v>
      </c>
      <c r="L86" s="24">
        <v>40</v>
      </c>
      <c r="M86" s="24" t="b">
        <v>1</v>
      </c>
      <c r="N86" s="27" t="s">
        <v>8297</v>
      </c>
      <c r="O86" s="24" t="s">
        <v>8298</v>
      </c>
      <c r="P86" s="28">
        <v>101</v>
      </c>
      <c r="Q86" s="24">
        <v>114.13</v>
      </c>
      <c r="R86" s="24"/>
      <c r="S86" s="29">
        <v>41851.200150462959</v>
      </c>
      <c r="T86" s="29">
        <v>41881.200150462959</v>
      </c>
      <c r="U86" s="30">
        <v>7</v>
      </c>
      <c r="V86" s="30">
        <v>8</v>
      </c>
      <c r="W86" s="24">
        <v>2014</v>
      </c>
      <c r="X86" s="24">
        <v>2014</v>
      </c>
      <c r="Y86" s="30">
        <v>30</v>
      </c>
    </row>
    <row r="87" spans="1:25" x14ac:dyDescent="0.25">
      <c r="A87" s="31">
        <v>3506</v>
      </c>
      <c r="B87" s="31" t="s">
        <v>3505</v>
      </c>
      <c r="C87" s="31" t="s">
        <v>7616</v>
      </c>
      <c r="D87" s="32">
        <v>3000</v>
      </c>
      <c r="E87" s="33">
        <v>3045</v>
      </c>
      <c r="F87" s="31" t="s">
        <v>8218</v>
      </c>
      <c r="G87" s="31" t="s">
        <v>8223</v>
      </c>
      <c r="H87" s="31" t="s">
        <v>8245</v>
      </c>
      <c r="I87" s="31">
        <v>1408815440</v>
      </c>
      <c r="J87" s="31">
        <v>1404927440</v>
      </c>
      <c r="K87" s="31" t="b">
        <v>0</v>
      </c>
      <c r="L87" s="31">
        <v>29</v>
      </c>
      <c r="M87" s="31" t="b">
        <v>1</v>
      </c>
      <c r="N87" s="34" t="s">
        <v>8297</v>
      </c>
      <c r="O87" s="31" t="s">
        <v>8298</v>
      </c>
      <c r="P87" s="35">
        <v>102</v>
      </c>
      <c r="Q87" s="31">
        <v>105</v>
      </c>
      <c r="R87" s="31"/>
      <c r="S87" s="36">
        <v>41829.734259259261</v>
      </c>
      <c r="T87" s="36">
        <v>41874.734259259261</v>
      </c>
      <c r="U87" s="37">
        <v>7</v>
      </c>
      <c r="V87" s="37">
        <v>8</v>
      </c>
      <c r="W87" s="31">
        <v>2014</v>
      </c>
      <c r="X87" s="31">
        <v>2014</v>
      </c>
      <c r="Y87" s="37">
        <v>45</v>
      </c>
    </row>
    <row r="88" spans="1:25" x14ac:dyDescent="0.25">
      <c r="A88" s="24">
        <v>3713</v>
      </c>
      <c r="B88" s="24" t="s">
        <v>3710</v>
      </c>
      <c r="C88" s="24" t="s">
        <v>7823</v>
      </c>
      <c r="D88" s="25">
        <v>2000</v>
      </c>
      <c r="E88" s="26">
        <v>2030</v>
      </c>
      <c r="F88" s="24" t="s">
        <v>8218</v>
      </c>
      <c r="G88" s="24" t="s">
        <v>8223</v>
      </c>
      <c r="H88" s="24" t="s">
        <v>8245</v>
      </c>
      <c r="I88" s="24">
        <v>1465062166</v>
      </c>
      <c r="J88" s="24">
        <v>1463334166</v>
      </c>
      <c r="K88" s="24" t="b">
        <v>0</v>
      </c>
      <c r="L88" s="24">
        <v>19</v>
      </c>
      <c r="M88" s="24" t="b">
        <v>1</v>
      </c>
      <c r="N88" s="27" t="s">
        <v>8297</v>
      </c>
      <c r="O88" s="24" t="s">
        <v>8298</v>
      </c>
      <c r="P88" s="28">
        <v>102</v>
      </c>
      <c r="Q88" s="24">
        <v>106.84</v>
      </c>
      <c r="R88" s="24"/>
      <c r="S88" s="29">
        <v>42505.738032407404</v>
      </c>
      <c r="T88" s="29">
        <v>42525.738032407404</v>
      </c>
      <c r="U88" s="30">
        <v>5</v>
      </c>
      <c r="V88" s="30">
        <v>6</v>
      </c>
      <c r="W88" s="24">
        <v>2016</v>
      </c>
      <c r="X88" s="24">
        <v>2016</v>
      </c>
      <c r="Y88" s="30">
        <v>20</v>
      </c>
    </row>
    <row r="89" spans="1:25" x14ac:dyDescent="0.25">
      <c r="A89" s="31">
        <v>3322</v>
      </c>
      <c r="B89" s="31" t="s">
        <v>3322</v>
      </c>
      <c r="C89" s="31" t="s">
        <v>7432</v>
      </c>
      <c r="D89" s="32">
        <v>3300</v>
      </c>
      <c r="E89" s="33">
        <v>3350</v>
      </c>
      <c r="F89" s="31" t="s">
        <v>8218</v>
      </c>
      <c r="G89" s="31" t="s">
        <v>8223</v>
      </c>
      <c r="H89" s="31" t="s">
        <v>8245</v>
      </c>
      <c r="I89" s="31">
        <v>1466567700</v>
      </c>
      <c r="J89" s="31">
        <v>1464653696</v>
      </c>
      <c r="K89" s="31" t="b">
        <v>0</v>
      </c>
      <c r="L89" s="31">
        <v>23</v>
      </c>
      <c r="M89" s="31" t="b">
        <v>1</v>
      </c>
      <c r="N89" s="34" t="s">
        <v>8297</v>
      </c>
      <c r="O89" s="31" t="s">
        <v>8298</v>
      </c>
      <c r="P89" s="35">
        <v>102</v>
      </c>
      <c r="Q89" s="31">
        <v>145.65</v>
      </c>
      <c r="R89" s="31"/>
      <c r="S89" s="36">
        <v>42521.010370370372</v>
      </c>
      <c r="T89" s="36">
        <v>42543.163194444445</v>
      </c>
      <c r="U89" s="37">
        <v>5</v>
      </c>
      <c r="V89" s="37">
        <v>6</v>
      </c>
      <c r="W89" s="31">
        <v>2016</v>
      </c>
      <c r="X89" s="31">
        <v>2016</v>
      </c>
      <c r="Y89" s="37">
        <v>22</v>
      </c>
    </row>
    <row r="90" spans="1:25" x14ac:dyDescent="0.25">
      <c r="A90" s="24">
        <v>3160</v>
      </c>
      <c r="B90" s="24" t="s">
        <v>3160</v>
      </c>
      <c r="C90" s="24" t="s">
        <v>7270</v>
      </c>
      <c r="D90" s="25">
        <v>4500</v>
      </c>
      <c r="E90" s="26">
        <v>4569</v>
      </c>
      <c r="F90" s="24" t="s">
        <v>8218</v>
      </c>
      <c r="G90" s="24" t="s">
        <v>8223</v>
      </c>
      <c r="H90" s="24" t="s">
        <v>8245</v>
      </c>
      <c r="I90" s="24">
        <v>1407905940</v>
      </c>
      <c r="J90" s="24">
        <v>1405923687</v>
      </c>
      <c r="K90" s="24" t="b">
        <v>1</v>
      </c>
      <c r="L90" s="24">
        <v>57</v>
      </c>
      <c r="M90" s="24" t="b">
        <v>1</v>
      </c>
      <c r="N90" s="27" t="s">
        <v>8297</v>
      </c>
      <c r="O90" s="24" t="s">
        <v>8298</v>
      </c>
      <c r="P90" s="28">
        <v>102</v>
      </c>
      <c r="Q90" s="24">
        <v>80.16</v>
      </c>
      <c r="R90" s="24"/>
      <c r="S90" s="29">
        <v>41841.26489583333</v>
      </c>
      <c r="T90" s="29">
        <v>41864.207638888889</v>
      </c>
      <c r="U90" s="30">
        <v>7</v>
      </c>
      <c r="V90" s="30">
        <v>8</v>
      </c>
      <c r="W90" s="24">
        <v>2014</v>
      </c>
      <c r="X90" s="24">
        <v>2014</v>
      </c>
      <c r="Y90" s="30">
        <v>23</v>
      </c>
    </row>
    <row r="91" spans="1:25" x14ac:dyDescent="0.25">
      <c r="A91" s="31">
        <v>3250</v>
      </c>
      <c r="B91" s="31" t="s">
        <v>3250</v>
      </c>
      <c r="C91" s="31" t="s">
        <v>7360</v>
      </c>
      <c r="D91" s="32">
        <v>25000</v>
      </c>
      <c r="E91" s="33">
        <v>25388</v>
      </c>
      <c r="F91" s="31" t="s">
        <v>8218</v>
      </c>
      <c r="G91" s="31" t="s">
        <v>8223</v>
      </c>
      <c r="H91" s="31" t="s">
        <v>8245</v>
      </c>
      <c r="I91" s="31">
        <v>1415213324</v>
      </c>
      <c r="J91" s="31">
        <v>1412617724</v>
      </c>
      <c r="K91" s="31" t="b">
        <v>1</v>
      </c>
      <c r="L91" s="31">
        <v>213</v>
      </c>
      <c r="M91" s="31" t="b">
        <v>1</v>
      </c>
      <c r="N91" s="34" t="s">
        <v>8297</v>
      </c>
      <c r="O91" s="31" t="s">
        <v>8298</v>
      </c>
      <c r="P91" s="35">
        <v>102</v>
      </c>
      <c r="Q91" s="31">
        <v>119.19</v>
      </c>
      <c r="R91" s="31"/>
      <c r="S91" s="36">
        <v>41918.742175925923</v>
      </c>
      <c r="T91" s="36">
        <v>41948.783842592595</v>
      </c>
      <c r="U91" s="37">
        <v>10</v>
      </c>
      <c r="V91" s="37">
        <v>11</v>
      </c>
      <c r="W91" s="31">
        <v>2014</v>
      </c>
      <c r="X91" s="31">
        <v>2014</v>
      </c>
      <c r="Y91" s="37">
        <v>30</v>
      </c>
    </row>
    <row r="92" spans="1:25" x14ac:dyDescent="0.25">
      <c r="A92" s="24">
        <v>3524</v>
      </c>
      <c r="B92" s="24" t="s">
        <v>3523</v>
      </c>
      <c r="C92" s="24" t="s">
        <v>7634</v>
      </c>
      <c r="D92" s="25">
        <v>10000</v>
      </c>
      <c r="E92" s="26">
        <v>10156</v>
      </c>
      <c r="F92" s="24" t="s">
        <v>8218</v>
      </c>
      <c r="G92" s="24" t="s">
        <v>8223</v>
      </c>
      <c r="H92" s="24" t="s">
        <v>8245</v>
      </c>
      <c r="I92" s="24">
        <v>1410580800</v>
      </c>
      <c r="J92" s="24">
        <v>1409336373</v>
      </c>
      <c r="K92" s="24" t="b">
        <v>0</v>
      </c>
      <c r="L92" s="24">
        <v>74</v>
      </c>
      <c r="M92" s="24" t="b">
        <v>1</v>
      </c>
      <c r="N92" s="27" t="s">
        <v>8297</v>
      </c>
      <c r="O92" s="24" t="s">
        <v>8298</v>
      </c>
      <c r="P92" s="28">
        <v>102</v>
      </c>
      <c r="Q92" s="24">
        <v>137.24</v>
      </c>
      <c r="R92" s="24"/>
      <c r="S92" s="29">
        <v>41880.76357638889</v>
      </c>
      <c r="T92" s="29">
        <v>41895.166666666664</v>
      </c>
      <c r="U92" s="30">
        <v>8</v>
      </c>
      <c r="V92" s="30">
        <v>9</v>
      </c>
      <c r="W92" s="24">
        <v>2014</v>
      </c>
      <c r="X92" s="24">
        <v>2014</v>
      </c>
      <c r="Y92" s="30">
        <v>15</v>
      </c>
    </row>
    <row r="93" spans="1:25" x14ac:dyDescent="0.25">
      <c r="A93" s="31">
        <v>3284</v>
      </c>
      <c r="B93" s="31" t="s">
        <v>3284</v>
      </c>
      <c r="C93" s="31" t="s">
        <v>7394</v>
      </c>
      <c r="D93" s="32">
        <v>3000</v>
      </c>
      <c r="E93" s="33">
        <v>3048</v>
      </c>
      <c r="F93" s="31" t="s">
        <v>8218</v>
      </c>
      <c r="G93" s="31" t="s">
        <v>8223</v>
      </c>
      <c r="H93" s="31" t="s">
        <v>8245</v>
      </c>
      <c r="I93" s="31">
        <v>1454047140</v>
      </c>
      <c r="J93" s="31">
        <v>1452546853</v>
      </c>
      <c r="K93" s="31" t="b">
        <v>0</v>
      </c>
      <c r="L93" s="31">
        <v>15</v>
      </c>
      <c r="M93" s="31" t="b">
        <v>1</v>
      </c>
      <c r="N93" s="34" t="s">
        <v>8297</v>
      </c>
      <c r="O93" s="31" t="s">
        <v>8298</v>
      </c>
      <c r="P93" s="35">
        <v>102</v>
      </c>
      <c r="Q93" s="31">
        <v>203.2</v>
      </c>
      <c r="R93" s="31"/>
      <c r="S93" s="36">
        <v>42380.884872685187</v>
      </c>
      <c r="T93" s="36">
        <v>42398.249305555553</v>
      </c>
      <c r="U93" s="37">
        <v>1</v>
      </c>
      <c r="V93" s="37">
        <v>1</v>
      </c>
      <c r="W93" s="31">
        <v>2016</v>
      </c>
      <c r="X93" s="31">
        <v>2016</v>
      </c>
      <c r="Y93" s="37">
        <v>18</v>
      </c>
    </row>
    <row r="94" spans="1:25" x14ac:dyDescent="0.25">
      <c r="A94" s="24">
        <v>3342</v>
      </c>
      <c r="B94" s="24" t="s">
        <v>3342</v>
      </c>
      <c r="C94" s="24" t="s">
        <v>7452</v>
      </c>
      <c r="D94" s="25">
        <v>6000</v>
      </c>
      <c r="E94" s="26">
        <v>6100</v>
      </c>
      <c r="F94" s="24" t="s">
        <v>8218</v>
      </c>
      <c r="G94" s="24" t="s">
        <v>8223</v>
      </c>
      <c r="H94" s="24" t="s">
        <v>8245</v>
      </c>
      <c r="I94" s="24">
        <v>1427864340</v>
      </c>
      <c r="J94" s="24">
        <v>1425020810</v>
      </c>
      <c r="K94" s="24" t="b">
        <v>0</v>
      </c>
      <c r="L94" s="24">
        <v>78</v>
      </c>
      <c r="M94" s="24" t="b">
        <v>1</v>
      </c>
      <c r="N94" s="27" t="s">
        <v>8297</v>
      </c>
      <c r="O94" s="24" t="s">
        <v>8298</v>
      </c>
      <c r="P94" s="28">
        <v>102</v>
      </c>
      <c r="Q94" s="24">
        <v>78.209999999999994</v>
      </c>
      <c r="R94" s="24"/>
      <c r="S94" s="29">
        <v>42062.296412037031</v>
      </c>
      <c r="T94" s="29">
        <v>42095.207638888889</v>
      </c>
      <c r="U94" s="30">
        <v>2</v>
      </c>
      <c r="V94" s="30">
        <v>4</v>
      </c>
      <c r="W94" s="24">
        <v>2015</v>
      </c>
      <c r="X94" s="24">
        <v>2015</v>
      </c>
      <c r="Y94" s="30">
        <v>33</v>
      </c>
    </row>
    <row r="95" spans="1:25" x14ac:dyDescent="0.25">
      <c r="A95" s="31">
        <v>3298</v>
      </c>
      <c r="B95" s="31" t="s">
        <v>3298</v>
      </c>
      <c r="C95" s="31" t="s">
        <v>7408</v>
      </c>
      <c r="D95" s="32">
        <v>10000</v>
      </c>
      <c r="E95" s="33">
        <v>10173</v>
      </c>
      <c r="F95" s="31" t="s">
        <v>8218</v>
      </c>
      <c r="G95" s="31" t="s">
        <v>8223</v>
      </c>
      <c r="H95" s="31" t="s">
        <v>8245</v>
      </c>
      <c r="I95" s="31">
        <v>1442102400</v>
      </c>
      <c r="J95" s="31">
        <v>1440370768</v>
      </c>
      <c r="K95" s="31" t="b">
        <v>0</v>
      </c>
      <c r="L95" s="31">
        <v>72</v>
      </c>
      <c r="M95" s="31" t="b">
        <v>1</v>
      </c>
      <c r="N95" s="34" t="s">
        <v>8297</v>
      </c>
      <c r="O95" s="31" t="s">
        <v>8298</v>
      </c>
      <c r="P95" s="35">
        <v>102</v>
      </c>
      <c r="Q95" s="31">
        <v>141.29</v>
      </c>
      <c r="R95" s="31"/>
      <c r="S95" s="36">
        <v>42239.957962962959</v>
      </c>
      <c r="T95" s="36">
        <v>42260</v>
      </c>
      <c r="U95" s="37">
        <v>8</v>
      </c>
      <c r="V95" s="37">
        <v>9</v>
      </c>
      <c r="W95" s="31">
        <v>2015</v>
      </c>
      <c r="X95" s="31">
        <v>2015</v>
      </c>
      <c r="Y95" s="37">
        <v>21</v>
      </c>
    </row>
    <row r="96" spans="1:25" x14ac:dyDescent="0.25">
      <c r="A96" s="24">
        <v>3286</v>
      </c>
      <c r="B96" s="24" t="s">
        <v>3286</v>
      </c>
      <c r="C96" s="24" t="s">
        <v>7396</v>
      </c>
      <c r="D96" s="25">
        <v>15000</v>
      </c>
      <c r="E96" s="26">
        <v>15265</v>
      </c>
      <c r="F96" s="24" t="s">
        <v>8218</v>
      </c>
      <c r="G96" s="24" t="s">
        <v>8223</v>
      </c>
      <c r="H96" s="24" t="s">
        <v>8245</v>
      </c>
      <c r="I96" s="24">
        <v>1471291782</v>
      </c>
      <c r="J96" s="24">
        <v>1468699782</v>
      </c>
      <c r="K96" s="24" t="b">
        <v>0</v>
      </c>
      <c r="L96" s="24">
        <v>122</v>
      </c>
      <c r="M96" s="24" t="b">
        <v>1</v>
      </c>
      <c r="N96" s="27" t="s">
        <v>8297</v>
      </c>
      <c r="O96" s="24" t="s">
        <v>8298</v>
      </c>
      <c r="P96" s="28">
        <v>102</v>
      </c>
      <c r="Q96" s="24">
        <v>125.12</v>
      </c>
      <c r="R96" s="24"/>
      <c r="S96" s="29">
        <v>42567.840069444443</v>
      </c>
      <c r="T96" s="29">
        <v>42597.840069444443</v>
      </c>
      <c r="U96" s="30">
        <v>7</v>
      </c>
      <c r="V96" s="30">
        <v>8</v>
      </c>
      <c r="W96" s="24">
        <v>2016</v>
      </c>
      <c r="X96" s="24">
        <v>2016</v>
      </c>
      <c r="Y96" s="30">
        <v>30</v>
      </c>
    </row>
    <row r="97" spans="1:25" x14ac:dyDescent="0.25">
      <c r="A97" s="31">
        <v>3156</v>
      </c>
      <c r="B97" s="31" t="s">
        <v>3156</v>
      </c>
      <c r="C97" s="31" t="s">
        <v>7266</v>
      </c>
      <c r="D97" s="32">
        <v>5500</v>
      </c>
      <c r="E97" s="33">
        <v>5600</v>
      </c>
      <c r="F97" s="31" t="s">
        <v>8218</v>
      </c>
      <c r="G97" s="31" t="s">
        <v>8223</v>
      </c>
      <c r="H97" s="31" t="s">
        <v>8245</v>
      </c>
      <c r="I97" s="31">
        <v>1338591144</v>
      </c>
      <c r="J97" s="31">
        <v>1335567144</v>
      </c>
      <c r="K97" s="31" t="b">
        <v>1</v>
      </c>
      <c r="L97" s="31">
        <v>89</v>
      </c>
      <c r="M97" s="31" t="b">
        <v>1</v>
      </c>
      <c r="N97" s="34" t="s">
        <v>8297</v>
      </c>
      <c r="O97" s="31" t="s">
        <v>8298</v>
      </c>
      <c r="P97" s="35">
        <v>102</v>
      </c>
      <c r="Q97" s="31">
        <v>62.92</v>
      </c>
      <c r="R97" s="31"/>
      <c r="S97" s="36">
        <v>41026.953055555554</v>
      </c>
      <c r="T97" s="36">
        <v>41061.953055555554</v>
      </c>
      <c r="U97" s="37">
        <v>4</v>
      </c>
      <c r="V97" s="37">
        <v>6</v>
      </c>
      <c r="W97" s="31">
        <v>2012</v>
      </c>
      <c r="X97" s="31">
        <v>2012</v>
      </c>
      <c r="Y97" s="37">
        <v>35</v>
      </c>
    </row>
    <row r="98" spans="1:25" x14ac:dyDescent="0.25">
      <c r="A98" s="24">
        <v>3253</v>
      </c>
      <c r="B98" s="24" t="s">
        <v>3253</v>
      </c>
      <c r="C98" s="24" t="s">
        <v>7363</v>
      </c>
      <c r="D98" s="25">
        <v>20000</v>
      </c>
      <c r="E98" s="26">
        <v>20365</v>
      </c>
      <c r="F98" s="24" t="s">
        <v>8218</v>
      </c>
      <c r="G98" s="24" t="s">
        <v>8223</v>
      </c>
      <c r="H98" s="24" t="s">
        <v>8245</v>
      </c>
      <c r="I98" s="24">
        <v>1473306300</v>
      </c>
      <c r="J98" s="24">
        <v>1471701028</v>
      </c>
      <c r="K98" s="24" t="b">
        <v>1</v>
      </c>
      <c r="L98" s="24">
        <v>115</v>
      </c>
      <c r="M98" s="24" t="b">
        <v>1</v>
      </c>
      <c r="N98" s="27" t="s">
        <v>8297</v>
      </c>
      <c r="O98" s="24" t="s">
        <v>8298</v>
      </c>
      <c r="P98" s="28">
        <v>102</v>
      </c>
      <c r="Q98" s="24">
        <v>177.09</v>
      </c>
      <c r="R98" s="24"/>
      <c r="S98" s="29">
        <v>42602.576712962968</v>
      </c>
      <c r="T98" s="29">
        <v>42621.15625</v>
      </c>
      <c r="U98" s="30">
        <v>8</v>
      </c>
      <c r="V98" s="30">
        <v>9</v>
      </c>
      <c r="W98" s="24">
        <v>2016</v>
      </c>
      <c r="X98" s="24">
        <v>2016</v>
      </c>
      <c r="Y98" s="30">
        <v>19</v>
      </c>
    </row>
    <row r="99" spans="1:25" x14ac:dyDescent="0.25">
      <c r="A99" s="31">
        <v>3551</v>
      </c>
      <c r="B99" s="31" t="s">
        <v>3550</v>
      </c>
      <c r="C99" s="31" t="s">
        <v>7661</v>
      </c>
      <c r="D99" s="32">
        <v>1500</v>
      </c>
      <c r="E99" s="33">
        <v>1527.5</v>
      </c>
      <c r="F99" s="31" t="s">
        <v>8218</v>
      </c>
      <c r="G99" s="31" t="s">
        <v>8223</v>
      </c>
      <c r="H99" s="31" t="s">
        <v>8245</v>
      </c>
      <c r="I99" s="31">
        <v>1400796420</v>
      </c>
      <c r="J99" s="31">
        <v>1398342170</v>
      </c>
      <c r="K99" s="31" t="b">
        <v>0</v>
      </c>
      <c r="L99" s="31">
        <v>25</v>
      </c>
      <c r="M99" s="31" t="b">
        <v>1</v>
      </c>
      <c r="N99" s="34" t="s">
        <v>8297</v>
      </c>
      <c r="O99" s="31" t="s">
        <v>8298</v>
      </c>
      <c r="P99" s="35">
        <v>102</v>
      </c>
      <c r="Q99" s="31">
        <v>61.1</v>
      </c>
      <c r="R99" s="31"/>
      <c r="S99" s="36">
        <v>41753.515856481477</v>
      </c>
      <c r="T99" s="36">
        <v>41781.921527777777</v>
      </c>
      <c r="U99" s="37">
        <v>4</v>
      </c>
      <c r="V99" s="37">
        <v>5</v>
      </c>
      <c r="W99" s="31">
        <v>2014</v>
      </c>
      <c r="X99" s="31">
        <v>2014</v>
      </c>
      <c r="Y99" s="37">
        <v>28</v>
      </c>
    </row>
    <row r="100" spans="1:25" x14ac:dyDescent="0.25">
      <c r="A100" s="24">
        <v>3548</v>
      </c>
      <c r="B100" s="24" t="s">
        <v>3547</v>
      </c>
      <c r="C100" s="24" t="s">
        <v>7658</v>
      </c>
      <c r="D100" s="25">
        <v>2100</v>
      </c>
      <c r="E100" s="26">
        <v>2140</v>
      </c>
      <c r="F100" s="24" t="s">
        <v>8218</v>
      </c>
      <c r="G100" s="24" t="s">
        <v>8223</v>
      </c>
      <c r="H100" s="24" t="s">
        <v>8245</v>
      </c>
      <c r="I100" s="24">
        <v>1457139600</v>
      </c>
      <c r="J100" s="24">
        <v>1455230214</v>
      </c>
      <c r="K100" s="24" t="b">
        <v>0</v>
      </c>
      <c r="L100" s="24">
        <v>13</v>
      </c>
      <c r="M100" s="24" t="b">
        <v>1</v>
      </c>
      <c r="N100" s="27" t="s">
        <v>8297</v>
      </c>
      <c r="O100" s="24" t="s">
        <v>8298</v>
      </c>
      <c r="P100" s="28">
        <v>102</v>
      </c>
      <c r="Q100" s="24">
        <v>164.62</v>
      </c>
      <c r="R100" s="24"/>
      <c r="S100" s="29">
        <v>42411.942291666666</v>
      </c>
      <c r="T100" s="29">
        <v>42434.041666666672</v>
      </c>
      <c r="U100" s="30">
        <v>2</v>
      </c>
      <c r="V100" s="30">
        <v>3</v>
      </c>
      <c r="W100" s="24">
        <v>2016</v>
      </c>
      <c r="X100" s="24">
        <v>2016</v>
      </c>
      <c r="Y100" s="30">
        <v>23</v>
      </c>
    </row>
    <row r="101" spans="1:25" x14ac:dyDescent="0.25">
      <c r="A101" s="31">
        <v>3354</v>
      </c>
      <c r="B101" s="31" t="s">
        <v>3353</v>
      </c>
      <c r="C101" s="31" t="s">
        <v>7464</v>
      </c>
      <c r="D101" s="32">
        <v>3000</v>
      </c>
      <c r="E101" s="33">
        <v>3058</v>
      </c>
      <c r="F101" s="31" t="s">
        <v>8218</v>
      </c>
      <c r="G101" s="31" t="s">
        <v>8223</v>
      </c>
      <c r="H101" s="31" t="s">
        <v>8245</v>
      </c>
      <c r="I101" s="31">
        <v>1446091260</v>
      </c>
      <c r="J101" s="31">
        <v>1443029206</v>
      </c>
      <c r="K101" s="31" t="b">
        <v>0</v>
      </c>
      <c r="L101" s="31">
        <v>55</v>
      </c>
      <c r="M101" s="31" t="b">
        <v>1</v>
      </c>
      <c r="N101" s="34" t="s">
        <v>8297</v>
      </c>
      <c r="O101" s="31" t="s">
        <v>8298</v>
      </c>
      <c r="P101" s="35">
        <v>102</v>
      </c>
      <c r="Q101" s="31">
        <v>55.6</v>
      </c>
      <c r="R101" s="31"/>
      <c r="S101" s="36">
        <v>42270.7269212963</v>
      </c>
      <c r="T101" s="36">
        <v>42306.167361111111</v>
      </c>
      <c r="U101" s="37">
        <v>9</v>
      </c>
      <c r="V101" s="37">
        <v>10</v>
      </c>
      <c r="W101" s="31">
        <v>2015</v>
      </c>
      <c r="X101" s="31">
        <v>2015</v>
      </c>
      <c r="Y101" s="37">
        <v>36</v>
      </c>
    </row>
    <row r="102" spans="1:25" x14ac:dyDescent="0.25">
      <c r="A102" s="24">
        <v>2974</v>
      </c>
      <c r="B102" s="24" t="s">
        <v>2974</v>
      </c>
      <c r="C102" s="24" t="s">
        <v>7084</v>
      </c>
      <c r="D102" s="25">
        <v>5000</v>
      </c>
      <c r="E102" s="26">
        <v>5100</v>
      </c>
      <c r="F102" s="24" t="s">
        <v>8218</v>
      </c>
      <c r="G102" s="24" t="s">
        <v>8223</v>
      </c>
      <c r="H102" s="24" t="s">
        <v>8245</v>
      </c>
      <c r="I102" s="24">
        <v>1411695300</v>
      </c>
      <c r="J102" s="24">
        <v>1409275671</v>
      </c>
      <c r="K102" s="24" t="b">
        <v>0</v>
      </c>
      <c r="L102" s="24">
        <v>87</v>
      </c>
      <c r="M102" s="24" t="b">
        <v>1</v>
      </c>
      <c r="N102" s="27" t="s">
        <v>8297</v>
      </c>
      <c r="O102" s="24" t="s">
        <v>8298</v>
      </c>
      <c r="P102" s="28">
        <v>102</v>
      </c>
      <c r="Q102" s="24">
        <v>58.62</v>
      </c>
      <c r="R102" s="24"/>
      <c r="S102" s="29">
        <v>41880.061006944445</v>
      </c>
      <c r="T102" s="29">
        <v>41908.065972222219</v>
      </c>
      <c r="U102" s="30">
        <v>8</v>
      </c>
      <c r="V102" s="30">
        <v>9</v>
      </c>
      <c r="W102" s="24">
        <v>2014</v>
      </c>
      <c r="X102" s="24">
        <v>2014</v>
      </c>
      <c r="Y102" s="30">
        <v>28</v>
      </c>
    </row>
    <row r="103" spans="1:25" x14ac:dyDescent="0.25">
      <c r="A103" s="31">
        <v>3526</v>
      </c>
      <c r="B103" s="31" t="s">
        <v>3525</v>
      </c>
      <c r="C103" s="31" t="s">
        <v>7636</v>
      </c>
      <c r="D103" s="32">
        <v>3300</v>
      </c>
      <c r="E103" s="33">
        <v>3366</v>
      </c>
      <c r="F103" s="31" t="s">
        <v>8218</v>
      </c>
      <c r="G103" s="31" t="s">
        <v>8223</v>
      </c>
      <c r="H103" s="31" t="s">
        <v>8245</v>
      </c>
      <c r="I103" s="31">
        <v>1461823140</v>
      </c>
      <c r="J103" s="31">
        <v>1459411371</v>
      </c>
      <c r="K103" s="31" t="b">
        <v>0</v>
      </c>
      <c r="L103" s="31">
        <v>34</v>
      </c>
      <c r="M103" s="31" t="b">
        <v>1</v>
      </c>
      <c r="N103" s="34" t="s">
        <v>8297</v>
      </c>
      <c r="O103" s="31" t="s">
        <v>8298</v>
      </c>
      <c r="P103" s="35">
        <v>102</v>
      </c>
      <c r="Q103" s="31">
        <v>99</v>
      </c>
      <c r="R103" s="31"/>
      <c r="S103" s="36">
        <v>42460.335312499999</v>
      </c>
      <c r="T103" s="36">
        <v>42488.249305555553</v>
      </c>
      <c r="U103" s="37">
        <v>3</v>
      </c>
      <c r="V103" s="37">
        <v>4</v>
      </c>
      <c r="W103" s="31">
        <v>2016</v>
      </c>
      <c r="X103" s="31">
        <v>2016</v>
      </c>
      <c r="Y103" s="37">
        <v>28</v>
      </c>
    </row>
    <row r="104" spans="1:25" x14ac:dyDescent="0.25">
      <c r="A104" s="24">
        <v>3305</v>
      </c>
      <c r="B104" s="24" t="s">
        <v>3305</v>
      </c>
      <c r="C104" s="24" t="s">
        <v>7415</v>
      </c>
      <c r="D104" s="25">
        <v>4000</v>
      </c>
      <c r="E104" s="26">
        <v>4081</v>
      </c>
      <c r="F104" s="24" t="s">
        <v>8218</v>
      </c>
      <c r="G104" s="24" t="s">
        <v>8223</v>
      </c>
      <c r="H104" s="24" t="s">
        <v>8245</v>
      </c>
      <c r="I104" s="24">
        <v>1438374748</v>
      </c>
      <c r="J104" s="24">
        <v>1435782748</v>
      </c>
      <c r="K104" s="24" t="b">
        <v>0</v>
      </c>
      <c r="L104" s="24">
        <v>20</v>
      </c>
      <c r="M104" s="24" t="b">
        <v>1</v>
      </c>
      <c r="N104" s="27" t="s">
        <v>8297</v>
      </c>
      <c r="O104" s="24" t="s">
        <v>8298</v>
      </c>
      <c r="P104" s="28">
        <v>102</v>
      </c>
      <c r="Q104" s="24">
        <v>204.05</v>
      </c>
      <c r="R104" s="24"/>
      <c r="S104" s="29">
        <v>42186.855879629627</v>
      </c>
      <c r="T104" s="29">
        <v>42216.855879629627</v>
      </c>
      <c r="U104" s="30">
        <v>7</v>
      </c>
      <c r="V104" s="30">
        <v>7</v>
      </c>
      <c r="W104" s="24">
        <v>2015</v>
      </c>
      <c r="X104" s="24">
        <v>2015</v>
      </c>
      <c r="Y104" s="30">
        <v>30</v>
      </c>
    </row>
    <row r="105" spans="1:25" x14ac:dyDescent="0.25">
      <c r="A105" s="31">
        <v>3224</v>
      </c>
      <c r="B105" s="31" t="s">
        <v>3224</v>
      </c>
      <c r="C105" s="31" t="s">
        <v>7334</v>
      </c>
      <c r="D105" s="32">
        <v>30000</v>
      </c>
      <c r="E105" s="33">
        <v>30610</v>
      </c>
      <c r="F105" s="31" t="s">
        <v>8218</v>
      </c>
      <c r="G105" s="31" t="s">
        <v>8223</v>
      </c>
      <c r="H105" s="31" t="s">
        <v>8245</v>
      </c>
      <c r="I105" s="31">
        <v>1484024400</v>
      </c>
      <c r="J105" s="31">
        <v>1479932713</v>
      </c>
      <c r="K105" s="31" t="b">
        <v>1</v>
      </c>
      <c r="L105" s="31">
        <v>216</v>
      </c>
      <c r="M105" s="31" t="b">
        <v>1</v>
      </c>
      <c r="N105" s="34" t="s">
        <v>8297</v>
      </c>
      <c r="O105" s="31" t="s">
        <v>8298</v>
      </c>
      <c r="P105" s="35">
        <v>102</v>
      </c>
      <c r="Q105" s="31">
        <v>141.71</v>
      </c>
      <c r="R105" s="31"/>
      <c r="S105" s="36">
        <v>42697.850844907407</v>
      </c>
      <c r="T105" s="36">
        <v>42745.208333333328</v>
      </c>
      <c r="U105" s="37">
        <v>11</v>
      </c>
      <c r="V105" s="37">
        <v>1</v>
      </c>
      <c r="W105" s="31">
        <v>2016</v>
      </c>
      <c r="X105" s="31">
        <v>2017</v>
      </c>
      <c r="Y105" s="37">
        <v>48</v>
      </c>
    </row>
    <row r="106" spans="1:25" x14ac:dyDescent="0.25">
      <c r="A106" s="24">
        <v>3659</v>
      </c>
      <c r="B106" s="24" t="s">
        <v>3656</v>
      </c>
      <c r="C106" s="24" t="s">
        <v>7769</v>
      </c>
      <c r="D106" s="25">
        <v>3000</v>
      </c>
      <c r="E106" s="26">
        <v>3061</v>
      </c>
      <c r="F106" s="24" t="s">
        <v>8218</v>
      </c>
      <c r="G106" s="24" t="s">
        <v>8223</v>
      </c>
      <c r="H106" s="24" t="s">
        <v>8245</v>
      </c>
      <c r="I106" s="24">
        <v>1426775940</v>
      </c>
      <c r="J106" s="24">
        <v>1424414350</v>
      </c>
      <c r="K106" s="24" t="b">
        <v>0</v>
      </c>
      <c r="L106" s="24">
        <v>13</v>
      </c>
      <c r="M106" s="24" t="b">
        <v>1</v>
      </c>
      <c r="N106" s="27" t="s">
        <v>8297</v>
      </c>
      <c r="O106" s="24" t="s">
        <v>8298</v>
      </c>
      <c r="P106" s="28">
        <v>102</v>
      </c>
      <c r="Q106" s="24">
        <v>235.46</v>
      </c>
      <c r="R106" s="24"/>
      <c r="S106" s="29">
        <v>42055.277199074073</v>
      </c>
      <c r="T106" s="29">
        <v>42082.610416666663</v>
      </c>
      <c r="U106" s="30">
        <v>2</v>
      </c>
      <c r="V106" s="30">
        <v>3</v>
      </c>
      <c r="W106" s="24">
        <v>2015</v>
      </c>
      <c r="X106" s="24">
        <v>2015</v>
      </c>
      <c r="Y106" s="30">
        <v>27</v>
      </c>
    </row>
    <row r="107" spans="1:25" x14ac:dyDescent="0.25">
      <c r="A107" s="31">
        <v>3472</v>
      </c>
      <c r="B107" s="31" t="s">
        <v>3471</v>
      </c>
      <c r="C107" s="31" t="s">
        <v>7582</v>
      </c>
      <c r="D107" s="32">
        <v>2000</v>
      </c>
      <c r="E107" s="33">
        <v>2041</v>
      </c>
      <c r="F107" s="31" t="s">
        <v>8218</v>
      </c>
      <c r="G107" s="31" t="s">
        <v>8223</v>
      </c>
      <c r="H107" s="31" t="s">
        <v>8245</v>
      </c>
      <c r="I107" s="31">
        <v>1415253540</v>
      </c>
      <c r="J107" s="31">
        <v>1413432331</v>
      </c>
      <c r="K107" s="31" t="b">
        <v>0</v>
      </c>
      <c r="L107" s="31">
        <v>23</v>
      </c>
      <c r="M107" s="31" t="b">
        <v>1</v>
      </c>
      <c r="N107" s="34" t="s">
        <v>8297</v>
      </c>
      <c r="O107" s="31" t="s">
        <v>8298</v>
      </c>
      <c r="P107" s="35">
        <v>102</v>
      </c>
      <c r="Q107" s="31">
        <v>88.74</v>
      </c>
      <c r="R107" s="31"/>
      <c r="S107" s="36">
        <v>41928.170497685183</v>
      </c>
      <c r="T107" s="36">
        <v>41949.249305555553</v>
      </c>
      <c r="U107" s="37">
        <v>10</v>
      </c>
      <c r="V107" s="37">
        <v>11</v>
      </c>
      <c r="W107" s="31">
        <v>2014</v>
      </c>
      <c r="X107" s="31">
        <v>2014</v>
      </c>
      <c r="Y107" s="37">
        <v>21</v>
      </c>
    </row>
    <row r="108" spans="1:25" x14ac:dyDescent="0.25">
      <c r="A108" s="24">
        <v>3267</v>
      </c>
      <c r="B108" s="24" t="s">
        <v>3267</v>
      </c>
      <c r="C108" s="24" t="s">
        <v>7377</v>
      </c>
      <c r="D108" s="25">
        <v>15000</v>
      </c>
      <c r="E108" s="26">
        <v>15315</v>
      </c>
      <c r="F108" s="24" t="s">
        <v>8218</v>
      </c>
      <c r="G108" s="24" t="s">
        <v>8223</v>
      </c>
      <c r="H108" s="24" t="s">
        <v>8245</v>
      </c>
      <c r="I108" s="24">
        <v>1437156660</v>
      </c>
      <c r="J108" s="24">
        <v>1434564660</v>
      </c>
      <c r="K108" s="24" t="b">
        <v>1</v>
      </c>
      <c r="L108" s="24">
        <v>288</v>
      </c>
      <c r="M108" s="24" t="b">
        <v>1</v>
      </c>
      <c r="N108" s="27" t="s">
        <v>8297</v>
      </c>
      <c r="O108" s="24" t="s">
        <v>8298</v>
      </c>
      <c r="P108" s="28">
        <v>102</v>
      </c>
      <c r="Q108" s="24">
        <v>53.18</v>
      </c>
      <c r="R108" s="24"/>
      <c r="S108" s="29">
        <v>42172.757638888885</v>
      </c>
      <c r="T108" s="29">
        <v>42202.757638888885</v>
      </c>
      <c r="U108" s="30">
        <v>6</v>
      </c>
      <c r="V108" s="30">
        <v>7</v>
      </c>
      <c r="W108" s="24">
        <v>2015</v>
      </c>
      <c r="X108" s="24">
        <v>2015</v>
      </c>
      <c r="Y108" s="30">
        <v>30</v>
      </c>
    </row>
    <row r="109" spans="1:25" x14ac:dyDescent="0.25">
      <c r="A109" s="31">
        <v>3338</v>
      </c>
      <c r="B109" s="31" t="s">
        <v>3338</v>
      </c>
      <c r="C109" s="31" t="s">
        <v>7448</v>
      </c>
      <c r="D109" s="32">
        <v>15000</v>
      </c>
      <c r="E109" s="33">
        <v>15327</v>
      </c>
      <c r="F109" s="31" t="s">
        <v>8218</v>
      </c>
      <c r="G109" s="31" t="s">
        <v>8223</v>
      </c>
      <c r="H109" s="31" t="s">
        <v>8245</v>
      </c>
      <c r="I109" s="31">
        <v>1487944080</v>
      </c>
      <c r="J109" s="31">
        <v>1486129680</v>
      </c>
      <c r="K109" s="31" t="b">
        <v>0</v>
      </c>
      <c r="L109" s="31">
        <v>112</v>
      </c>
      <c r="M109" s="31" t="b">
        <v>1</v>
      </c>
      <c r="N109" s="34" t="s">
        <v>8297</v>
      </c>
      <c r="O109" s="31" t="s">
        <v>8298</v>
      </c>
      <c r="P109" s="35">
        <v>102</v>
      </c>
      <c r="Q109" s="31">
        <v>136.85</v>
      </c>
      <c r="R109" s="31"/>
      <c r="S109" s="36">
        <v>42769.574999999997</v>
      </c>
      <c r="T109" s="36">
        <v>42790.574999999997</v>
      </c>
      <c r="U109" s="37">
        <v>2</v>
      </c>
      <c r="V109" s="37">
        <v>2</v>
      </c>
      <c r="W109" s="31">
        <v>2017</v>
      </c>
      <c r="X109" s="31">
        <v>2017</v>
      </c>
      <c r="Y109" s="37">
        <v>21</v>
      </c>
    </row>
    <row r="110" spans="1:25" x14ac:dyDescent="0.25">
      <c r="A110" s="24">
        <v>1293</v>
      </c>
      <c r="B110" s="24" t="s">
        <v>1294</v>
      </c>
      <c r="C110" s="24" t="s">
        <v>5403</v>
      </c>
      <c r="D110" s="25">
        <v>15000</v>
      </c>
      <c r="E110" s="26">
        <v>15335</v>
      </c>
      <c r="F110" s="24" t="s">
        <v>8218</v>
      </c>
      <c r="G110" s="24" t="s">
        <v>8223</v>
      </c>
      <c r="H110" s="24" t="s">
        <v>8245</v>
      </c>
      <c r="I110" s="24">
        <v>1447523371</v>
      </c>
      <c r="J110" s="24">
        <v>1444927771</v>
      </c>
      <c r="K110" s="24" t="b">
        <v>0</v>
      </c>
      <c r="L110" s="24">
        <v>120</v>
      </c>
      <c r="M110" s="24" t="b">
        <v>1</v>
      </c>
      <c r="N110" s="27" t="s">
        <v>8297</v>
      </c>
      <c r="O110" s="24" t="s">
        <v>8298</v>
      </c>
      <c r="P110" s="28">
        <v>102</v>
      </c>
      <c r="Q110" s="24">
        <v>127.79</v>
      </c>
      <c r="R110" s="24"/>
      <c r="S110" s="29">
        <v>42292.701053240744</v>
      </c>
      <c r="T110" s="29">
        <v>42322.742719907401</v>
      </c>
      <c r="U110" s="30">
        <v>10</v>
      </c>
      <c r="V110" s="30">
        <v>11</v>
      </c>
      <c r="W110" s="24">
        <v>2015</v>
      </c>
      <c r="X110" s="24">
        <v>2015</v>
      </c>
      <c r="Y110" s="30">
        <v>30</v>
      </c>
    </row>
    <row r="111" spans="1:25" x14ac:dyDescent="0.25">
      <c r="A111" s="31">
        <v>3542</v>
      </c>
      <c r="B111" s="31" t="s">
        <v>3541</v>
      </c>
      <c r="C111" s="31" t="s">
        <v>7652</v>
      </c>
      <c r="D111" s="32">
        <v>5500</v>
      </c>
      <c r="E111" s="33">
        <v>5623</v>
      </c>
      <c r="F111" s="31" t="s">
        <v>8218</v>
      </c>
      <c r="G111" s="31" t="s">
        <v>8223</v>
      </c>
      <c r="H111" s="31" t="s">
        <v>8245</v>
      </c>
      <c r="I111" s="31">
        <v>1410099822</v>
      </c>
      <c r="J111" s="31">
        <v>1404915822</v>
      </c>
      <c r="K111" s="31" t="b">
        <v>0</v>
      </c>
      <c r="L111" s="31">
        <v>85</v>
      </c>
      <c r="M111" s="31" t="b">
        <v>1</v>
      </c>
      <c r="N111" s="34" t="s">
        <v>8297</v>
      </c>
      <c r="O111" s="31" t="s">
        <v>8298</v>
      </c>
      <c r="P111" s="35">
        <v>102</v>
      </c>
      <c r="Q111" s="31">
        <v>66.150000000000006</v>
      </c>
      <c r="R111" s="31"/>
      <c r="S111" s="36">
        <v>41829.599791666667</v>
      </c>
      <c r="T111" s="36">
        <v>41889.599791666667</v>
      </c>
      <c r="U111" s="37">
        <v>7</v>
      </c>
      <c r="V111" s="37">
        <v>9</v>
      </c>
      <c r="W111" s="31">
        <v>2014</v>
      </c>
      <c r="X111" s="31">
        <v>2014</v>
      </c>
      <c r="Y111" s="37">
        <v>60</v>
      </c>
    </row>
    <row r="112" spans="1:25" x14ac:dyDescent="0.25">
      <c r="A112" s="24">
        <v>3381</v>
      </c>
      <c r="B112" s="24" t="s">
        <v>3380</v>
      </c>
      <c r="C112" s="24" t="s">
        <v>7491</v>
      </c>
      <c r="D112" s="25">
        <v>4000</v>
      </c>
      <c r="E112" s="26">
        <v>4090</v>
      </c>
      <c r="F112" s="24" t="s">
        <v>8218</v>
      </c>
      <c r="G112" s="24" t="s">
        <v>8223</v>
      </c>
      <c r="H112" s="24" t="s">
        <v>8245</v>
      </c>
      <c r="I112" s="24">
        <v>1426044383</v>
      </c>
      <c r="J112" s="24">
        <v>1423455983</v>
      </c>
      <c r="K112" s="24" t="b">
        <v>0</v>
      </c>
      <c r="L112" s="24">
        <v>48</v>
      </c>
      <c r="M112" s="24" t="b">
        <v>1</v>
      </c>
      <c r="N112" s="27" t="s">
        <v>8297</v>
      </c>
      <c r="O112" s="24" t="s">
        <v>8298</v>
      </c>
      <c r="P112" s="28">
        <v>102</v>
      </c>
      <c r="Q112" s="24">
        <v>85.21</v>
      </c>
      <c r="R112" s="24"/>
      <c r="S112" s="29">
        <v>42044.184988425928</v>
      </c>
      <c r="T112" s="29">
        <v>42074.143321759257</v>
      </c>
      <c r="U112" s="30">
        <v>2</v>
      </c>
      <c r="V112" s="30">
        <v>3</v>
      </c>
      <c r="W112" s="24">
        <v>2015</v>
      </c>
      <c r="X112" s="24">
        <v>2015</v>
      </c>
      <c r="Y112" s="30">
        <v>30</v>
      </c>
    </row>
    <row r="113" spans="1:25" x14ac:dyDescent="0.25">
      <c r="A113" s="31">
        <v>3546</v>
      </c>
      <c r="B113" s="31" t="s">
        <v>3545</v>
      </c>
      <c r="C113" s="31" t="s">
        <v>7656</v>
      </c>
      <c r="D113" s="32">
        <v>1100</v>
      </c>
      <c r="E113" s="33">
        <v>1125</v>
      </c>
      <c r="F113" s="31" t="s">
        <v>8218</v>
      </c>
      <c r="G113" s="31" t="s">
        <v>8223</v>
      </c>
      <c r="H113" s="31" t="s">
        <v>8245</v>
      </c>
      <c r="I113" s="31">
        <v>1427860740</v>
      </c>
      <c r="J113" s="31">
        <v>1426002684</v>
      </c>
      <c r="K113" s="31" t="b">
        <v>0</v>
      </c>
      <c r="L113" s="31">
        <v>19</v>
      </c>
      <c r="M113" s="31" t="b">
        <v>1</v>
      </c>
      <c r="N113" s="34" t="s">
        <v>8297</v>
      </c>
      <c r="O113" s="31" t="s">
        <v>8298</v>
      </c>
      <c r="P113" s="35">
        <v>102</v>
      </c>
      <c r="Q113" s="31">
        <v>59.21</v>
      </c>
      <c r="R113" s="31"/>
      <c r="S113" s="36">
        <v>42073.660694444443</v>
      </c>
      <c r="T113" s="36">
        <v>42095.165972222225</v>
      </c>
      <c r="U113" s="37">
        <v>3</v>
      </c>
      <c r="V113" s="37">
        <v>4</v>
      </c>
      <c r="W113" s="31">
        <v>2015</v>
      </c>
      <c r="X113" s="31">
        <v>2015</v>
      </c>
      <c r="Y113" s="37">
        <v>22</v>
      </c>
    </row>
    <row r="114" spans="1:25" x14ac:dyDescent="0.25">
      <c r="A114" s="24">
        <v>3464</v>
      </c>
      <c r="B114" s="24" t="s">
        <v>3463</v>
      </c>
      <c r="C114" s="24" t="s">
        <v>7574</v>
      </c>
      <c r="D114" s="25">
        <v>5000</v>
      </c>
      <c r="E114" s="26">
        <v>5116.18</v>
      </c>
      <c r="F114" s="24" t="s">
        <v>8218</v>
      </c>
      <c r="G114" s="24" t="s">
        <v>8223</v>
      </c>
      <c r="H114" s="24" t="s">
        <v>8245</v>
      </c>
      <c r="I114" s="24">
        <v>1471921637</v>
      </c>
      <c r="J114" s="24">
        <v>1469329637</v>
      </c>
      <c r="K114" s="24" t="b">
        <v>0</v>
      </c>
      <c r="L114" s="24">
        <v>93</v>
      </c>
      <c r="M114" s="24" t="b">
        <v>1</v>
      </c>
      <c r="N114" s="27" t="s">
        <v>8297</v>
      </c>
      <c r="O114" s="24" t="s">
        <v>8298</v>
      </c>
      <c r="P114" s="28">
        <v>102</v>
      </c>
      <c r="Q114" s="24">
        <v>55.01</v>
      </c>
      <c r="R114" s="24"/>
      <c r="S114" s="29">
        <v>42575.130057870367</v>
      </c>
      <c r="T114" s="29">
        <v>42605.130057870367</v>
      </c>
      <c r="U114" s="30">
        <v>7</v>
      </c>
      <c r="V114" s="30">
        <v>8</v>
      </c>
      <c r="W114" s="24">
        <v>2016</v>
      </c>
      <c r="X114" s="24">
        <v>2016</v>
      </c>
      <c r="Y114" s="30">
        <v>30</v>
      </c>
    </row>
    <row r="115" spans="1:25" x14ac:dyDescent="0.25">
      <c r="A115" s="31">
        <v>3228</v>
      </c>
      <c r="B115" s="31" t="s">
        <v>3228</v>
      </c>
      <c r="C115" s="31" t="s">
        <v>7338</v>
      </c>
      <c r="D115" s="32">
        <v>7000</v>
      </c>
      <c r="E115" s="33">
        <v>7164</v>
      </c>
      <c r="F115" s="31" t="s">
        <v>8218</v>
      </c>
      <c r="G115" s="31" t="s">
        <v>8223</v>
      </c>
      <c r="H115" s="31" t="s">
        <v>8245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4" t="s">
        <v>8297</v>
      </c>
      <c r="O115" s="31" t="s">
        <v>8298</v>
      </c>
      <c r="P115" s="35">
        <v>102</v>
      </c>
      <c r="Q115" s="31">
        <v>193.62</v>
      </c>
      <c r="R115" s="31"/>
      <c r="S115" s="36">
        <v>42323.70930555556</v>
      </c>
      <c r="T115" s="36">
        <v>42355.207638888889</v>
      </c>
      <c r="U115" s="37">
        <v>11</v>
      </c>
      <c r="V115" s="37">
        <v>12</v>
      </c>
      <c r="W115" s="31">
        <v>2015</v>
      </c>
      <c r="X115" s="31">
        <v>2015</v>
      </c>
      <c r="Y115" s="37">
        <v>32</v>
      </c>
    </row>
    <row r="116" spans="1:25" x14ac:dyDescent="0.25">
      <c r="A116" s="24">
        <v>3225</v>
      </c>
      <c r="B116" s="24" t="s">
        <v>3225</v>
      </c>
      <c r="C116" s="24" t="s">
        <v>7335</v>
      </c>
      <c r="D116" s="25">
        <v>2000</v>
      </c>
      <c r="E116" s="26">
        <v>2047</v>
      </c>
      <c r="F116" s="24" t="s">
        <v>8218</v>
      </c>
      <c r="G116" s="24" t="s">
        <v>8223</v>
      </c>
      <c r="H116" s="24" t="s">
        <v>8245</v>
      </c>
      <c r="I116" s="24">
        <v>1464987600</v>
      </c>
      <c r="J116" s="24">
        <v>1463145938</v>
      </c>
      <c r="K116" s="24" t="b">
        <v>1</v>
      </c>
      <c r="L116" s="24">
        <v>39</v>
      </c>
      <c r="M116" s="24" t="b">
        <v>1</v>
      </c>
      <c r="N116" s="27" t="s">
        <v>8297</v>
      </c>
      <c r="O116" s="24" t="s">
        <v>8298</v>
      </c>
      <c r="P116" s="28">
        <v>102</v>
      </c>
      <c r="Q116" s="24">
        <v>52.49</v>
      </c>
      <c r="R116" s="24"/>
      <c r="S116" s="29">
        <v>42503.559467592597</v>
      </c>
      <c r="T116" s="29">
        <v>42524.875</v>
      </c>
      <c r="U116" s="30">
        <v>5</v>
      </c>
      <c r="V116" s="30">
        <v>6</v>
      </c>
      <c r="W116" s="24">
        <v>2016</v>
      </c>
      <c r="X116" s="24">
        <v>2016</v>
      </c>
      <c r="Y116" s="30">
        <v>21</v>
      </c>
    </row>
    <row r="117" spans="1:25" x14ac:dyDescent="0.25">
      <c r="A117" s="31">
        <v>3714</v>
      </c>
      <c r="B117" s="31" t="s">
        <v>3711</v>
      </c>
      <c r="C117" s="31" t="s">
        <v>7824</v>
      </c>
      <c r="D117" s="32">
        <v>10000</v>
      </c>
      <c r="E117" s="33">
        <v>10235</v>
      </c>
      <c r="F117" s="31" t="s">
        <v>8218</v>
      </c>
      <c r="G117" s="31" t="s">
        <v>8223</v>
      </c>
      <c r="H117" s="31" t="s">
        <v>8245</v>
      </c>
      <c r="I117" s="31">
        <v>1432612740</v>
      </c>
      <c r="J117" s="31">
        <v>1429881667</v>
      </c>
      <c r="K117" s="31" t="b">
        <v>0</v>
      </c>
      <c r="L117" s="31">
        <v>97</v>
      </c>
      <c r="M117" s="31" t="b">
        <v>1</v>
      </c>
      <c r="N117" s="34" t="s">
        <v>8297</v>
      </c>
      <c r="O117" s="31" t="s">
        <v>8298</v>
      </c>
      <c r="P117" s="35">
        <v>102</v>
      </c>
      <c r="Q117" s="31">
        <v>105.52</v>
      </c>
      <c r="R117" s="31"/>
      <c r="S117" s="36">
        <v>42118.556331018524</v>
      </c>
      <c r="T117" s="36">
        <v>42150.165972222225</v>
      </c>
      <c r="U117" s="37">
        <v>4</v>
      </c>
      <c r="V117" s="37">
        <v>5</v>
      </c>
      <c r="W117" s="31">
        <v>2015</v>
      </c>
      <c r="X117" s="31">
        <v>2015</v>
      </c>
      <c r="Y117" s="37">
        <v>32</v>
      </c>
    </row>
    <row r="118" spans="1:25" x14ac:dyDescent="0.25">
      <c r="A118" s="24">
        <v>2809</v>
      </c>
      <c r="B118" s="24" t="s">
        <v>2809</v>
      </c>
      <c r="C118" s="24" t="s">
        <v>6919</v>
      </c>
      <c r="D118" s="25">
        <v>2500</v>
      </c>
      <c r="E118" s="26">
        <v>2560</v>
      </c>
      <c r="F118" s="24" t="s">
        <v>8218</v>
      </c>
      <c r="G118" s="24" t="s">
        <v>8223</v>
      </c>
      <c r="H118" s="24" t="s">
        <v>8245</v>
      </c>
      <c r="I118" s="24">
        <v>1459348740</v>
      </c>
      <c r="J118" s="24">
        <v>1458647725</v>
      </c>
      <c r="K118" s="24" t="b">
        <v>0</v>
      </c>
      <c r="L118" s="24">
        <v>21</v>
      </c>
      <c r="M118" s="24" t="b">
        <v>1</v>
      </c>
      <c r="N118" s="27" t="s">
        <v>8297</v>
      </c>
      <c r="O118" s="24" t="s">
        <v>8298</v>
      </c>
      <c r="P118" s="28">
        <v>102</v>
      </c>
      <c r="Q118" s="24">
        <v>121.9</v>
      </c>
      <c r="R118" s="24"/>
      <c r="S118" s="29">
        <v>42451.496817129635</v>
      </c>
      <c r="T118" s="29">
        <v>42459.610416666663</v>
      </c>
      <c r="U118" s="30">
        <v>3</v>
      </c>
      <c r="V118" s="30">
        <v>3</v>
      </c>
      <c r="W118" s="24">
        <v>2016</v>
      </c>
      <c r="X118" s="24">
        <v>2016</v>
      </c>
      <c r="Y118" s="30">
        <v>8</v>
      </c>
    </row>
    <row r="119" spans="1:25" x14ac:dyDescent="0.25">
      <c r="A119" s="31">
        <v>3390</v>
      </c>
      <c r="B119" s="31" t="s">
        <v>3389</v>
      </c>
      <c r="C119" s="31" t="s">
        <v>7500</v>
      </c>
      <c r="D119" s="32">
        <v>1500</v>
      </c>
      <c r="E119" s="33">
        <v>1536</v>
      </c>
      <c r="F119" s="31" t="s">
        <v>8218</v>
      </c>
      <c r="G119" s="31" t="s">
        <v>8223</v>
      </c>
      <c r="H119" s="31" t="s">
        <v>8245</v>
      </c>
      <c r="I119" s="31">
        <v>1405017345</v>
      </c>
      <c r="J119" s="31">
        <v>1403721345</v>
      </c>
      <c r="K119" s="31" t="b">
        <v>0</v>
      </c>
      <c r="L119" s="31">
        <v>22</v>
      </c>
      <c r="M119" s="31" t="b">
        <v>1</v>
      </c>
      <c r="N119" s="34" t="s">
        <v>8297</v>
      </c>
      <c r="O119" s="31" t="s">
        <v>8298</v>
      </c>
      <c r="P119" s="35">
        <v>102</v>
      </c>
      <c r="Q119" s="31">
        <v>69.819999999999993</v>
      </c>
      <c r="R119" s="31"/>
      <c r="S119" s="36">
        <v>41815.774826388886</v>
      </c>
      <c r="T119" s="36">
        <v>41830.774826388886</v>
      </c>
      <c r="U119" s="37">
        <v>6</v>
      </c>
      <c r="V119" s="37">
        <v>7</v>
      </c>
      <c r="W119" s="31">
        <v>2014</v>
      </c>
      <c r="X119" s="31">
        <v>2014</v>
      </c>
      <c r="Y119" s="37">
        <v>15</v>
      </c>
    </row>
    <row r="120" spans="1:25" x14ac:dyDescent="0.25">
      <c r="A120" s="24">
        <v>3561</v>
      </c>
      <c r="B120" s="24" t="s">
        <v>3560</v>
      </c>
      <c r="C120" s="24" t="s">
        <v>7671</v>
      </c>
      <c r="D120" s="25">
        <v>2500</v>
      </c>
      <c r="E120" s="26">
        <v>2560</v>
      </c>
      <c r="F120" s="24" t="s">
        <v>8218</v>
      </c>
      <c r="G120" s="24" t="s">
        <v>8223</v>
      </c>
      <c r="H120" s="24" t="s">
        <v>8245</v>
      </c>
      <c r="I120" s="24">
        <v>1438799760</v>
      </c>
      <c r="J120" s="24">
        <v>1437236378</v>
      </c>
      <c r="K120" s="24" t="b">
        <v>0</v>
      </c>
      <c r="L120" s="24">
        <v>54</v>
      </c>
      <c r="M120" s="24" t="b">
        <v>1</v>
      </c>
      <c r="N120" s="27" t="s">
        <v>8297</v>
      </c>
      <c r="O120" s="24" t="s">
        <v>8298</v>
      </c>
      <c r="P120" s="28">
        <v>102</v>
      </c>
      <c r="Q120" s="24">
        <v>47.41</v>
      </c>
      <c r="R120" s="24"/>
      <c r="S120" s="29">
        <v>42203.680300925931</v>
      </c>
      <c r="T120" s="29">
        <v>42221.774999999994</v>
      </c>
      <c r="U120" s="30">
        <v>7</v>
      </c>
      <c r="V120" s="30">
        <v>8</v>
      </c>
      <c r="W120" s="24">
        <v>2015</v>
      </c>
      <c r="X120" s="24">
        <v>2015</v>
      </c>
      <c r="Y120" s="30">
        <v>18</v>
      </c>
    </row>
    <row r="121" spans="1:25" x14ac:dyDescent="0.25">
      <c r="A121" s="31">
        <v>2788</v>
      </c>
      <c r="B121" s="31" t="s">
        <v>2788</v>
      </c>
      <c r="C121" s="31" t="s">
        <v>6898</v>
      </c>
      <c r="D121" s="32">
        <v>2000</v>
      </c>
      <c r="E121" s="33">
        <v>2050</v>
      </c>
      <c r="F121" s="31" t="s">
        <v>8218</v>
      </c>
      <c r="G121" s="31" t="s">
        <v>8223</v>
      </c>
      <c r="H121" s="31" t="s">
        <v>8245</v>
      </c>
      <c r="I121" s="31">
        <v>1469811043</v>
      </c>
      <c r="J121" s="31">
        <v>1467219043</v>
      </c>
      <c r="K121" s="31" t="b">
        <v>0</v>
      </c>
      <c r="L121" s="31">
        <v>20</v>
      </c>
      <c r="M121" s="31" t="b">
        <v>1</v>
      </c>
      <c r="N121" s="34" t="s">
        <v>8297</v>
      </c>
      <c r="O121" s="31" t="s">
        <v>8298</v>
      </c>
      <c r="P121" s="35">
        <v>103</v>
      </c>
      <c r="Q121" s="31">
        <v>102.5</v>
      </c>
      <c r="R121" s="31"/>
      <c r="S121" s="36">
        <v>42550.701886574068</v>
      </c>
      <c r="T121" s="36">
        <v>42580.701886574068</v>
      </c>
      <c r="U121" s="37">
        <v>6</v>
      </c>
      <c r="V121" s="37">
        <v>7</v>
      </c>
      <c r="W121" s="31">
        <v>2016</v>
      </c>
      <c r="X121" s="31">
        <v>2016</v>
      </c>
      <c r="Y121" s="37">
        <v>30</v>
      </c>
    </row>
    <row r="122" spans="1:25" x14ac:dyDescent="0.25">
      <c r="A122" s="24">
        <v>2791</v>
      </c>
      <c r="B122" s="24" t="s">
        <v>2791</v>
      </c>
      <c r="C122" s="24" t="s">
        <v>6901</v>
      </c>
      <c r="D122" s="25">
        <v>2000</v>
      </c>
      <c r="E122" s="26">
        <v>2050</v>
      </c>
      <c r="F122" s="24" t="s">
        <v>8218</v>
      </c>
      <c r="G122" s="24" t="s">
        <v>8223</v>
      </c>
      <c r="H122" s="24" t="s">
        <v>8245</v>
      </c>
      <c r="I122" s="24">
        <v>1473393600</v>
      </c>
      <c r="J122" s="24">
        <v>1470778559</v>
      </c>
      <c r="K122" s="24" t="b">
        <v>0</v>
      </c>
      <c r="L122" s="24">
        <v>28</v>
      </c>
      <c r="M122" s="24" t="b">
        <v>1</v>
      </c>
      <c r="N122" s="27" t="s">
        <v>8297</v>
      </c>
      <c r="O122" s="24" t="s">
        <v>8298</v>
      </c>
      <c r="P122" s="28">
        <v>103</v>
      </c>
      <c r="Q122" s="24">
        <v>73.209999999999994</v>
      </c>
      <c r="R122" s="24"/>
      <c r="S122" s="29">
        <v>42591.899988425925</v>
      </c>
      <c r="T122" s="29">
        <v>42622.166666666672</v>
      </c>
      <c r="U122" s="30">
        <v>8</v>
      </c>
      <c r="V122" s="30">
        <v>9</v>
      </c>
      <c r="W122" s="24">
        <v>2016</v>
      </c>
      <c r="X122" s="24">
        <v>2016</v>
      </c>
      <c r="Y122" s="30">
        <v>31</v>
      </c>
    </row>
    <row r="123" spans="1:25" x14ac:dyDescent="0.25">
      <c r="A123" s="31">
        <v>3441</v>
      </c>
      <c r="B123" s="31" t="s">
        <v>3440</v>
      </c>
      <c r="C123" s="31" t="s">
        <v>7551</v>
      </c>
      <c r="D123" s="32">
        <v>2500</v>
      </c>
      <c r="E123" s="33">
        <v>2565</v>
      </c>
      <c r="F123" s="31" t="s">
        <v>8218</v>
      </c>
      <c r="G123" s="31" t="s">
        <v>8223</v>
      </c>
      <c r="H123" s="31" t="s">
        <v>8245</v>
      </c>
      <c r="I123" s="31">
        <v>1447445820</v>
      </c>
      <c r="J123" s="31">
        <v>1445077121</v>
      </c>
      <c r="K123" s="31" t="b">
        <v>0</v>
      </c>
      <c r="L123" s="31">
        <v>43</v>
      </c>
      <c r="M123" s="31" t="b">
        <v>1</v>
      </c>
      <c r="N123" s="34" t="s">
        <v>8297</v>
      </c>
      <c r="O123" s="31" t="s">
        <v>8298</v>
      </c>
      <c r="P123" s="35">
        <v>103</v>
      </c>
      <c r="Q123" s="31">
        <v>59.65</v>
      </c>
      <c r="R123" s="31"/>
      <c r="S123" s="36">
        <v>42294.429641203707</v>
      </c>
      <c r="T123" s="36">
        <v>42321.845138888893</v>
      </c>
      <c r="U123" s="37">
        <v>10</v>
      </c>
      <c r="V123" s="37">
        <v>11</v>
      </c>
      <c r="W123" s="31">
        <v>2015</v>
      </c>
      <c r="X123" s="31">
        <v>2015</v>
      </c>
      <c r="Y123" s="37">
        <v>27</v>
      </c>
    </row>
    <row r="124" spans="1:25" x14ac:dyDescent="0.25">
      <c r="A124" s="24">
        <v>3597</v>
      </c>
      <c r="B124" s="24" t="s">
        <v>3596</v>
      </c>
      <c r="C124" s="24" t="s">
        <v>7707</v>
      </c>
      <c r="D124" s="25">
        <v>2500</v>
      </c>
      <c r="E124" s="26">
        <v>2565</v>
      </c>
      <c r="F124" s="24" t="s">
        <v>8218</v>
      </c>
      <c r="G124" s="24" t="s">
        <v>8223</v>
      </c>
      <c r="H124" s="24" t="s">
        <v>8245</v>
      </c>
      <c r="I124" s="24">
        <v>1456984740</v>
      </c>
      <c r="J124" s="24">
        <v>1455717790</v>
      </c>
      <c r="K124" s="24" t="b">
        <v>0</v>
      </c>
      <c r="L124" s="24">
        <v>33</v>
      </c>
      <c r="M124" s="24" t="b">
        <v>1</v>
      </c>
      <c r="N124" s="27" t="s">
        <v>8297</v>
      </c>
      <c r="O124" s="24" t="s">
        <v>8298</v>
      </c>
      <c r="P124" s="28">
        <v>103</v>
      </c>
      <c r="Q124" s="24">
        <v>77.73</v>
      </c>
      <c r="R124" s="24"/>
      <c r="S124" s="29">
        <v>42417.585532407407</v>
      </c>
      <c r="T124" s="29">
        <v>42432.249305555553</v>
      </c>
      <c r="U124" s="30">
        <v>2</v>
      </c>
      <c r="V124" s="30">
        <v>3</v>
      </c>
      <c r="W124" s="24">
        <v>2016</v>
      </c>
      <c r="X124" s="24">
        <v>2016</v>
      </c>
      <c r="Y124" s="30">
        <v>15</v>
      </c>
    </row>
    <row r="125" spans="1:25" x14ac:dyDescent="0.25">
      <c r="A125" s="31">
        <v>3282</v>
      </c>
      <c r="B125" s="31" t="s">
        <v>3282</v>
      </c>
      <c r="C125" s="31" t="s">
        <v>7392</v>
      </c>
      <c r="D125" s="32">
        <v>31000</v>
      </c>
      <c r="E125" s="33">
        <v>31820.5</v>
      </c>
      <c r="F125" s="31" t="s">
        <v>8218</v>
      </c>
      <c r="G125" s="31" t="s">
        <v>8223</v>
      </c>
      <c r="H125" s="31" t="s">
        <v>8245</v>
      </c>
      <c r="I125" s="31">
        <v>1461904788</v>
      </c>
      <c r="J125" s="31">
        <v>1458103188</v>
      </c>
      <c r="K125" s="31" t="b">
        <v>0</v>
      </c>
      <c r="L125" s="31">
        <v>237</v>
      </c>
      <c r="M125" s="31" t="b">
        <v>1</v>
      </c>
      <c r="N125" s="34" t="s">
        <v>8297</v>
      </c>
      <c r="O125" s="31" t="s">
        <v>8298</v>
      </c>
      <c r="P125" s="35">
        <v>103</v>
      </c>
      <c r="Q125" s="31">
        <v>134.26</v>
      </c>
      <c r="R125" s="31"/>
      <c r="S125" s="36">
        <v>42445.19430555556</v>
      </c>
      <c r="T125" s="36">
        <v>42489.19430555556</v>
      </c>
      <c r="U125" s="37">
        <v>3</v>
      </c>
      <c r="V125" s="37">
        <v>4</v>
      </c>
      <c r="W125" s="31">
        <v>2016</v>
      </c>
      <c r="X125" s="31">
        <v>2016</v>
      </c>
      <c r="Y125" s="37">
        <v>44</v>
      </c>
    </row>
    <row r="126" spans="1:25" x14ac:dyDescent="0.25">
      <c r="A126" s="24">
        <v>3515</v>
      </c>
      <c r="B126" s="24" t="s">
        <v>3514</v>
      </c>
      <c r="C126" s="24" t="s">
        <v>7625</v>
      </c>
      <c r="D126" s="25">
        <v>3000</v>
      </c>
      <c r="E126" s="26">
        <v>3080</v>
      </c>
      <c r="F126" s="24" t="s">
        <v>8218</v>
      </c>
      <c r="G126" s="24" t="s">
        <v>8223</v>
      </c>
      <c r="H126" s="24" t="s">
        <v>8245</v>
      </c>
      <c r="I126" s="24">
        <v>1433097171</v>
      </c>
      <c r="J126" s="24">
        <v>1430505171</v>
      </c>
      <c r="K126" s="24" t="b">
        <v>0</v>
      </c>
      <c r="L126" s="24">
        <v>46</v>
      </c>
      <c r="M126" s="24" t="b">
        <v>1</v>
      </c>
      <c r="N126" s="27" t="s">
        <v>8297</v>
      </c>
      <c r="O126" s="24" t="s">
        <v>8298</v>
      </c>
      <c r="P126" s="28">
        <v>103</v>
      </c>
      <c r="Q126" s="24">
        <v>66.959999999999994</v>
      </c>
      <c r="R126" s="24"/>
      <c r="S126" s="29">
        <v>42125.772812499999</v>
      </c>
      <c r="T126" s="29">
        <v>42155.772812499999</v>
      </c>
      <c r="U126" s="30">
        <v>5</v>
      </c>
      <c r="V126" s="30">
        <v>5</v>
      </c>
      <c r="W126" s="24">
        <v>2015</v>
      </c>
      <c r="X126" s="24">
        <v>2015</v>
      </c>
      <c r="Y126" s="30">
        <v>30</v>
      </c>
    </row>
    <row r="127" spans="1:25" x14ac:dyDescent="0.25">
      <c r="A127" s="31">
        <v>1301</v>
      </c>
      <c r="B127" s="31" t="s">
        <v>1302</v>
      </c>
      <c r="C127" s="31" t="s">
        <v>5411</v>
      </c>
      <c r="D127" s="32">
        <v>2000</v>
      </c>
      <c r="E127" s="33">
        <v>2055</v>
      </c>
      <c r="F127" s="31" t="s">
        <v>8218</v>
      </c>
      <c r="G127" s="31" t="s">
        <v>8223</v>
      </c>
      <c r="H127" s="31" t="s">
        <v>8245</v>
      </c>
      <c r="I127" s="31">
        <v>1437447600</v>
      </c>
      <c r="J127" s="31">
        <v>1436551178</v>
      </c>
      <c r="K127" s="31" t="b">
        <v>0</v>
      </c>
      <c r="L127" s="31">
        <v>29</v>
      </c>
      <c r="M127" s="31" t="b">
        <v>1</v>
      </c>
      <c r="N127" s="34" t="s">
        <v>8297</v>
      </c>
      <c r="O127" s="31" t="s">
        <v>8298</v>
      </c>
      <c r="P127" s="35">
        <v>103</v>
      </c>
      <c r="Q127" s="31">
        <v>70.86</v>
      </c>
      <c r="R127" s="31"/>
      <c r="S127" s="36">
        <v>42195.749745370369</v>
      </c>
      <c r="T127" s="36">
        <v>42206.125</v>
      </c>
      <c r="U127" s="37">
        <v>7</v>
      </c>
      <c r="V127" s="37">
        <v>7</v>
      </c>
      <c r="W127" s="31">
        <v>2015</v>
      </c>
      <c r="X127" s="31">
        <v>2015</v>
      </c>
      <c r="Y127" s="37">
        <v>11</v>
      </c>
    </row>
    <row r="128" spans="1:25" x14ac:dyDescent="0.25">
      <c r="A128" s="24">
        <v>3243</v>
      </c>
      <c r="B128" s="24" t="s">
        <v>3243</v>
      </c>
      <c r="C128" s="24" t="s">
        <v>7353</v>
      </c>
      <c r="D128" s="25">
        <v>8000</v>
      </c>
      <c r="E128" s="26">
        <v>8227</v>
      </c>
      <c r="F128" s="24" t="s">
        <v>8218</v>
      </c>
      <c r="G128" s="24" t="s">
        <v>8223</v>
      </c>
      <c r="H128" s="24" t="s">
        <v>8245</v>
      </c>
      <c r="I128" s="24">
        <v>1444348800</v>
      </c>
      <c r="J128" s="24">
        <v>1442283562</v>
      </c>
      <c r="K128" s="24" t="b">
        <v>1</v>
      </c>
      <c r="L128" s="24">
        <v>71</v>
      </c>
      <c r="M128" s="24" t="b">
        <v>1</v>
      </c>
      <c r="N128" s="27" t="s">
        <v>8297</v>
      </c>
      <c r="O128" s="24" t="s">
        <v>8298</v>
      </c>
      <c r="P128" s="28">
        <v>103</v>
      </c>
      <c r="Q128" s="24">
        <v>115.87</v>
      </c>
      <c r="R128" s="24"/>
      <c r="S128" s="29">
        <v>42262.096782407403</v>
      </c>
      <c r="T128" s="29">
        <v>42286</v>
      </c>
      <c r="U128" s="30">
        <v>9</v>
      </c>
      <c r="V128" s="30">
        <v>10</v>
      </c>
      <c r="W128" s="24">
        <v>2015</v>
      </c>
      <c r="X128" s="24">
        <v>2015</v>
      </c>
      <c r="Y128" s="30">
        <v>24</v>
      </c>
    </row>
    <row r="129" spans="1:25" x14ac:dyDescent="0.25">
      <c r="A129" s="31">
        <v>3677</v>
      </c>
      <c r="B129" s="31" t="s">
        <v>3674</v>
      </c>
      <c r="C129" s="31" t="s">
        <v>7787</v>
      </c>
      <c r="D129" s="32">
        <v>12000</v>
      </c>
      <c r="E129" s="33">
        <v>12348.5</v>
      </c>
      <c r="F129" s="31" t="s">
        <v>8218</v>
      </c>
      <c r="G129" s="31" t="s">
        <v>8223</v>
      </c>
      <c r="H129" s="31" t="s">
        <v>8245</v>
      </c>
      <c r="I129" s="31">
        <v>1404359940</v>
      </c>
      <c r="J129" s="31">
        <v>1402580818</v>
      </c>
      <c r="K129" s="31" t="b">
        <v>0</v>
      </c>
      <c r="L129" s="31">
        <v>199</v>
      </c>
      <c r="M129" s="31" t="b">
        <v>1</v>
      </c>
      <c r="N129" s="34" t="s">
        <v>8297</v>
      </c>
      <c r="O129" s="31" t="s">
        <v>8298</v>
      </c>
      <c r="P129" s="35">
        <v>103</v>
      </c>
      <c r="Q129" s="31">
        <v>62.05</v>
      </c>
      <c r="R129" s="31"/>
      <c r="S129" s="36">
        <v>41802.574282407404</v>
      </c>
      <c r="T129" s="36">
        <v>41823.165972222225</v>
      </c>
      <c r="U129" s="37">
        <v>6</v>
      </c>
      <c r="V129" s="37">
        <v>7</v>
      </c>
      <c r="W129" s="31">
        <v>2014</v>
      </c>
      <c r="X129" s="31">
        <v>2014</v>
      </c>
      <c r="Y129" s="37">
        <v>21</v>
      </c>
    </row>
    <row r="130" spans="1:25" x14ac:dyDescent="0.25">
      <c r="A130" s="24">
        <v>3425</v>
      </c>
      <c r="B130" s="24" t="s">
        <v>3424</v>
      </c>
      <c r="C130" s="24" t="s">
        <v>7535</v>
      </c>
      <c r="D130" s="25">
        <v>30000</v>
      </c>
      <c r="E130" s="26">
        <v>30891.1</v>
      </c>
      <c r="F130" s="24" t="s">
        <v>8218</v>
      </c>
      <c r="G130" s="24" t="s">
        <v>8223</v>
      </c>
      <c r="H130" s="24" t="s">
        <v>8245</v>
      </c>
      <c r="I130" s="24">
        <v>1412434136</v>
      </c>
      <c r="J130" s="24">
        <v>1409669336</v>
      </c>
      <c r="K130" s="24" t="b">
        <v>0</v>
      </c>
      <c r="L130" s="24">
        <v>104</v>
      </c>
      <c r="M130" s="24" t="b">
        <v>1</v>
      </c>
      <c r="N130" s="27" t="s">
        <v>8297</v>
      </c>
      <c r="O130" s="24" t="s">
        <v>8298</v>
      </c>
      <c r="P130" s="28">
        <v>103</v>
      </c>
      <c r="Q130" s="24">
        <v>297.02999999999997</v>
      </c>
      <c r="R130" s="24"/>
      <c r="S130" s="29">
        <v>41884.617314814815</v>
      </c>
      <c r="T130" s="29">
        <v>41916.617314814815</v>
      </c>
      <c r="U130" s="30">
        <v>9</v>
      </c>
      <c r="V130" s="30">
        <v>10</v>
      </c>
      <c r="W130" s="24">
        <v>2014</v>
      </c>
      <c r="X130" s="24">
        <v>2014</v>
      </c>
      <c r="Y130" s="30">
        <v>32</v>
      </c>
    </row>
    <row r="131" spans="1:25" x14ac:dyDescent="0.25">
      <c r="A131" s="31">
        <v>3358</v>
      </c>
      <c r="B131" s="31" t="s">
        <v>3357</v>
      </c>
      <c r="C131" s="31" t="s">
        <v>7468</v>
      </c>
      <c r="D131" s="32">
        <v>10000</v>
      </c>
      <c r="E131" s="33">
        <v>10299</v>
      </c>
      <c r="F131" s="31" t="s">
        <v>8218</v>
      </c>
      <c r="G131" s="31" t="s">
        <v>8223</v>
      </c>
      <c r="H131" s="31" t="s">
        <v>8245</v>
      </c>
      <c r="I131" s="31">
        <v>1416385679</v>
      </c>
      <c r="J131" s="31">
        <v>1413790079</v>
      </c>
      <c r="K131" s="31" t="b">
        <v>0</v>
      </c>
      <c r="L131" s="31">
        <v>162</v>
      </c>
      <c r="M131" s="31" t="b">
        <v>1</v>
      </c>
      <c r="N131" s="34" t="s">
        <v>8297</v>
      </c>
      <c r="O131" s="31" t="s">
        <v>8298</v>
      </c>
      <c r="P131" s="35">
        <v>103</v>
      </c>
      <c r="Q131" s="31">
        <v>63.57</v>
      </c>
      <c r="R131" s="31"/>
      <c r="S131" s="36">
        <v>41932.311099537037</v>
      </c>
      <c r="T131" s="36">
        <v>41962.352766203709</v>
      </c>
      <c r="U131" s="37">
        <v>10</v>
      </c>
      <c r="V131" s="37">
        <v>11</v>
      </c>
      <c r="W131" s="31">
        <v>2014</v>
      </c>
      <c r="X131" s="31">
        <v>2014</v>
      </c>
      <c r="Y131" s="37">
        <v>30</v>
      </c>
    </row>
    <row r="132" spans="1:25" x14ac:dyDescent="0.25">
      <c r="A132" s="24">
        <v>3173</v>
      </c>
      <c r="B132" s="24" t="s">
        <v>3173</v>
      </c>
      <c r="C132" s="24" t="s">
        <v>7283</v>
      </c>
      <c r="D132" s="25">
        <v>10000</v>
      </c>
      <c r="E132" s="26">
        <v>10300</v>
      </c>
      <c r="F132" s="24" t="s">
        <v>8218</v>
      </c>
      <c r="G132" s="24" t="s">
        <v>8223</v>
      </c>
      <c r="H132" s="24" t="s">
        <v>8245</v>
      </c>
      <c r="I132" s="24">
        <v>1411765492</v>
      </c>
      <c r="J132" s="24">
        <v>1409173492</v>
      </c>
      <c r="K132" s="24" t="b">
        <v>1</v>
      </c>
      <c r="L132" s="24">
        <v>74</v>
      </c>
      <c r="M132" s="24" t="b">
        <v>1</v>
      </c>
      <c r="N132" s="27" t="s">
        <v>8297</v>
      </c>
      <c r="O132" s="24" t="s">
        <v>8298</v>
      </c>
      <c r="P132" s="28">
        <v>103</v>
      </c>
      <c r="Q132" s="24">
        <v>139.19</v>
      </c>
      <c r="R132" s="24"/>
      <c r="S132" s="29">
        <v>41878.878379629627</v>
      </c>
      <c r="T132" s="29">
        <v>41908.878379629627</v>
      </c>
      <c r="U132" s="30">
        <v>8</v>
      </c>
      <c r="V132" s="30">
        <v>9</v>
      </c>
      <c r="W132" s="24">
        <v>2014</v>
      </c>
      <c r="X132" s="24">
        <v>2014</v>
      </c>
      <c r="Y132" s="30">
        <v>30</v>
      </c>
    </row>
    <row r="133" spans="1:25" x14ac:dyDescent="0.25">
      <c r="A133" s="31">
        <v>3264</v>
      </c>
      <c r="B133" s="31" t="s">
        <v>3264</v>
      </c>
      <c r="C133" s="31" t="s">
        <v>7374</v>
      </c>
      <c r="D133" s="32">
        <v>2500</v>
      </c>
      <c r="E133" s="33">
        <v>2575</v>
      </c>
      <c r="F133" s="31" t="s">
        <v>8218</v>
      </c>
      <c r="G133" s="31" t="s">
        <v>8223</v>
      </c>
      <c r="H133" s="31" t="s">
        <v>8245</v>
      </c>
      <c r="I133" s="31">
        <v>1422482400</v>
      </c>
      <c r="J133" s="31">
        <v>1421089938</v>
      </c>
      <c r="K133" s="31" t="b">
        <v>1</v>
      </c>
      <c r="L133" s="31">
        <v>49</v>
      </c>
      <c r="M133" s="31" t="b">
        <v>1</v>
      </c>
      <c r="N133" s="34" t="s">
        <v>8297</v>
      </c>
      <c r="O133" s="31" t="s">
        <v>8298</v>
      </c>
      <c r="P133" s="35">
        <v>103</v>
      </c>
      <c r="Q133" s="31">
        <v>52.55</v>
      </c>
      <c r="R133" s="31"/>
      <c r="S133" s="36">
        <v>42016.800208333334</v>
      </c>
      <c r="T133" s="36">
        <v>42032.916666666672</v>
      </c>
      <c r="U133" s="37">
        <v>1</v>
      </c>
      <c r="V133" s="37">
        <v>1</v>
      </c>
      <c r="W133" s="31">
        <v>2015</v>
      </c>
      <c r="X133" s="31">
        <v>2015</v>
      </c>
      <c r="Y133" s="37">
        <v>16</v>
      </c>
    </row>
    <row r="134" spans="1:25" x14ac:dyDescent="0.25">
      <c r="A134" s="24">
        <v>3280</v>
      </c>
      <c r="B134" s="24" t="s">
        <v>3280</v>
      </c>
      <c r="C134" s="24" t="s">
        <v>7390</v>
      </c>
      <c r="D134" s="25">
        <v>2000</v>
      </c>
      <c r="E134" s="26">
        <v>2060</v>
      </c>
      <c r="F134" s="24" t="s">
        <v>8218</v>
      </c>
      <c r="G134" s="24" t="s">
        <v>8223</v>
      </c>
      <c r="H134" s="24" t="s">
        <v>8245</v>
      </c>
      <c r="I134" s="24">
        <v>1433134800</v>
      </c>
      <c r="J134" s="24">
        <v>1430158198</v>
      </c>
      <c r="K134" s="24" t="b">
        <v>0</v>
      </c>
      <c r="L134" s="24">
        <v>30</v>
      </c>
      <c r="M134" s="24" t="b">
        <v>1</v>
      </c>
      <c r="N134" s="27" t="s">
        <v>8297</v>
      </c>
      <c r="O134" s="24" t="s">
        <v>8298</v>
      </c>
      <c r="P134" s="28">
        <v>103</v>
      </c>
      <c r="Q134" s="24">
        <v>68.67</v>
      </c>
      <c r="R134" s="24"/>
      <c r="S134" s="29">
        <v>42121.756921296299</v>
      </c>
      <c r="T134" s="29">
        <v>42156.208333333328</v>
      </c>
      <c r="U134" s="30">
        <v>4</v>
      </c>
      <c r="V134" s="30">
        <v>6</v>
      </c>
      <c r="W134" s="24">
        <v>2015</v>
      </c>
      <c r="X134" s="24">
        <v>2015</v>
      </c>
      <c r="Y134" s="30">
        <v>35</v>
      </c>
    </row>
    <row r="135" spans="1:25" x14ac:dyDescent="0.25">
      <c r="A135" s="31">
        <v>3169</v>
      </c>
      <c r="B135" s="31" t="s">
        <v>3169</v>
      </c>
      <c r="C135" s="31" t="s">
        <v>7279</v>
      </c>
      <c r="D135" s="32">
        <v>8000</v>
      </c>
      <c r="E135" s="33">
        <v>8241</v>
      </c>
      <c r="F135" s="31" t="s">
        <v>8218</v>
      </c>
      <c r="G135" s="31" t="s">
        <v>8223</v>
      </c>
      <c r="H135" s="31" t="s">
        <v>8245</v>
      </c>
      <c r="I135" s="31">
        <v>1386910740</v>
      </c>
      <c r="J135" s="31">
        <v>1384364561</v>
      </c>
      <c r="K135" s="31" t="b">
        <v>1</v>
      </c>
      <c r="L135" s="31">
        <v>82</v>
      </c>
      <c r="M135" s="31" t="b">
        <v>1</v>
      </c>
      <c r="N135" s="34" t="s">
        <v>8297</v>
      </c>
      <c r="O135" s="31" t="s">
        <v>8298</v>
      </c>
      <c r="P135" s="35">
        <v>103</v>
      </c>
      <c r="Q135" s="31">
        <v>100.5</v>
      </c>
      <c r="R135" s="31"/>
      <c r="S135" s="36">
        <v>41591.737974537034</v>
      </c>
      <c r="T135" s="36">
        <v>41621.207638888889</v>
      </c>
      <c r="U135" s="37">
        <v>11</v>
      </c>
      <c r="V135" s="37">
        <v>12</v>
      </c>
      <c r="W135" s="31">
        <v>2013</v>
      </c>
      <c r="X135" s="31">
        <v>2013</v>
      </c>
      <c r="Y135" s="37">
        <v>30</v>
      </c>
    </row>
    <row r="136" spans="1:25" x14ac:dyDescent="0.25">
      <c r="A136" s="24">
        <v>3262</v>
      </c>
      <c r="B136" s="24" t="s">
        <v>3262</v>
      </c>
      <c r="C136" s="24" t="s">
        <v>7372</v>
      </c>
      <c r="D136" s="25">
        <v>12200</v>
      </c>
      <c r="E136" s="26">
        <v>12571</v>
      </c>
      <c r="F136" s="24" t="s">
        <v>8218</v>
      </c>
      <c r="G136" s="24" t="s">
        <v>8223</v>
      </c>
      <c r="H136" s="24" t="s">
        <v>8245</v>
      </c>
      <c r="I136" s="24">
        <v>1419220800</v>
      </c>
      <c r="J136" s="24">
        <v>1416555262</v>
      </c>
      <c r="K136" s="24" t="b">
        <v>1</v>
      </c>
      <c r="L136" s="24">
        <v>134</v>
      </c>
      <c r="M136" s="24" t="b">
        <v>1</v>
      </c>
      <c r="N136" s="27" t="s">
        <v>8297</v>
      </c>
      <c r="O136" s="24" t="s">
        <v>8298</v>
      </c>
      <c r="P136" s="28">
        <v>103</v>
      </c>
      <c r="Q136" s="24">
        <v>93.81</v>
      </c>
      <c r="R136" s="24"/>
      <c r="S136" s="29">
        <v>41964.315532407403</v>
      </c>
      <c r="T136" s="29">
        <v>41995.166666666672</v>
      </c>
      <c r="U136" s="30">
        <v>11</v>
      </c>
      <c r="V136" s="30">
        <v>12</v>
      </c>
      <c r="W136" s="24">
        <v>2014</v>
      </c>
      <c r="X136" s="24">
        <v>2014</v>
      </c>
      <c r="Y136" s="30">
        <v>31</v>
      </c>
    </row>
    <row r="137" spans="1:25" x14ac:dyDescent="0.25">
      <c r="A137" s="31">
        <v>3235</v>
      </c>
      <c r="B137" s="31" t="s">
        <v>3235</v>
      </c>
      <c r="C137" s="31" t="s">
        <v>7345</v>
      </c>
      <c r="D137" s="32">
        <v>15000</v>
      </c>
      <c r="E137" s="33">
        <v>15481</v>
      </c>
      <c r="F137" s="31" t="s">
        <v>8218</v>
      </c>
      <c r="G137" s="31" t="s">
        <v>8223</v>
      </c>
      <c r="H137" s="31" t="s">
        <v>8245</v>
      </c>
      <c r="I137" s="31">
        <v>1467361251</v>
      </c>
      <c r="J137" s="31">
        <v>1464769251</v>
      </c>
      <c r="K137" s="31" t="b">
        <v>1</v>
      </c>
      <c r="L137" s="31">
        <v>181</v>
      </c>
      <c r="M137" s="31" t="b">
        <v>1</v>
      </c>
      <c r="N137" s="34" t="s">
        <v>8297</v>
      </c>
      <c r="O137" s="31" t="s">
        <v>8298</v>
      </c>
      <c r="P137" s="35">
        <v>103</v>
      </c>
      <c r="Q137" s="31">
        <v>85.53</v>
      </c>
      <c r="R137" s="31"/>
      <c r="S137" s="36">
        <v>42522.347812499997</v>
      </c>
      <c r="T137" s="36">
        <v>42552.347812499997</v>
      </c>
      <c r="U137" s="37">
        <v>6</v>
      </c>
      <c r="V137" s="37">
        <v>7</v>
      </c>
      <c r="W137" s="31">
        <v>2016</v>
      </c>
      <c r="X137" s="31">
        <v>2016</v>
      </c>
      <c r="Y137" s="37">
        <v>30</v>
      </c>
    </row>
    <row r="138" spans="1:25" x14ac:dyDescent="0.25">
      <c r="A138" s="24">
        <v>3705</v>
      </c>
      <c r="B138" s="24" t="s">
        <v>3702</v>
      </c>
      <c r="C138" s="24" t="s">
        <v>7815</v>
      </c>
      <c r="D138" s="25">
        <v>2827</v>
      </c>
      <c r="E138" s="26">
        <v>2925</v>
      </c>
      <c r="F138" s="24" t="s">
        <v>8218</v>
      </c>
      <c r="G138" s="24" t="s">
        <v>8223</v>
      </c>
      <c r="H138" s="24" t="s">
        <v>8245</v>
      </c>
      <c r="I138" s="24">
        <v>1403546400</v>
      </c>
      <c r="J138" s="24">
        <v>1401714114</v>
      </c>
      <c r="K138" s="24" t="b">
        <v>0</v>
      </c>
      <c r="L138" s="24">
        <v>35</v>
      </c>
      <c r="M138" s="24" t="b">
        <v>1</v>
      </c>
      <c r="N138" s="27" t="s">
        <v>8297</v>
      </c>
      <c r="O138" s="24" t="s">
        <v>8298</v>
      </c>
      <c r="P138" s="28">
        <v>103</v>
      </c>
      <c r="Q138" s="24">
        <v>83.57</v>
      </c>
      <c r="R138" s="24"/>
      <c r="S138" s="29">
        <v>41792.542986111112</v>
      </c>
      <c r="T138" s="29">
        <v>41813.75</v>
      </c>
      <c r="U138" s="30">
        <v>6</v>
      </c>
      <c r="V138" s="30">
        <v>6</v>
      </c>
      <c r="W138" s="24">
        <v>2014</v>
      </c>
      <c r="X138" s="24">
        <v>2014</v>
      </c>
      <c r="Y138" s="30">
        <v>21</v>
      </c>
    </row>
    <row r="139" spans="1:25" x14ac:dyDescent="0.25">
      <c r="A139" s="31">
        <v>3208</v>
      </c>
      <c r="B139" s="31" t="s">
        <v>3208</v>
      </c>
      <c r="C139" s="31" t="s">
        <v>7318</v>
      </c>
      <c r="D139" s="32">
        <v>5000</v>
      </c>
      <c r="E139" s="33">
        <v>5175</v>
      </c>
      <c r="F139" s="31" t="s">
        <v>8218</v>
      </c>
      <c r="G139" s="31" t="s">
        <v>8223</v>
      </c>
      <c r="H139" s="31" t="s">
        <v>8245</v>
      </c>
      <c r="I139" s="31">
        <v>1406557877</v>
      </c>
      <c r="J139" s="31">
        <v>1404743477</v>
      </c>
      <c r="K139" s="31" t="b">
        <v>1</v>
      </c>
      <c r="L139" s="31">
        <v>82</v>
      </c>
      <c r="M139" s="31" t="b">
        <v>1</v>
      </c>
      <c r="N139" s="34" t="s">
        <v>8297</v>
      </c>
      <c r="O139" s="31" t="s">
        <v>8298</v>
      </c>
      <c r="P139" s="35">
        <v>104</v>
      </c>
      <c r="Q139" s="31">
        <v>63.11</v>
      </c>
      <c r="R139" s="31"/>
      <c r="S139" s="36">
        <v>41827.605057870373</v>
      </c>
      <c r="T139" s="36">
        <v>41848.605057870373</v>
      </c>
      <c r="U139" s="37">
        <v>7</v>
      </c>
      <c r="V139" s="37">
        <v>7</v>
      </c>
      <c r="W139" s="31">
        <v>2014</v>
      </c>
      <c r="X139" s="31">
        <v>2014</v>
      </c>
      <c r="Y139" s="37">
        <v>21</v>
      </c>
    </row>
    <row r="140" spans="1:25" x14ac:dyDescent="0.25">
      <c r="A140" s="24">
        <v>3372</v>
      </c>
      <c r="B140" s="24" t="s">
        <v>3371</v>
      </c>
      <c r="C140" s="24" t="s">
        <v>7482</v>
      </c>
      <c r="D140" s="25">
        <v>1000</v>
      </c>
      <c r="E140" s="26">
        <v>1035</v>
      </c>
      <c r="F140" s="24" t="s">
        <v>8218</v>
      </c>
      <c r="G140" s="24" t="s">
        <v>8223</v>
      </c>
      <c r="H140" s="24" t="s">
        <v>8245</v>
      </c>
      <c r="I140" s="24">
        <v>1408942740</v>
      </c>
      <c r="J140" s="24">
        <v>1407157756</v>
      </c>
      <c r="K140" s="24" t="b">
        <v>0</v>
      </c>
      <c r="L140" s="24">
        <v>27</v>
      </c>
      <c r="M140" s="24" t="b">
        <v>1</v>
      </c>
      <c r="N140" s="27" t="s">
        <v>8297</v>
      </c>
      <c r="O140" s="24" t="s">
        <v>8298</v>
      </c>
      <c r="P140" s="28">
        <v>104</v>
      </c>
      <c r="Q140" s="24">
        <v>38.33</v>
      </c>
      <c r="R140" s="24"/>
      <c r="S140" s="29">
        <v>41855.548101851848</v>
      </c>
      <c r="T140" s="29">
        <v>41876.207638888889</v>
      </c>
      <c r="U140" s="30">
        <v>8</v>
      </c>
      <c r="V140" s="30">
        <v>8</v>
      </c>
      <c r="W140" s="24">
        <v>2014</v>
      </c>
      <c r="X140" s="24">
        <v>2014</v>
      </c>
      <c r="Y140" s="30">
        <v>21</v>
      </c>
    </row>
    <row r="141" spans="1:25" x14ac:dyDescent="0.25">
      <c r="A141" s="31">
        <v>3414</v>
      </c>
      <c r="B141" s="31" t="s">
        <v>3413</v>
      </c>
      <c r="C141" s="31" t="s">
        <v>7524</v>
      </c>
      <c r="D141" s="32">
        <v>3000</v>
      </c>
      <c r="E141" s="33">
        <v>3105</v>
      </c>
      <c r="F141" s="31" t="s">
        <v>8218</v>
      </c>
      <c r="G141" s="31" t="s">
        <v>8223</v>
      </c>
      <c r="H141" s="31" t="s">
        <v>8245</v>
      </c>
      <c r="I141" s="31">
        <v>1480579140</v>
      </c>
      <c r="J141" s="31">
        <v>1478030325</v>
      </c>
      <c r="K141" s="31" t="b">
        <v>0</v>
      </c>
      <c r="L141" s="31">
        <v>44</v>
      </c>
      <c r="M141" s="31" t="b">
        <v>1</v>
      </c>
      <c r="N141" s="34" t="s">
        <v>8297</v>
      </c>
      <c r="O141" s="31" t="s">
        <v>8298</v>
      </c>
      <c r="P141" s="35">
        <v>104</v>
      </c>
      <c r="Q141" s="31">
        <v>70.569999999999993</v>
      </c>
      <c r="R141" s="31"/>
      <c r="S141" s="36">
        <v>42675.832465277781</v>
      </c>
      <c r="T141" s="36">
        <v>42705.332638888889</v>
      </c>
      <c r="U141" s="37">
        <v>11</v>
      </c>
      <c r="V141" s="37">
        <v>12</v>
      </c>
      <c r="W141" s="31">
        <v>2016</v>
      </c>
      <c r="X141" s="31">
        <v>2016</v>
      </c>
      <c r="Y141" s="37">
        <v>30</v>
      </c>
    </row>
    <row r="142" spans="1:25" x14ac:dyDescent="0.25">
      <c r="A142" s="24">
        <v>3668</v>
      </c>
      <c r="B142" s="24" t="s">
        <v>3665</v>
      </c>
      <c r="C142" s="24" t="s">
        <v>7778</v>
      </c>
      <c r="D142" s="25">
        <v>1000</v>
      </c>
      <c r="E142" s="26">
        <v>1035</v>
      </c>
      <c r="F142" s="24" t="s">
        <v>8218</v>
      </c>
      <c r="G142" s="24" t="s">
        <v>8223</v>
      </c>
      <c r="H142" s="24" t="s">
        <v>8245</v>
      </c>
      <c r="I142" s="24">
        <v>1437676380</v>
      </c>
      <c r="J142" s="24">
        <v>1435670452</v>
      </c>
      <c r="K142" s="24" t="b">
        <v>0</v>
      </c>
      <c r="L142" s="24">
        <v>28</v>
      </c>
      <c r="M142" s="24" t="b">
        <v>1</v>
      </c>
      <c r="N142" s="27" t="s">
        <v>8297</v>
      </c>
      <c r="O142" s="24" t="s">
        <v>8298</v>
      </c>
      <c r="P142" s="28">
        <v>104</v>
      </c>
      <c r="Q142" s="24">
        <v>36.96</v>
      </c>
      <c r="R142" s="24"/>
      <c r="S142" s="29">
        <v>42185.556157407409</v>
      </c>
      <c r="T142" s="29">
        <v>42208.772916666669</v>
      </c>
      <c r="U142" s="30">
        <v>6</v>
      </c>
      <c r="V142" s="30">
        <v>7</v>
      </c>
      <c r="W142" s="24">
        <v>2015</v>
      </c>
      <c r="X142" s="24">
        <v>2015</v>
      </c>
      <c r="Y142" s="30">
        <v>23</v>
      </c>
    </row>
    <row r="143" spans="1:25" x14ac:dyDescent="0.25">
      <c r="A143" s="31">
        <v>3411</v>
      </c>
      <c r="B143" s="31" t="s">
        <v>3410</v>
      </c>
      <c r="C143" s="31" t="s">
        <v>7521</v>
      </c>
      <c r="D143" s="32">
        <v>15000</v>
      </c>
      <c r="E143" s="33">
        <v>15535</v>
      </c>
      <c r="F143" s="31" t="s">
        <v>8218</v>
      </c>
      <c r="G143" s="31" t="s">
        <v>8223</v>
      </c>
      <c r="H143" s="31" t="s">
        <v>8245</v>
      </c>
      <c r="I143" s="31">
        <v>1444264372</v>
      </c>
      <c r="J143" s="31">
        <v>1442536372</v>
      </c>
      <c r="K143" s="31" t="b">
        <v>0</v>
      </c>
      <c r="L143" s="31">
        <v>78</v>
      </c>
      <c r="M143" s="31" t="b">
        <v>1</v>
      </c>
      <c r="N143" s="34" t="s">
        <v>8297</v>
      </c>
      <c r="O143" s="31" t="s">
        <v>8298</v>
      </c>
      <c r="P143" s="35">
        <v>104</v>
      </c>
      <c r="Q143" s="31">
        <v>199.17</v>
      </c>
      <c r="R143" s="31"/>
      <c r="S143" s="36">
        <v>42265.022824074069</v>
      </c>
      <c r="T143" s="36">
        <v>42285.022824074069</v>
      </c>
      <c r="U143" s="37">
        <v>9</v>
      </c>
      <c r="V143" s="37">
        <v>10</v>
      </c>
      <c r="W143" s="31">
        <v>2015</v>
      </c>
      <c r="X143" s="31">
        <v>2015</v>
      </c>
      <c r="Y143" s="37">
        <v>20</v>
      </c>
    </row>
    <row r="144" spans="1:25" x14ac:dyDescent="0.25">
      <c r="A144" s="24">
        <v>3424</v>
      </c>
      <c r="B144" s="24" t="s">
        <v>3423</v>
      </c>
      <c r="C144" s="24" t="s">
        <v>7534</v>
      </c>
      <c r="D144" s="25">
        <v>6000</v>
      </c>
      <c r="E144" s="26">
        <v>6215</v>
      </c>
      <c r="F144" s="24" t="s">
        <v>8218</v>
      </c>
      <c r="G144" s="24" t="s">
        <v>8223</v>
      </c>
      <c r="H144" s="24" t="s">
        <v>8245</v>
      </c>
      <c r="I144" s="24">
        <v>1423119540</v>
      </c>
      <c r="J144" s="24">
        <v>1421252084</v>
      </c>
      <c r="K144" s="24" t="b">
        <v>0</v>
      </c>
      <c r="L144" s="24">
        <v>76</v>
      </c>
      <c r="M144" s="24" t="b">
        <v>1</v>
      </c>
      <c r="N144" s="27" t="s">
        <v>8297</v>
      </c>
      <c r="O144" s="24" t="s">
        <v>8298</v>
      </c>
      <c r="P144" s="28">
        <v>104</v>
      </c>
      <c r="Q144" s="24">
        <v>81.78</v>
      </c>
      <c r="R144" s="24"/>
      <c r="S144" s="29">
        <v>42018.676898148144</v>
      </c>
      <c r="T144" s="29">
        <v>42040.290972222225</v>
      </c>
      <c r="U144" s="30">
        <v>1</v>
      </c>
      <c r="V144" s="30">
        <v>2</v>
      </c>
      <c r="W144" s="24">
        <v>2015</v>
      </c>
      <c r="X144" s="24">
        <v>2015</v>
      </c>
      <c r="Y144" s="30">
        <v>22</v>
      </c>
    </row>
    <row r="145" spans="1:25" x14ac:dyDescent="0.25">
      <c r="A145" s="31">
        <v>3505</v>
      </c>
      <c r="B145" s="31" t="s">
        <v>3504</v>
      </c>
      <c r="C145" s="31" t="s">
        <v>7615</v>
      </c>
      <c r="D145" s="32">
        <v>2500</v>
      </c>
      <c r="E145" s="33">
        <v>2594</v>
      </c>
      <c r="F145" s="31" t="s">
        <v>8218</v>
      </c>
      <c r="G145" s="31" t="s">
        <v>8223</v>
      </c>
      <c r="H145" s="31" t="s">
        <v>8245</v>
      </c>
      <c r="I145" s="31">
        <v>1399953600</v>
      </c>
      <c r="J145" s="31">
        <v>1398983245</v>
      </c>
      <c r="K145" s="31" t="b">
        <v>0</v>
      </c>
      <c r="L145" s="31">
        <v>39</v>
      </c>
      <c r="M145" s="31" t="b">
        <v>1</v>
      </c>
      <c r="N145" s="34" t="s">
        <v>8297</v>
      </c>
      <c r="O145" s="31" t="s">
        <v>8298</v>
      </c>
      <c r="P145" s="35">
        <v>104</v>
      </c>
      <c r="Q145" s="31">
        <v>66.510000000000005</v>
      </c>
      <c r="R145" s="31"/>
      <c r="S145" s="36">
        <v>41760.935706018521</v>
      </c>
      <c r="T145" s="36">
        <v>41772.166666666664</v>
      </c>
      <c r="U145" s="37">
        <v>5</v>
      </c>
      <c r="V145" s="37">
        <v>5</v>
      </c>
      <c r="W145" s="31">
        <v>2014</v>
      </c>
      <c r="X145" s="31">
        <v>2014</v>
      </c>
      <c r="Y145" s="37">
        <v>12</v>
      </c>
    </row>
    <row r="146" spans="1:25" x14ac:dyDescent="0.25">
      <c r="A146" s="24">
        <v>3149</v>
      </c>
      <c r="B146" s="24" t="s">
        <v>3149</v>
      </c>
      <c r="C146" s="24" t="s">
        <v>7259</v>
      </c>
      <c r="D146" s="25">
        <v>1250</v>
      </c>
      <c r="E146" s="26">
        <v>1300</v>
      </c>
      <c r="F146" s="24" t="s">
        <v>8218</v>
      </c>
      <c r="G146" s="24" t="s">
        <v>8223</v>
      </c>
      <c r="H146" s="24" t="s">
        <v>8245</v>
      </c>
      <c r="I146" s="24">
        <v>1354845600</v>
      </c>
      <c r="J146" s="24">
        <v>1352766300</v>
      </c>
      <c r="K146" s="24" t="b">
        <v>1</v>
      </c>
      <c r="L146" s="24">
        <v>25</v>
      </c>
      <c r="M146" s="24" t="b">
        <v>1</v>
      </c>
      <c r="N146" s="27" t="s">
        <v>8297</v>
      </c>
      <c r="O146" s="24" t="s">
        <v>8298</v>
      </c>
      <c r="P146" s="28">
        <v>104</v>
      </c>
      <c r="Q146" s="24">
        <v>52</v>
      </c>
      <c r="R146" s="24"/>
      <c r="S146" s="29">
        <v>41226.017361111109</v>
      </c>
      <c r="T146" s="29">
        <v>41250.083333333336</v>
      </c>
      <c r="U146" s="30">
        <v>11</v>
      </c>
      <c r="V146" s="30">
        <v>12</v>
      </c>
      <c r="W146" s="24">
        <v>2012</v>
      </c>
      <c r="X146" s="24">
        <v>2012</v>
      </c>
      <c r="Y146" s="30">
        <v>24</v>
      </c>
    </row>
    <row r="147" spans="1:25" x14ac:dyDescent="0.25">
      <c r="A147" s="31">
        <v>3365</v>
      </c>
      <c r="B147" s="31" t="s">
        <v>3364</v>
      </c>
      <c r="C147" s="31" t="s">
        <v>7475</v>
      </c>
      <c r="D147" s="32">
        <v>2500</v>
      </c>
      <c r="E147" s="33">
        <v>2600</v>
      </c>
      <c r="F147" s="31" t="s">
        <v>8218</v>
      </c>
      <c r="G147" s="31" t="s">
        <v>8223</v>
      </c>
      <c r="H147" s="31" t="s">
        <v>8245</v>
      </c>
      <c r="I147" s="31">
        <v>1449973592</v>
      </c>
      <c r="J147" s="31">
        <v>1447381592</v>
      </c>
      <c r="K147" s="31" t="b">
        <v>0</v>
      </c>
      <c r="L147" s="31">
        <v>3</v>
      </c>
      <c r="M147" s="31" t="b">
        <v>1</v>
      </c>
      <c r="N147" s="34" t="s">
        <v>8297</v>
      </c>
      <c r="O147" s="31" t="s">
        <v>8298</v>
      </c>
      <c r="P147" s="35">
        <v>104</v>
      </c>
      <c r="Q147" s="31">
        <v>866.67</v>
      </c>
      <c r="R147" s="31"/>
      <c r="S147" s="36">
        <v>42321.101759259262</v>
      </c>
      <c r="T147" s="36">
        <v>42351.101759259262</v>
      </c>
      <c r="U147" s="37">
        <v>11</v>
      </c>
      <c r="V147" s="37">
        <v>12</v>
      </c>
      <c r="W147" s="31">
        <v>2015</v>
      </c>
      <c r="X147" s="31">
        <v>2015</v>
      </c>
      <c r="Y147" s="37">
        <v>30</v>
      </c>
    </row>
    <row r="148" spans="1:25" x14ac:dyDescent="0.25">
      <c r="A148" s="24">
        <v>3476</v>
      </c>
      <c r="B148" s="24" t="s">
        <v>3475</v>
      </c>
      <c r="C148" s="24" t="s">
        <v>7586</v>
      </c>
      <c r="D148" s="25">
        <v>300</v>
      </c>
      <c r="E148" s="26">
        <v>312</v>
      </c>
      <c r="F148" s="24" t="s">
        <v>8218</v>
      </c>
      <c r="G148" s="24" t="s">
        <v>8223</v>
      </c>
      <c r="H148" s="24" t="s">
        <v>8245</v>
      </c>
      <c r="I148" s="24">
        <v>1414378800</v>
      </c>
      <c r="J148" s="24">
        <v>1412836990</v>
      </c>
      <c r="K148" s="24" t="b">
        <v>0</v>
      </c>
      <c r="L148" s="24">
        <v>6</v>
      </c>
      <c r="M148" s="24" t="b">
        <v>1</v>
      </c>
      <c r="N148" s="27" t="s">
        <v>8297</v>
      </c>
      <c r="O148" s="24" t="s">
        <v>8298</v>
      </c>
      <c r="P148" s="28">
        <v>104</v>
      </c>
      <c r="Q148" s="24">
        <v>52</v>
      </c>
      <c r="R148" s="24"/>
      <c r="S148" s="29">
        <v>41921.279976851853</v>
      </c>
      <c r="T148" s="29">
        <v>41939.125</v>
      </c>
      <c r="U148" s="30">
        <v>10</v>
      </c>
      <c r="V148" s="30">
        <v>10</v>
      </c>
      <c r="W148" s="24">
        <v>2014</v>
      </c>
      <c r="X148" s="24">
        <v>2014</v>
      </c>
      <c r="Y148" s="30">
        <v>18</v>
      </c>
    </row>
    <row r="149" spans="1:25" x14ac:dyDescent="0.25">
      <c r="A149" s="31">
        <v>3651</v>
      </c>
      <c r="B149" s="31" t="s">
        <v>3649</v>
      </c>
      <c r="C149" s="31" t="s">
        <v>7761</v>
      </c>
      <c r="D149" s="32">
        <v>500</v>
      </c>
      <c r="E149" s="33">
        <v>520</v>
      </c>
      <c r="F149" s="31" t="s">
        <v>8218</v>
      </c>
      <c r="G149" s="31" t="s">
        <v>8223</v>
      </c>
      <c r="H149" s="31" t="s">
        <v>8245</v>
      </c>
      <c r="I149" s="31">
        <v>1407686340</v>
      </c>
      <c r="J149" s="31">
        <v>1404833442</v>
      </c>
      <c r="K149" s="31" t="b">
        <v>0</v>
      </c>
      <c r="L149" s="31">
        <v>9</v>
      </c>
      <c r="M149" s="31" t="b">
        <v>1</v>
      </c>
      <c r="N149" s="34" t="s">
        <v>8297</v>
      </c>
      <c r="O149" s="31" t="s">
        <v>8298</v>
      </c>
      <c r="P149" s="35">
        <v>104</v>
      </c>
      <c r="Q149" s="31">
        <v>57.78</v>
      </c>
      <c r="R149" s="31"/>
      <c r="S149" s="36">
        <v>41828.646319444444</v>
      </c>
      <c r="T149" s="36">
        <v>41861.665972222225</v>
      </c>
      <c r="U149" s="37">
        <v>7</v>
      </c>
      <c r="V149" s="37">
        <v>8</v>
      </c>
      <c r="W149" s="31">
        <v>2014</v>
      </c>
      <c r="X149" s="31">
        <v>2014</v>
      </c>
      <c r="Y149" s="37">
        <v>33</v>
      </c>
    </row>
    <row r="150" spans="1:25" x14ac:dyDescent="0.25">
      <c r="A150" s="24">
        <v>2795</v>
      </c>
      <c r="B150" s="24" t="s">
        <v>2795</v>
      </c>
      <c r="C150" s="24" t="s">
        <v>6905</v>
      </c>
      <c r="D150" s="25">
        <v>700</v>
      </c>
      <c r="E150" s="26">
        <v>730</v>
      </c>
      <c r="F150" s="24" t="s">
        <v>8218</v>
      </c>
      <c r="G150" s="24" t="s">
        <v>8223</v>
      </c>
      <c r="H150" s="24" t="s">
        <v>8245</v>
      </c>
      <c r="I150" s="24">
        <v>1402095600</v>
      </c>
      <c r="J150" s="24">
        <v>1400675841</v>
      </c>
      <c r="K150" s="24" t="b">
        <v>0</v>
      </c>
      <c r="L150" s="24">
        <v>20</v>
      </c>
      <c r="M150" s="24" t="b">
        <v>1</v>
      </c>
      <c r="N150" s="27" t="s">
        <v>8297</v>
      </c>
      <c r="O150" s="24" t="s">
        <v>8298</v>
      </c>
      <c r="P150" s="28">
        <v>104</v>
      </c>
      <c r="Q150" s="24">
        <v>36.5</v>
      </c>
      <c r="R150" s="24"/>
      <c r="S150" s="29">
        <v>41780.525937500002</v>
      </c>
      <c r="T150" s="29">
        <v>41796.958333333336</v>
      </c>
      <c r="U150" s="30">
        <v>5</v>
      </c>
      <c r="V150" s="30">
        <v>6</v>
      </c>
      <c r="W150" s="24">
        <v>2014</v>
      </c>
      <c r="X150" s="24">
        <v>2014</v>
      </c>
      <c r="Y150" s="30">
        <v>16</v>
      </c>
    </row>
    <row r="151" spans="1:25" x14ac:dyDescent="0.25">
      <c r="A151" s="31">
        <v>3245</v>
      </c>
      <c r="B151" s="31" t="s">
        <v>3245</v>
      </c>
      <c r="C151" s="31" t="s">
        <v>7355</v>
      </c>
      <c r="D151" s="32">
        <v>21000</v>
      </c>
      <c r="E151" s="33">
        <v>21904</v>
      </c>
      <c r="F151" s="31" t="s">
        <v>8218</v>
      </c>
      <c r="G151" s="31" t="s">
        <v>8223</v>
      </c>
      <c r="H151" s="31" t="s">
        <v>8245</v>
      </c>
      <c r="I151" s="31">
        <v>1434074400</v>
      </c>
      <c r="J151" s="31">
        <v>1431354258</v>
      </c>
      <c r="K151" s="31" t="b">
        <v>0</v>
      </c>
      <c r="L151" s="31">
        <v>270</v>
      </c>
      <c r="M151" s="31" t="b">
        <v>1</v>
      </c>
      <c r="N151" s="34" t="s">
        <v>8297</v>
      </c>
      <c r="O151" s="31" t="s">
        <v>8298</v>
      </c>
      <c r="P151" s="35">
        <v>104</v>
      </c>
      <c r="Q151" s="31">
        <v>81.13</v>
      </c>
      <c r="R151" s="31"/>
      <c r="S151" s="36">
        <v>42135.60020833333</v>
      </c>
      <c r="T151" s="36">
        <v>42167.083333333328</v>
      </c>
      <c r="U151" s="37">
        <v>5</v>
      </c>
      <c r="V151" s="37">
        <v>6</v>
      </c>
      <c r="W151" s="31">
        <v>2015</v>
      </c>
      <c r="X151" s="31">
        <v>2015</v>
      </c>
      <c r="Y151" s="37">
        <v>32</v>
      </c>
    </row>
    <row r="152" spans="1:25" x14ac:dyDescent="0.25">
      <c r="A152" s="24">
        <v>3396</v>
      </c>
      <c r="B152" s="24" t="s">
        <v>3395</v>
      </c>
      <c r="C152" s="24" t="s">
        <v>7506</v>
      </c>
      <c r="D152" s="25">
        <v>1500</v>
      </c>
      <c r="E152" s="26">
        <v>1565</v>
      </c>
      <c r="F152" s="24" t="s">
        <v>8218</v>
      </c>
      <c r="G152" s="24" t="s">
        <v>8223</v>
      </c>
      <c r="H152" s="24" t="s">
        <v>8245</v>
      </c>
      <c r="I152" s="24">
        <v>1401595140</v>
      </c>
      <c r="J152" s="24">
        <v>1399286589</v>
      </c>
      <c r="K152" s="24" t="b">
        <v>0</v>
      </c>
      <c r="L152" s="24">
        <v>28</v>
      </c>
      <c r="M152" s="24" t="b">
        <v>1</v>
      </c>
      <c r="N152" s="27" t="s">
        <v>8297</v>
      </c>
      <c r="O152" s="24" t="s">
        <v>8298</v>
      </c>
      <c r="P152" s="28">
        <v>104</v>
      </c>
      <c r="Q152" s="24">
        <v>55.89</v>
      </c>
      <c r="R152" s="24"/>
      <c r="S152" s="29">
        <v>41764.44663194444</v>
      </c>
      <c r="T152" s="29">
        <v>41791.165972222225</v>
      </c>
      <c r="U152" s="30">
        <v>5</v>
      </c>
      <c r="V152" s="30">
        <v>6</v>
      </c>
      <c r="W152" s="24">
        <v>2014</v>
      </c>
      <c r="X152" s="24">
        <v>2014</v>
      </c>
      <c r="Y152" s="30">
        <v>27</v>
      </c>
    </row>
    <row r="153" spans="1:25" x14ac:dyDescent="0.25">
      <c r="A153" s="31">
        <v>3339</v>
      </c>
      <c r="B153" s="31" t="s">
        <v>3339</v>
      </c>
      <c r="C153" s="31" t="s">
        <v>7449</v>
      </c>
      <c r="D153" s="32">
        <v>8000</v>
      </c>
      <c r="E153" s="33">
        <v>8348</v>
      </c>
      <c r="F153" s="31" t="s">
        <v>8218</v>
      </c>
      <c r="G153" s="31" t="s">
        <v>8223</v>
      </c>
      <c r="H153" s="31" t="s">
        <v>8245</v>
      </c>
      <c r="I153" s="31">
        <v>1469721518</v>
      </c>
      <c r="J153" s="31">
        <v>1467129518</v>
      </c>
      <c r="K153" s="31" t="b">
        <v>0</v>
      </c>
      <c r="L153" s="31">
        <v>47</v>
      </c>
      <c r="M153" s="31" t="b">
        <v>1</v>
      </c>
      <c r="N153" s="34" t="s">
        <v>8297</v>
      </c>
      <c r="O153" s="31" t="s">
        <v>8298</v>
      </c>
      <c r="P153" s="35">
        <v>104</v>
      </c>
      <c r="Q153" s="31">
        <v>177.62</v>
      </c>
      <c r="R153" s="31"/>
      <c r="S153" s="36">
        <v>42549.665717592594</v>
      </c>
      <c r="T153" s="36">
        <v>42579.665717592594</v>
      </c>
      <c r="U153" s="37">
        <v>6</v>
      </c>
      <c r="V153" s="37">
        <v>7</v>
      </c>
      <c r="W153" s="31">
        <v>2016</v>
      </c>
      <c r="X153" s="31">
        <v>2016</v>
      </c>
      <c r="Y153" s="37">
        <v>30</v>
      </c>
    </row>
    <row r="154" spans="1:25" x14ac:dyDescent="0.25">
      <c r="A154" s="24">
        <v>3507</v>
      </c>
      <c r="B154" s="24" t="s">
        <v>3506</v>
      </c>
      <c r="C154" s="24" t="s">
        <v>7617</v>
      </c>
      <c r="D154" s="25">
        <v>10000</v>
      </c>
      <c r="E154" s="26">
        <v>10440</v>
      </c>
      <c r="F154" s="24" t="s">
        <v>8218</v>
      </c>
      <c r="G154" s="24" t="s">
        <v>8223</v>
      </c>
      <c r="H154" s="24" t="s">
        <v>8245</v>
      </c>
      <c r="I154" s="24">
        <v>1464732537</v>
      </c>
      <c r="J154" s="24">
        <v>1462140537</v>
      </c>
      <c r="K154" s="24" t="b">
        <v>0</v>
      </c>
      <c r="L154" s="24">
        <v>72</v>
      </c>
      <c r="M154" s="24" t="b">
        <v>1</v>
      </c>
      <c r="N154" s="27" t="s">
        <v>8297</v>
      </c>
      <c r="O154" s="24" t="s">
        <v>8298</v>
      </c>
      <c r="P154" s="28">
        <v>104</v>
      </c>
      <c r="Q154" s="24">
        <v>145</v>
      </c>
      <c r="R154" s="24"/>
      <c r="S154" s="29">
        <v>42491.92288194444</v>
      </c>
      <c r="T154" s="29">
        <v>42521.92288194444</v>
      </c>
      <c r="U154" s="30">
        <v>5</v>
      </c>
      <c r="V154" s="30">
        <v>5</v>
      </c>
      <c r="W154" s="24">
        <v>2016</v>
      </c>
      <c r="X154" s="24">
        <v>2016</v>
      </c>
      <c r="Y154" s="30">
        <v>30</v>
      </c>
    </row>
    <row r="155" spans="1:25" x14ac:dyDescent="0.25">
      <c r="A155" s="31">
        <v>3380</v>
      </c>
      <c r="B155" s="31" t="s">
        <v>3379</v>
      </c>
      <c r="C155" s="31" t="s">
        <v>7490</v>
      </c>
      <c r="D155" s="32">
        <v>3000</v>
      </c>
      <c r="E155" s="33">
        <v>3133</v>
      </c>
      <c r="F155" s="31" t="s">
        <v>8218</v>
      </c>
      <c r="G155" s="31" t="s">
        <v>8223</v>
      </c>
      <c r="H155" s="31" t="s">
        <v>8245</v>
      </c>
      <c r="I155" s="31">
        <v>1417305178</v>
      </c>
      <c r="J155" s="31">
        <v>1414277578</v>
      </c>
      <c r="K155" s="31" t="b">
        <v>0</v>
      </c>
      <c r="L155" s="31">
        <v>28</v>
      </c>
      <c r="M155" s="31" t="b">
        <v>1</v>
      </c>
      <c r="N155" s="34" t="s">
        <v>8297</v>
      </c>
      <c r="O155" s="31" t="s">
        <v>8298</v>
      </c>
      <c r="P155" s="35">
        <v>104</v>
      </c>
      <c r="Q155" s="31">
        <v>111.89</v>
      </c>
      <c r="R155" s="31"/>
      <c r="S155" s="36">
        <v>41937.95344907407</v>
      </c>
      <c r="T155" s="36">
        <v>41972.995115740734</v>
      </c>
      <c r="U155" s="37">
        <v>10</v>
      </c>
      <c r="V155" s="37">
        <v>11</v>
      </c>
      <c r="W155" s="31">
        <v>2014</v>
      </c>
      <c r="X155" s="31">
        <v>2014</v>
      </c>
      <c r="Y155" s="37">
        <v>35</v>
      </c>
    </row>
    <row r="156" spans="1:25" x14ac:dyDescent="0.25">
      <c r="A156" s="24">
        <v>3720</v>
      </c>
      <c r="B156" s="24" t="s">
        <v>3717</v>
      </c>
      <c r="C156" s="24" t="s">
        <v>7830</v>
      </c>
      <c r="D156" s="25">
        <v>3300</v>
      </c>
      <c r="E156" s="26">
        <v>3449</v>
      </c>
      <c r="F156" s="24" t="s">
        <v>8218</v>
      </c>
      <c r="G156" s="24" t="s">
        <v>8223</v>
      </c>
      <c r="H156" s="24" t="s">
        <v>8245</v>
      </c>
      <c r="I156" s="24">
        <v>1435881006</v>
      </c>
      <c r="J156" s="24">
        <v>1433980206</v>
      </c>
      <c r="K156" s="24" t="b">
        <v>0</v>
      </c>
      <c r="L156" s="24">
        <v>40</v>
      </c>
      <c r="M156" s="24" t="b">
        <v>1</v>
      </c>
      <c r="N156" s="27" t="s">
        <v>8297</v>
      </c>
      <c r="O156" s="24" t="s">
        <v>8298</v>
      </c>
      <c r="P156" s="28">
        <v>105</v>
      </c>
      <c r="Q156" s="24">
        <v>86.23</v>
      </c>
      <c r="R156" s="24"/>
      <c r="S156" s="29">
        <v>42165.993125000001</v>
      </c>
      <c r="T156" s="29">
        <v>42187.993125000001</v>
      </c>
      <c r="U156" s="30">
        <v>6</v>
      </c>
      <c r="V156" s="30">
        <v>7</v>
      </c>
      <c r="W156" s="24">
        <v>2015</v>
      </c>
      <c r="X156" s="24">
        <v>2015</v>
      </c>
      <c r="Y156" s="30">
        <v>22</v>
      </c>
    </row>
    <row r="157" spans="1:25" x14ac:dyDescent="0.25">
      <c r="A157" s="31">
        <v>3304</v>
      </c>
      <c r="B157" s="31" t="s">
        <v>3304</v>
      </c>
      <c r="C157" s="31" t="s">
        <v>7414</v>
      </c>
      <c r="D157" s="32">
        <v>15000</v>
      </c>
      <c r="E157" s="33">
        <v>15677.5</v>
      </c>
      <c r="F157" s="31" t="s">
        <v>8218</v>
      </c>
      <c r="G157" s="31" t="s">
        <v>8223</v>
      </c>
      <c r="H157" s="31" t="s">
        <v>8245</v>
      </c>
      <c r="I157" s="31">
        <v>1482418752</v>
      </c>
      <c r="J157" s="31">
        <v>1479826752</v>
      </c>
      <c r="K157" s="31" t="b">
        <v>0</v>
      </c>
      <c r="L157" s="31">
        <v>175</v>
      </c>
      <c r="M157" s="31" t="b">
        <v>1</v>
      </c>
      <c r="N157" s="34" t="s">
        <v>8297</v>
      </c>
      <c r="O157" s="31" t="s">
        <v>8298</v>
      </c>
      <c r="P157" s="35">
        <v>105</v>
      </c>
      <c r="Q157" s="31">
        <v>89.59</v>
      </c>
      <c r="R157" s="31"/>
      <c r="S157" s="36">
        <v>42696.624444444446</v>
      </c>
      <c r="T157" s="36">
        <v>42726.624444444446</v>
      </c>
      <c r="U157" s="37">
        <v>11</v>
      </c>
      <c r="V157" s="37">
        <v>12</v>
      </c>
      <c r="W157" s="31">
        <v>2016</v>
      </c>
      <c r="X157" s="31">
        <v>2016</v>
      </c>
      <c r="Y157" s="37">
        <v>30</v>
      </c>
    </row>
    <row r="158" spans="1:25" x14ac:dyDescent="0.25">
      <c r="A158" s="24">
        <v>3331</v>
      </c>
      <c r="B158" s="24" t="s">
        <v>3331</v>
      </c>
      <c r="C158" s="24" t="s">
        <v>7441</v>
      </c>
      <c r="D158" s="25">
        <v>5000</v>
      </c>
      <c r="E158" s="26">
        <v>5226</v>
      </c>
      <c r="F158" s="24" t="s">
        <v>8218</v>
      </c>
      <c r="G158" s="24" t="s">
        <v>8223</v>
      </c>
      <c r="H158" s="24" t="s">
        <v>8245</v>
      </c>
      <c r="I158" s="24">
        <v>1444149886</v>
      </c>
      <c r="J158" s="24">
        <v>1441125886</v>
      </c>
      <c r="K158" s="24" t="b">
        <v>0</v>
      </c>
      <c r="L158" s="24">
        <v>65</v>
      </c>
      <c r="M158" s="24" t="b">
        <v>1</v>
      </c>
      <c r="N158" s="27" t="s">
        <v>8297</v>
      </c>
      <c r="O158" s="24" t="s">
        <v>8298</v>
      </c>
      <c r="P158" s="28">
        <v>105</v>
      </c>
      <c r="Q158" s="24">
        <v>80.400000000000006</v>
      </c>
      <c r="R158" s="24"/>
      <c r="S158" s="29">
        <v>42248.697754629626</v>
      </c>
      <c r="T158" s="29">
        <v>42283.697754629626</v>
      </c>
      <c r="U158" s="30">
        <v>9</v>
      </c>
      <c r="V158" s="30">
        <v>10</v>
      </c>
      <c r="W158" s="24">
        <v>2015</v>
      </c>
      <c r="X158" s="24">
        <v>2015</v>
      </c>
      <c r="Y158" s="30">
        <v>35</v>
      </c>
    </row>
    <row r="159" spans="1:25" x14ac:dyDescent="0.25">
      <c r="A159" s="31">
        <v>3821</v>
      </c>
      <c r="B159" s="31" t="s">
        <v>3818</v>
      </c>
      <c r="C159" s="31" t="s">
        <v>7930</v>
      </c>
      <c r="D159" s="32">
        <v>3500</v>
      </c>
      <c r="E159" s="33">
        <v>3659</v>
      </c>
      <c r="F159" s="31" t="s">
        <v>8218</v>
      </c>
      <c r="G159" s="31" t="s">
        <v>8223</v>
      </c>
      <c r="H159" s="31" t="s">
        <v>8245</v>
      </c>
      <c r="I159" s="31">
        <v>1451881207</v>
      </c>
      <c r="J159" s="31">
        <v>1449116407</v>
      </c>
      <c r="K159" s="31" t="b">
        <v>0</v>
      </c>
      <c r="L159" s="31">
        <v>46</v>
      </c>
      <c r="M159" s="31" t="b">
        <v>1</v>
      </c>
      <c r="N159" s="34" t="s">
        <v>8297</v>
      </c>
      <c r="O159" s="31" t="s">
        <v>8298</v>
      </c>
      <c r="P159" s="35">
        <v>105</v>
      </c>
      <c r="Q159" s="31">
        <v>79.540000000000006</v>
      </c>
      <c r="R159" s="31"/>
      <c r="S159" s="36">
        <v>42341.180636574078</v>
      </c>
      <c r="T159" s="36">
        <v>42373.180636574078</v>
      </c>
      <c r="U159" s="37">
        <v>12</v>
      </c>
      <c r="V159" s="37">
        <v>1</v>
      </c>
      <c r="W159" s="31">
        <v>2015</v>
      </c>
      <c r="X159" s="31">
        <v>2016</v>
      </c>
      <c r="Y159" s="37">
        <v>32</v>
      </c>
    </row>
    <row r="160" spans="1:25" x14ac:dyDescent="0.25">
      <c r="A160" s="24">
        <v>3333</v>
      </c>
      <c r="B160" s="24" t="s">
        <v>3333</v>
      </c>
      <c r="C160" s="24" t="s">
        <v>7443</v>
      </c>
      <c r="D160" s="25">
        <v>3500</v>
      </c>
      <c r="E160" s="26">
        <v>3660</v>
      </c>
      <c r="F160" s="24" t="s">
        <v>8218</v>
      </c>
      <c r="G160" s="24" t="s">
        <v>8223</v>
      </c>
      <c r="H160" s="24" t="s">
        <v>8245</v>
      </c>
      <c r="I160" s="24">
        <v>1434384880</v>
      </c>
      <c r="J160" s="24">
        <v>1432484080</v>
      </c>
      <c r="K160" s="24" t="b">
        <v>0</v>
      </c>
      <c r="L160" s="24">
        <v>111</v>
      </c>
      <c r="M160" s="24" t="b">
        <v>1</v>
      </c>
      <c r="N160" s="27" t="s">
        <v>8297</v>
      </c>
      <c r="O160" s="24" t="s">
        <v>8298</v>
      </c>
      <c r="P160" s="28">
        <v>105</v>
      </c>
      <c r="Q160" s="24">
        <v>32.97</v>
      </c>
      <c r="R160" s="24"/>
      <c r="S160" s="29">
        <v>42148.676851851851</v>
      </c>
      <c r="T160" s="29">
        <v>42170.676851851851</v>
      </c>
      <c r="U160" s="30">
        <v>5</v>
      </c>
      <c r="V160" s="30">
        <v>6</v>
      </c>
      <c r="W160" s="24">
        <v>2015</v>
      </c>
      <c r="X160" s="24">
        <v>2015</v>
      </c>
      <c r="Y160" s="30">
        <v>22</v>
      </c>
    </row>
    <row r="161" spans="1:25" x14ac:dyDescent="0.25">
      <c r="A161" s="31">
        <v>3368</v>
      </c>
      <c r="B161" s="31" t="s">
        <v>3367</v>
      </c>
      <c r="C161" s="31" t="s">
        <v>7478</v>
      </c>
      <c r="D161" s="32">
        <v>1000</v>
      </c>
      <c r="E161" s="33">
        <v>1046</v>
      </c>
      <c r="F161" s="31" t="s">
        <v>8218</v>
      </c>
      <c r="G161" s="31" t="s">
        <v>8223</v>
      </c>
      <c r="H161" s="31" t="s">
        <v>8245</v>
      </c>
      <c r="I161" s="31">
        <v>1420088400</v>
      </c>
      <c r="J161" s="31">
        <v>1416977259</v>
      </c>
      <c r="K161" s="31" t="b">
        <v>0</v>
      </c>
      <c r="L161" s="31">
        <v>23</v>
      </c>
      <c r="M161" s="31" t="b">
        <v>1</v>
      </c>
      <c r="N161" s="34" t="s">
        <v>8297</v>
      </c>
      <c r="O161" s="31" t="s">
        <v>8298</v>
      </c>
      <c r="P161" s="35">
        <v>105</v>
      </c>
      <c r="Q161" s="31">
        <v>45.48</v>
      </c>
      <c r="R161" s="31"/>
      <c r="S161" s="36">
        <v>41969.199756944443</v>
      </c>
      <c r="T161" s="36">
        <v>42005.208333333328</v>
      </c>
      <c r="U161" s="37">
        <v>11</v>
      </c>
      <c r="V161" s="37">
        <v>1</v>
      </c>
      <c r="W161" s="31">
        <v>2014</v>
      </c>
      <c r="X161" s="31">
        <v>2015</v>
      </c>
      <c r="Y161" s="37">
        <v>36</v>
      </c>
    </row>
    <row r="162" spans="1:25" x14ac:dyDescent="0.25">
      <c r="A162" s="24">
        <v>521</v>
      </c>
      <c r="B162" s="24" t="s">
        <v>522</v>
      </c>
      <c r="C162" s="24" t="s">
        <v>4631</v>
      </c>
      <c r="D162" s="25">
        <v>5000</v>
      </c>
      <c r="E162" s="26">
        <v>5232</v>
      </c>
      <c r="F162" s="24" t="s">
        <v>8218</v>
      </c>
      <c r="G162" s="24" t="s">
        <v>8223</v>
      </c>
      <c r="H162" s="24" t="s">
        <v>8245</v>
      </c>
      <c r="I162" s="24">
        <v>1477976340</v>
      </c>
      <c r="J162" s="24">
        <v>1475460819</v>
      </c>
      <c r="K162" s="24" t="b">
        <v>0</v>
      </c>
      <c r="L162" s="24">
        <v>56</v>
      </c>
      <c r="M162" s="24" t="b">
        <v>1</v>
      </c>
      <c r="N162" s="27" t="s">
        <v>8297</v>
      </c>
      <c r="O162" s="24" t="s">
        <v>8298</v>
      </c>
      <c r="P162" s="28">
        <v>105</v>
      </c>
      <c r="Q162" s="24">
        <v>93.43</v>
      </c>
      <c r="R162" s="24"/>
      <c r="S162" s="29">
        <v>42646.092812499999</v>
      </c>
      <c r="T162" s="29">
        <v>42675.207638888889</v>
      </c>
      <c r="U162" s="30">
        <v>10</v>
      </c>
      <c r="V162" s="30">
        <v>11</v>
      </c>
      <c r="W162" s="24">
        <v>2016</v>
      </c>
      <c r="X162" s="24">
        <v>2016</v>
      </c>
      <c r="Y162" s="30">
        <v>29</v>
      </c>
    </row>
    <row r="163" spans="1:25" x14ac:dyDescent="0.25">
      <c r="A163" s="31">
        <v>3832</v>
      </c>
      <c r="B163" s="31" t="s">
        <v>3829</v>
      </c>
      <c r="C163" s="31" t="s">
        <v>7941</v>
      </c>
      <c r="D163" s="32">
        <v>1200</v>
      </c>
      <c r="E163" s="33">
        <v>1256</v>
      </c>
      <c r="F163" s="31" t="s">
        <v>8218</v>
      </c>
      <c r="G163" s="31" t="s">
        <v>8223</v>
      </c>
      <c r="H163" s="31" t="s">
        <v>8245</v>
      </c>
      <c r="I163" s="31">
        <v>1455936335</v>
      </c>
      <c r="J163" s="31">
        <v>1452048335</v>
      </c>
      <c r="K163" s="31" t="b">
        <v>0</v>
      </c>
      <c r="L163" s="31">
        <v>9</v>
      </c>
      <c r="M163" s="31" t="b">
        <v>1</v>
      </c>
      <c r="N163" s="34" t="s">
        <v>8297</v>
      </c>
      <c r="O163" s="31" t="s">
        <v>8298</v>
      </c>
      <c r="P163" s="35">
        <v>105</v>
      </c>
      <c r="Q163" s="31">
        <v>139.56</v>
      </c>
      <c r="R163" s="31"/>
      <c r="S163" s="36">
        <v>42375.114988425921</v>
      </c>
      <c r="T163" s="36">
        <v>42420.114988425921</v>
      </c>
      <c r="U163" s="37">
        <v>1</v>
      </c>
      <c r="V163" s="37">
        <v>2</v>
      </c>
      <c r="W163" s="31">
        <v>2016</v>
      </c>
      <c r="X163" s="31">
        <v>2016</v>
      </c>
      <c r="Y163" s="37">
        <v>45</v>
      </c>
    </row>
    <row r="164" spans="1:25" x14ac:dyDescent="0.25">
      <c r="A164" s="24">
        <v>2785</v>
      </c>
      <c r="B164" s="24" t="s">
        <v>2785</v>
      </c>
      <c r="C164" s="24" t="s">
        <v>6895</v>
      </c>
      <c r="D164" s="25">
        <v>5000</v>
      </c>
      <c r="E164" s="26">
        <v>5234</v>
      </c>
      <c r="F164" s="24" t="s">
        <v>8218</v>
      </c>
      <c r="G164" s="24" t="s">
        <v>8223</v>
      </c>
      <c r="H164" s="24" t="s">
        <v>8245</v>
      </c>
      <c r="I164" s="24">
        <v>1470430800</v>
      </c>
      <c r="J164" s="24">
        <v>1467865967</v>
      </c>
      <c r="K164" s="24" t="b">
        <v>0</v>
      </c>
      <c r="L164" s="24">
        <v>142</v>
      </c>
      <c r="M164" s="24" t="b">
        <v>1</v>
      </c>
      <c r="N164" s="27" t="s">
        <v>8297</v>
      </c>
      <c r="O164" s="24" t="s">
        <v>8298</v>
      </c>
      <c r="P164" s="28">
        <v>105</v>
      </c>
      <c r="Q164" s="24">
        <v>36.86</v>
      </c>
      <c r="R164" s="24"/>
      <c r="S164" s="29">
        <v>42558.189432870371</v>
      </c>
      <c r="T164" s="29">
        <v>42587.875</v>
      </c>
      <c r="U164" s="30">
        <v>7</v>
      </c>
      <c r="V164" s="30">
        <v>8</v>
      </c>
      <c r="W164" s="24">
        <v>2016</v>
      </c>
      <c r="X164" s="24">
        <v>2016</v>
      </c>
      <c r="Y164" s="30">
        <v>29</v>
      </c>
    </row>
    <row r="165" spans="1:25" x14ac:dyDescent="0.25">
      <c r="A165" s="31">
        <v>3249</v>
      </c>
      <c r="B165" s="31" t="s">
        <v>3249</v>
      </c>
      <c r="C165" s="31" t="s">
        <v>7359</v>
      </c>
      <c r="D165" s="32">
        <v>5500</v>
      </c>
      <c r="E165" s="33">
        <v>5771</v>
      </c>
      <c r="F165" s="31" t="s">
        <v>8218</v>
      </c>
      <c r="G165" s="31" t="s">
        <v>8223</v>
      </c>
      <c r="H165" s="31" t="s">
        <v>8245</v>
      </c>
      <c r="I165" s="31">
        <v>1434822914</v>
      </c>
      <c r="J165" s="31">
        <v>1432230914</v>
      </c>
      <c r="K165" s="31" t="b">
        <v>1</v>
      </c>
      <c r="L165" s="31">
        <v>88</v>
      </c>
      <c r="M165" s="31" t="b">
        <v>1</v>
      </c>
      <c r="N165" s="34" t="s">
        <v>8297</v>
      </c>
      <c r="O165" s="31" t="s">
        <v>8298</v>
      </c>
      <c r="P165" s="35">
        <v>105</v>
      </c>
      <c r="Q165" s="31">
        <v>65.58</v>
      </c>
      <c r="R165" s="31"/>
      <c r="S165" s="36">
        <v>42145.746689814812</v>
      </c>
      <c r="T165" s="36">
        <v>42175.746689814812</v>
      </c>
      <c r="U165" s="37">
        <v>5</v>
      </c>
      <c r="V165" s="37">
        <v>6</v>
      </c>
      <c r="W165" s="31">
        <v>2015</v>
      </c>
      <c r="X165" s="31">
        <v>2015</v>
      </c>
      <c r="Y165" s="37">
        <v>30</v>
      </c>
    </row>
    <row r="166" spans="1:25" x14ac:dyDescent="0.25">
      <c r="A166" s="24">
        <v>3624</v>
      </c>
      <c r="B166" s="24" t="s">
        <v>3622</v>
      </c>
      <c r="C166" s="24" t="s">
        <v>7734</v>
      </c>
      <c r="D166" s="25">
        <v>3000</v>
      </c>
      <c r="E166" s="26">
        <v>3148</v>
      </c>
      <c r="F166" s="24" t="s">
        <v>8218</v>
      </c>
      <c r="G166" s="24" t="s">
        <v>8223</v>
      </c>
      <c r="H166" s="24" t="s">
        <v>8245</v>
      </c>
      <c r="I166" s="24">
        <v>1471977290</v>
      </c>
      <c r="J166" s="24">
        <v>1466793290</v>
      </c>
      <c r="K166" s="24" t="b">
        <v>0</v>
      </c>
      <c r="L166" s="24">
        <v>39</v>
      </c>
      <c r="M166" s="24" t="b">
        <v>1</v>
      </c>
      <c r="N166" s="27" t="s">
        <v>8297</v>
      </c>
      <c r="O166" s="24" t="s">
        <v>8298</v>
      </c>
      <c r="P166" s="28">
        <v>105</v>
      </c>
      <c r="Q166" s="24">
        <v>80.72</v>
      </c>
      <c r="R166" s="24"/>
      <c r="S166" s="29">
        <v>42545.774189814809</v>
      </c>
      <c r="T166" s="29">
        <v>42605.774189814809</v>
      </c>
      <c r="U166" s="30">
        <v>6</v>
      </c>
      <c r="V166" s="30">
        <v>8</v>
      </c>
      <c r="W166" s="24">
        <v>2016</v>
      </c>
      <c r="X166" s="24">
        <v>2016</v>
      </c>
      <c r="Y166" s="30">
        <v>60</v>
      </c>
    </row>
    <row r="167" spans="1:25" x14ac:dyDescent="0.25">
      <c r="A167" s="31">
        <v>3386</v>
      </c>
      <c r="B167" s="31" t="s">
        <v>3385</v>
      </c>
      <c r="C167" s="31" t="s">
        <v>7496</v>
      </c>
      <c r="D167" s="32">
        <v>2000</v>
      </c>
      <c r="E167" s="33">
        <v>2100</v>
      </c>
      <c r="F167" s="31" t="s">
        <v>8218</v>
      </c>
      <c r="G167" s="31" t="s">
        <v>8223</v>
      </c>
      <c r="H167" s="31" t="s">
        <v>8245</v>
      </c>
      <c r="I167" s="31">
        <v>1417620506</v>
      </c>
      <c r="J167" s="31">
        <v>1415028506</v>
      </c>
      <c r="K167" s="31" t="b">
        <v>0</v>
      </c>
      <c r="L167" s="31">
        <v>41</v>
      </c>
      <c r="M167" s="31" t="b">
        <v>1</v>
      </c>
      <c r="N167" s="34" t="s">
        <v>8297</v>
      </c>
      <c r="O167" s="31" t="s">
        <v>8298</v>
      </c>
      <c r="P167" s="35">
        <v>105</v>
      </c>
      <c r="Q167" s="31">
        <v>51.22</v>
      </c>
      <c r="R167" s="31"/>
      <c r="S167" s="36">
        <v>41946.644745370373</v>
      </c>
      <c r="T167" s="36">
        <v>41976.644745370373</v>
      </c>
      <c r="U167" s="37">
        <v>11</v>
      </c>
      <c r="V167" s="37">
        <v>12</v>
      </c>
      <c r="W167" s="31">
        <v>2014</v>
      </c>
      <c r="X167" s="31">
        <v>2014</v>
      </c>
      <c r="Y167" s="37">
        <v>30</v>
      </c>
    </row>
    <row r="168" spans="1:25" x14ac:dyDescent="0.25">
      <c r="A168" s="24">
        <v>3620</v>
      </c>
      <c r="B168" s="24" t="s">
        <v>3618</v>
      </c>
      <c r="C168" s="24" t="s">
        <v>7730</v>
      </c>
      <c r="D168" s="25">
        <v>10500</v>
      </c>
      <c r="E168" s="26">
        <v>11045</v>
      </c>
      <c r="F168" s="24" t="s">
        <v>8218</v>
      </c>
      <c r="G168" s="24" t="s">
        <v>8223</v>
      </c>
      <c r="H168" s="24" t="s">
        <v>8245</v>
      </c>
      <c r="I168" s="24">
        <v>1425528000</v>
      </c>
      <c r="J168" s="24">
        <v>1422916261</v>
      </c>
      <c r="K168" s="24" t="b">
        <v>0</v>
      </c>
      <c r="L168" s="24">
        <v>197</v>
      </c>
      <c r="M168" s="24" t="b">
        <v>1</v>
      </c>
      <c r="N168" s="27" t="s">
        <v>8297</v>
      </c>
      <c r="O168" s="24" t="s">
        <v>8298</v>
      </c>
      <c r="P168" s="28">
        <v>105</v>
      </c>
      <c r="Q168" s="24">
        <v>56.07</v>
      </c>
      <c r="R168" s="24"/>
      <c r="S168" s="29">
        <v>42037.938206018516</v>
      </c>
      <c r="T168" s="29">
        <v>42068.166666666672</v>
      </c>
      <c r="U168" s="30">
        <v>2</v>
      </c>
      <c r="V168" s="30">
        <v>3</v>
      </c>
      <c r="W168" s="24">
        <v>2015</v>
      </c>
      <c r="X168" s="24">
        <v>2015</v>
      </c>
      <c r="Y168" s="30">
        <v>31</v>
      </c>
    </row>
    <row r="169" spans="1:25" x14ac:dyDescent="0.25">
      <c r="A169" s="31">
        <v>3258</v>
      </c>
      <c r="B169" s="31" t="s">
        <v>3258</v>
      </c>
      <c r="C169" s="31" t="s">
        <v>7368</v>
      </c>
      <c r="D169" s="32">
        <v>7000</v>
      </c>
      <c r="E169" s="33">
        <v>7365</v>
      </c>
      <c r="F169" s="31" t="s">
        <v>8218</v>
      </c>
      <c r="G169" s="31" t="s">
        <v>8223</v>
      </c>
      <c r="H169" s="31" t="s">
        <v>8245</v>
      </c>
      <c r="I169" s="31">
        <v>1420751861</v>
      </c>
      <c r="J169" s="31">
        <v>1418159861</v>
      </c>
      <c r="K169" s="31" t="b">
        <v>1</v>
      </c>
      <c r="L169" s="31">
        <v>75</v>
      </c>
      <c r="M169" s="31" t="b">
        <v>1</v>
      </c>
      <c r="N169" s="34" t="s">
        <v>8297</v>
      </c>
      <c r="O169" s="31" t="s">
        <v>8298</v>
      </c>
      <c r="P169" s="35">
        <v>105</v>
      </c>
      <c r="Q169" s="31">
        <v>98.2</v>
      </c>
      <c r="R169" s="31"/>
      <c r="S169" s="36">
        <v>41982.887280092589</v>
      </c>
      <c r="T169" s="36">
        <v>42012.887280092589</v>
      </c>
      <c r="U169" s="37">
        <v>12</v>
      </c>
      <c r="V169" s="37">
        <v>1</v>
      </c>
      <c r="W169" s="31">
        <v>2014</v>
      </c>
      <c r="X169" s="31">
        <v>2015</v>
      </c>
      <c r="Y169" s="37">
        <v>30</v>
      </c>
    </row>
    <row r="170" spans="1:25" x14ac:dyDescent="0.25">
      <c r="A170" s="24">
        <v>3440</v>
      </c>
      <c r="B170" s="24" t="s">
        <v>3439</v>
      </c>
      <c r="C170" s="24" t="s">
        <v>7550</v>
      </c>
      <c r="D170" s="25">
        <v>5000</v>
      </c>
      <c r="E170" s="26">
        <v>5260.92</v>
      </c>
      <c r="F170" s="24" t="s">
        <v>8218</v>
      </c>
      <c r="G170" s="24" t="s">
        <v>8223</v>
      </c>
      <c r="H170" s="24" t="s">
        <v>8245</v>
      </c>
      <c r="I170" s="24">
        <v>1405095300</v>
      </c>
      <c r="J170" s="24">
        <v>1403146628</v>
      </c>
      <c r="K170" s="24" t="b">
        <v>0</v>
      </c>
      <c r="L170" s="24">
        <v>82</v>
      </c>
      <c r="M170" s="24" t="b">
        <v>1</v>
      </c>
      <c r="N170" s="27" t="s">
        <v>8297</v>
      </c>
      <c r="O170" s="24" t="s">
        <v>8298</v>
      </c>
      <c r="P170" s="28">
        <v>105</v>
      </c>
      <c r="Q170" s="24">
        <v>64.16</v>
      </c>
      <c r="R170" s="24"/>
      <c r="S170" s="29">
        <v>41809.12300925926</v>
      </c>
      <c r="T170" s="29">
        <v>41831.677083333336</v>
      </c>
      <c r="U170" s="30">
        <v>6</v>
      </c>
      <c r="V170" s="30">
        <v>7</v>
      </c>
      <c r="W170" s="24">
        <v>2014</v>
      </c>
      <c r="X170" s="24">
        <v>2014</v>
      </c>
      <c r="Y170" s="30">
        <v>22</v>
      </c>
    </row>
    <row r="171" spans="1:25" x14ac:dyDescent="0.25">
      <c r="A171" s="31">
        <v>3492</v>
      </c>
      <c r="B171" s="31" t="s">
        <v>3491</v>
      </c>
      <c r="C171" s="31" t="s">
        <v>7602</v>
      </c>
      <c r="D171" s="32">
        <v>3800</v>
      </c>
      <c r="E171" s="33">
        <v>4000.22</v>
      </c>
      <c r="F171" s="31" t="s">
        <v>8218</v>
      </c>
      <c r="G171" s="31" t="s">
        <v>8223</v>
      </c>
      <c r="H171" s="31" t="s">
        <v>8245</v>
      </c>
      <c r="I171" s="31">
        <v>1445818397</v>
      </c>
      <c r="J171" s="31">
        <v>1442794397</v>
      </c>
      <c r="K171" s="31" t="b">
        <v>0</v>
      </c>
      <c r="L171" s="31">
        <v>35</v>
      </c>
      <c r="M171" s="31" t="b">
        <v>1</v>
      </c>
      <c r="N171" s="34" t="s">
        <v>8297</v>
      </c>
      <c r="O171" s="31" t="s">
        <v>8298</v>
      </c>
      <c r="P171" s="35">
        <v>105</v>
      </c>
      <c r="Q171" s="31">
        <v>114.29</v>
      </c>
      <c r="R171" s="31"/>
      <c r="S171" s="36">
        <v>42268.009224537032</v>
      </c>
      <c r="T171" s="36">
        <v>42303.009224537032</v>
      </c>
      <c r="U171" s="37">
        <v>9</v>
      </c>
      <c r="V171" s="37">
        <v>10</v>
      </c>
      <c r="W171" s="31">
        <v>2015</v>
      </c>
      <c r="X171" s="31">
        <v>2015</v>
      </c>
      <c r="Y171" s="37">
        <v>35</v>
      </c>
    </row>
    <row r="172" spans="1:25" x14ac:dyDescent="0.25">
      <c r="A172" s="24">
        <v>2781</v>
      </c>
      <c r="B172" s="24" t="s">
        <v>2781</v>
      </c>
      <c r="C172" s="24" t="s">
        <v>6891</v>
      </c>
      <c r="D172" s="25">
        <v>1250</v>
      </c>
      <c r="E172" s="26">
        <v>1316</v>
      </c>
      <c r="F172" s="24" t="s">
        <v>8218</v>
      </c>
      <c r="G172" s="24" t="s">
        <v>8223</v>
      </c>
      <c r="H172" s="24" t="s">
        <v>8245</v>
      </c>
      <c r="I172" s="24">
        <v>1423724400</v>
      </c>
      <c r="J172" s="24">
        <v>1421274954</v>
      </c>
      <c r="K172" s="24" t="b">
        <v>0</v>
      </c>
      <c r="L172" s="24">
        <v>28</v>
      </c>
      <c r="M172" s="24" t="b">
        <v>1</v>
      </c>
      <c r="N172" s="27" t="s">
        <v>8297</v>
      </c>
      <c r="O172" s="24" t="s">
        <v>8298</v>
      </c>
      <c r="P172" s="28">
        <v>105</v>
      </c>
      <c r="Q172" s="24">
        <v>47</v>
      </c>
      <c r="R172" s="24"/>
      <c r="S172" s="29">
        <v>42018.94159722222</v>
      </c>
      <c r="T172" s="29">
        <v>42047.291666666672</v>
      </c>
      <c r="U172" s="30">
        <v>1</v>
      </c>
      <c r="V172" s="30">
        <v>2</v>
      </c>
      <c r="W172" s="24">
        <v>2015</v>
      </c>
      <c r="X172" s="24">
        <v>2015</v>
      </c>
      <c r="Y172" s="30">
        <v>29</v>
      </c>
    </row>
    <row r="173" spans="1:25" x14ac:dyDescent="0.25">
      <c r="A173" s="31">
        <v>2790</v>
      </c>
      <c r="B173" s="31" t="s">
        <v>2790</v>
      </c>
      <c r="C173" s="31" t="s">
        <v>6900</v>
      </c>
      <c r="D173" s="32">
        <v>3000</v>
      </c>
      <c r="E173" s="33">
        <v>3160</v>
      </c>
      <c r="F173" s="31" t="s">
        <v>8218</v>
      </c>
      <c r="G173" s="31" t="s">
        <v>8223</v>
      </c>
      <c r="H173" s="31" t="s">
        <v>8245</v>
      </c>
      <c r="I173" s="31">
        <v>1423693903</v>
      </c>
      <c r="J173" s="31">
        <v>1421101903</v>
      </c>
      <c r="K173" s="31" t="b">
        <v>0</v>
      </c>
      <c r="L173" s="31">
        <v>66</v>
      </c>
      <c r="M173" s="31" t="b">
        <v>1</v>
      </c>
      <c r="N173" s="34" t="s">
        <v>8297</v>
      </c>
      <c r="O173" s="31" t="s">
        <v>8298</v>
      </c>
      <c r="P173" s="35">
        <v>105</v>
      </c>
      <c r="Q173" s="31">
        <v>47.88</v>
      </c>
      <c r="R173" s="31"/>
      <c r="S173" s="36">
        <v>42016.938692129625</v>
      </c>
      <c r="T173" s="36">
        <v>42046.938692129625</v>
      </c>
      <c r="U173" s="37">
        <v>1</v>
      </c>
      <c r="V173" s="37">
        <v>2</v>
      </c>
      <c r="W173" s="31">
        <v>2015</v>
      </c>
      <c r="X173" s="31">
        <v>2015</v>
      </c>
      <c r="Y173" s="37">
        <v>30</v>
      </c>
    </row>
    <row r="174" spans="1:25" x14ac:dyDescent="0.25">
      <c r="A174" s="24">
        <v>2972</v>
      </c>
      <c r="B174" s="24" t="s">
        <v>2972</v>
      </c>
      <c r="C174" s="24" t="s">
        <v>7082</v>
      </c>
      <c r="D174" s="25">
        <v>2000</v>
      </c>
      <c r="E174" s="26">
        <v>2107</v>
      </c>
      <c r="F174" s="24" t="s">
        <v>8218</v>
      </c>
      <c r="G174" s="24" t="s">
        <v>8223</v>
      </c>
      <c r="H174" s="24" t="s">
        <v>8245</v>
      </c>
      <c r="I174" s="24">
        <v>1480899600</v>
      </c>
      <c r="J174" s="24">
        <v>1479609520</v>
      </c>
      <c r="K174" s="24" t="b">
        <v>0</v>
      </c>
      <c r="L174" s="24">
        <v>17</v>
      </c>
      <c r="M174" s="24" t="b">
        <v>1</v>
      </c>
      <c r="N174" s="27" t="s">
        <v>8297</v>
      </c>
      <c r="O174" s="24" t="s">
        <v>8298</v>
      </c>
      <c r="P174" s="28">
        <v>105</v>
      </c>
      <c r="Q174" s="24">
        <v>123.94</v>
      </c>
      <c r="R174" s="24"/>
      <c r="S174" s="29">
        <v>42694.110185185185</v>
      </c>
      <c r="T174" s="29">
        <v>42709.041666666672</v>
      </c>
      <c r="U174" s="30">
        <v>11</v>
      </c>
      <c r="V174" s="30">
        <v>12</v>
      </c>
      <c r="W174" s="24">
        <v>2016</v>
      </c>
      <c r="X174" s="24">
        <v>2016</v>
      </c>
      <c r="Y174" s="30">
        <v>15</v>
      </c>
    </row>
    <row r="175" spans="1:25" x14ac:dyDescent="0.25">
      <c r="A175" s="31">
        <v>3502</v>
      </c>
      <c r="B175" s="31" t="s">
        <v>3501</v>
      </c>
      <c r="C175" s="31" t="s">
        <v>7612</v>
      </c>
      <c r="D175" s="32">
        <v>4000</v>
      </c>
      <c r="E175" s="33">
        <v>4216</v>
      </c>
      <c r="F175" s="31" t="s">
        <v>8218</v>
      </c>
      <c r="G175" s="31" t="s">
        <v>8223</v>
      </c>
      <c r="H175" s="31" t="s">
        <v>8245</v>
      </c>
      <c r="I175" s="31">
        <v>1458100740</v>
      </c>
      <c r="J175" s="31">
        <v>1456862924</v>
      </c>
      <c r="K175" s="31" t="b">
        <v>0</v>
      </c>
      <c r="L175" s="31">
        <v>31</v>
      </c>
      <c r="M175" s="31" t="b">
        <v>1</v>
      </c>
      <c r="N175" s="34" t="s">
        <v>8297</v>
      </c>
      <c r="O175" s="31" t="s">
        <v>8298</v>
      </c>
      <c r="P175" s="35">
        <v>105</v>
      </c>
      <c r="Q175" s="31">
        <v>136</v>
      </c>
      <c r="R175" s="31"/>
      <c r="S175" s="36">
        <v>42430.839398148149</v>
      </c>
      <c r="T175" s="36">
        <v>42445.165972222225</v>
      </c>
      <c r="U175" s="37">
        <v>3</v>
      </c>
      <c r="V175" s="37">
        <v>3</v>
      </c>
      <c r="W175" s="31">
        <v>2016</v>
      </c>
      <c r="X175" s="31">
        <v>2016</v>
      </c>
      <c r="Y175" s="37">
        <v>15</v>
      </c>
    </row>
    <row r="176" spans="1:25" x14ac:dyDescent="0.25">
      <c r="A176" s="24">
        <v>3825</v>
      </c>
      <c r="B176" s="24" t="s">
        <v>3822</v>
      </c>
      <c r="C176" s="24" t="s">
        <v>7934</v>
      </c>
      <c r="D176" s="25">
        <v>5000</v>
      </c>
      <c r="E176" s="26">
        <v>5271</v>
      </c>
      <c r="F176" s="24" t="s">
        <v>8218</v>
      </c>
      <c r="G176" s="24" t="s">
        <v>8223</v>
      </c>
      <c r="H176" s="24" t="s">
        <v>8245</v>
      </c>
      <c r="I176" s="24">
        <v>1434505214</v>
      </c>
      <c r="J176" s="24">
        <v>1432690814</v>
      </c>
      <c r="K176" s="24" t="b">
        <v>0</v>
      </c>
      <c r="L176" s="24">
        <v>49</v>
      </c>
      <c r="M176" s="24" t="b">
        <v>1</v>
      </c>
      <c r="N176" s="27" t="s">
        <v>8297</v>
      </c>
      <c r="O176" s="24" t="s">
        <v>8298</v>
      </c>
      <c r="P176" s="28">
        <v>105</v>
      </c>
      <c r="Q176" s="24">
        <v>107.57</v>
      </c>
      <c r="R176" s="24"/>
      <c r="S176" s="29">
        <v>42151.069606481484</v>
      </c>
      <c r="T176" s="29">
        <v>42172.069606481484</v>
      </c>
      <c r="U176" s="30">
        <v>5</v>
      </c>
      <c r="V176" s="30">
        <v>6</v>
      </c>
      <c r="W176" s="24">
        <v>2015</v>
      </c>
      <c r="X176" s="24">
        <v>2015</v>
      </c>
      <c r="Y176" s="30">
        <v>21</v>
      </c>
    </row>
    <row r="177" spans="1:25" x14ac:dyDescent="0.25">
      <c r="A177" s="31">
        <v>3499</v>
      </c>
      <c r="B177" s="31" t="s">
        <v>3498</v>
      </c>
      <c r="C177" s="31" t="s">
        <v>7609</v>
      </c>
      <c r="D177" s="32">
        <v>2000</v>
      </c>
      <c r="E177" s="33">
        <v>2110</v>
      </c>
      <c r="F177" s="31" t="s">
        <v>8218</v>
      </c>
      <c r="G177" s="31" t="s">
        <v>8223</v>
      </c>
      <c r="H177" s="31" t="s">
        <v>8245</v>
      </c>
      <c r="I177" s="31">
        <v>1435733940</v>
      </c>
      <c r="J177" s="31">
        <v>1431046325</v>
      </c>
      <c r="K177" s="31" t="b">
        <v>0</v>
      </c>
      <c r="L177" s="31">
        <v>35</v>
      </c>
      <c r="M177" s="31" t="b">
        <v>1</v>
      </c>
      <c r="N177" s="34" t="s">
        <v>8297</v>
      </c>
      <c r="O177" s="31" t="s">
        <v>8298</v>
      </c>
      <c r="P177" s="35">
        <v>106</v>
      </c>
      <c r="Q177" s="31">
        <v>60.29</v>
      </c>
      <c r="R177" s="31"/>
      <c r="S177" s="36">
        <v>42132.036168981482</v>
      </c>
      <c r="T177" s="36">
        <v>42186.290972222225</v>
      </c>
      <c r="U177" s="37">
        <v>5</v>
      </c>
      <c r="V177" s="37">
        <v>7</v>
      </c>
      <c r="W177" s="31">
        <v>2015</v>
      </c>
      <c r="X177" s="31">
        <v>2015</v>
      </c>
      <c r="Y177" s="37">
        <v>54</v>
      </c>
    </row>
    <row r="178" spans="1:25" x14ac:dyDescent="0.25">
      <c r="A178" s="24">
        <v>3434</v>
      </c>
      <c r="B178" s="24" t="s">
        <v>3433</v>
      </c>
      <c r="C178" s="24" t="s">
        <v>7544</v>
      </c>
      <c r="D178" s="25">
        <v>10000</v>
      </c>
      <c r="E178" s="26">
        <v>10555</v>
      </c>
      <c r="F178" s="24" t="s">
        <v>8218</v>
      </c>
      <c r="G178" s="24" t="s">
        <v>8223</v>
      </c>
      <c r="H178" s="24" t="s">
        <v>8245</v>
      </c>
      <c r="I178" s="24">
        <v>1404983269</v>
      </c>
      <c r="J178" s="24">
        <v>1402391269</v>
      </c>
      <c r="K178" s="24" t="b">
        <v>0</v>
      </c>
      <c r="L178" s="24">
        <v>168</v>
      </c>
      <c r="M178" s="24" t="b">
        <v>1</v>
      </c>
      <c r="N178" s="27" t="s">
        <v>8297</v>
      </c>
      <c r="O178" s="24" t="s">
        <v>8298</v>
      </c>
      <c r="P178" s="28">
        <v>106</v>
      </c>
      <c r="Q178" s="24">
        <v>62.83</v>
      </c>
      <c r="R178" s="24"/>
      <c r="S178" s="29">
        <v>41800.380428240744</v>
      </c>
      <c r="T178" s="29">
        <v>41830.380428240744</v>
      </c>
      <c r="U178" s="30">
        <v>6</v>
      </c>
      <c r="V178" s="30">
        <v>7</v>
      </c>
      <c r="W178" s="24">
        <v>2014</v>
      </c>
      <c r="X178" s="24">
        <v>2014</v>
      </c>
      <c r="Y178" s="30">
        <v>30</v>
      </c>
    </row>
    <row r="179" spans="1:25" x14ac:dyDescent="0.25">
      <c r="A179" s="31">
        <v>3685</v>
      </c>
      <c r="B179" s="31" t="s">
        <v>3682</v>
      </c>
      <c r="C179" s="31" t="s">
        <v>7795</v>
      </c>
      <c r="D179" s="32">
        <v>5000</v>
      </c>
      <c r="E179" s="33">
        <v>5285</v>
      </c>
      <c r="F179" s="31" t="s">
        <v>8218</v>
      </c>
      <c r="G179" s="31" t="s">
        <v>8223</v>
      </c>
      <c r="H179" s="31" t="s">
        <v>8245</v>
      </c>
      <c r="I179" s="31">
        <v>1400533200</v>
      </c>
      <c r="J179" s="31">
        <v>1398348859</v>
      </c>
      <c r="K179" s="31" t="b">
        <v>0</v>
      </c>
      <c r="L179" s="31">
        <v>126</v>
      </c>
      <c r="M179" s="31" t="b">
        <v>1</v>
      </c>
      <c r="N179" s="34" t="s">
        <v>8297</v>
      </c>
      <c r="O179" s="31" t="s">
        <v>8298</v>
      </c>
      <c r="P179" s="35">
        <v>106</v>
      </c>
      <c r="Q179" s="31">
        <v>41.94</v>
      </c>
      <c r="R179" s="31"/>
      <c r="S179" s="36">
        <v>41753.593275462961</v>
      </c>
      <c r="T179" s="36">
        <v>41778.875</v>
      </c>
      <c r="U179" s="37">
        <v>4</v>
      </c>
      <c r="V179" s="37">
        <v>5</v>
      </c>
      <c r="W179" s="31">
        <v>2014</v>
      </c>
      <c r="X179" s="31">
        <v>2014</v>
      </c>
      <c r="Y179" s="37">
        <v>25</v>
      </c>
    </row>
    <row r="180" spans="1:25" x14ac:dyDescent="0.25">
      <c r="A180" s="24">
        <v>3393</v>
      </c>
      <c r="B180" s="24" t="s">
        <v>3392</v>
      </c>
      <c r="C180" s="24" t="s">
        <v>7503</v>
      </c>
      <c r="D180" s="25">
        <v>1500</v>
      </c>
      <c r="E180" s="26">
        <v>1587</v>
      </c>
      <c r="F180" s="24" t="s">
        <v>8218</v>
      </c>
      <c r="G180" s="24" t="s">
        <v>8223</v>
      </c>
      <c r="H180" s="24" t="s">
        <v>8245</v>
      </c>
      <c r="I180" s="24">
        <v>1415234760</v>
      </c>
      <c r="J180" s="24">
        <v>1413065230</v>
      </c>
      <c r="K180" s="24" t="b">
        <v>0</v>
      </c>
      <c r="L180" s="24">
        <v>44</v>
      </c>
      <c r="M180" s="24" t="b">
        <v>1</v>
      </c>
      <c r="N180" s="27" t="s">
        <v>8297</v>
      </c>
      <c r="O180" s="24" t="s">
        <v>8298</v>
      </c>
      <c r="P180" s="28">
        <v>106</v>
      </c>
      <c r="Q180" s="24">
        <v>36.07</v>
      </c>
      <c r="R180" s="24"/>
      <c r="S180" s="29">
        <v>41923.921643518523</v>
      </c>
      <c r="T180" s="29">
        <v>41949.031944444447</v>
      </c>
      <c r="U180" s="30">
        <v>10</v>
      </c>
      <c r="V180" s="30">
        <v>11</v>
      </c>
      <c r="W180" s="24">
        <v>2014</v>
      </c>
      <c r="X180" s="24">
        <v>2014</v>
      </c>
      <c r="Y180" s="30">
        <v>26</v>
      </c>
    </row>
    <row r="181" spans="1:25" x14ac:dyDescent="0.25">
      <c r="A181" s="31">
        <v>3436</v>
      </c>
      <c r="B181" s="31" t="s">
        <v>3435</v>
      </c>
      <c r="C181" s="31" t="s">
        <v>7546</v>
      </c>
      <c r="D181" s="32">
        <v>5000</v>
      </c>
      <c r="E181" s="33">
        <v>5295</v>
      </c>
      <c r="F181" s="31" t="s">
        <v>8218</v>
      </c>
      <c r="G181" s="31" t="s">
        <v>8223</v>
      </c>
      <c r="H181" s="31" t="s">
        <v>8245</v>
      </c>
      <c r="I181" s="31">
        <v>1408638480</v>
      </c>
      <c r="J181" s="31">
        <v>1406811593</v>
      </c>
      <c r="K181" s="31" t="b">
        <v>0</v>
      </c>
      <c r="L181" s="31">
        <v>37</v>
      </c>
      <c r="M181" s="31" t="b">
        <v>1</v>
      </c>
      <c r="N181" s="34" t="s">
        <v>8297</v>
      </c>
      <c r="O181" s="31" t="s">
        <v>8298</v>
      </c>
      <c r="P181" s="35">
        <v>106</v>
      </c>
      <c r="Q181" s="31">
        <v>143.11000000000001</v>
      </c>
      <c r="R181" s="31"/>
      <c r="S181" s="36">
        <v>41851.541585648149</v>
      </c>
      <c r="T181" s="36">
        <v>41872.686111111114</v>
      </c>
      <c r="U181" s="37">
        <v>7</v>
      </c>
      <c r="V181" s="37">
        <v>8</v>
      </c>
      <c r="W181" s="31">
        <v>2014</v>
      </c>
      <c r="X181" s="31">
        <v>2014</v>
      </c>
      <c r="Y181" s="37">
        <v>21</v>
      </c>
    </row>
    <row r="182" spans="1:25" x14ac:dyDescent="0.25">
      <c r="A182" s="24">
        <v>2968</v>
      </c>
      <c r="B182" s="24" t="s">
        <v>2968</v>
      </c>
      <c r="C182" s="24" t="s">
        <v>7078</v>
      </c>
      <c r="D182" s="25">
        <v>3500</v>
      </c>
      <c r="E182" s="26">
        <v>3710</v>
      </c>
      <c r="F182" s="24" t="s">
        <v>8218</v>
      </c>
      <c r="G182" s="24" t="s">
        <v>8223</v>
      </c>
      <c r="H182" s="24" t="s">
        <v>8245</v>
      </c>
      <c r="I182" s="24">
        <v>1471406340</v>
      </c>
      <c r="J182" s="24">
        <v>1470227660</v>
      </c>
      <c r="K182" s="24" t="b">
        <v>0</v>
      </c>
      <c r="L182" s="24">
        <v>47</v>
      </c>
      <c r="M182" s="24" t="b">
        <v>1</v>
      </c>
      <c r="N182" s="27" t="s">
        <v>8297</v>
      </c>
      <c r="O182" s="24" t="s">
        <v>8298</v>
      </c>
      <c r="P182" s="28">
        <v>106</v>
      </c>
      <c r="Q182" s="24">
        <v>78.94</v>
      </c>
      <c r="R182" s="24"/>
      <c r="S182" s="29">
        <v>42585.523842592593</v>
      </c>
      <c r="T182" s="29">
        <v>42599.165972222225</v>
      </c>
      <c r="U182" s="30">
        <v>8</v>
      </c>
      <c r="V182" s="30">
        <v>8</v>
      </c>
      <c r="W182" s="24">
        <v>2016</v>
      </c>
      <c r="X182" s="24">
        <v>2016</v>
      </c>
      <c r="Y182" s="30">
        <v>14</v>
      </c>
    </row>
    <row r="183" spans="1:25" x14ac:dyDescent="0.25">
      <c r="A183" s="31">
        <v>2970</v>
      </c>
      <c r="B183" s="31" t="s">
        <v>2970</v>
      </c>
      <c r="C183" s="31" t="s">
        <v>7080</v>
      </c>
      <c r="D183" s="32">
        <v>6000</v>
      </c>
      <c r="E183" s="33">
        <v>6360</v>
      </c>
      <c r="F183" s="31" t="s">
        <v>8218</v>
      </c>
      <c r="G183" s="31" t="s">
        <v>8223</v>
      </c>
      <c r="H183" s="31" t="s">
        <v>8245</v>
      </c>
      <c r="I183" s="31">
        <v>1405699451</v>
      </c>
      <c r="J183" s="31">
        <v>1403107451</v>
      </c>
      <c r="K183" s="31" t="b">
        <v>0</v>
      </c>
      <c r="L183" s="31">
        <v>91</v>
      </c>
      <c r="M183" s="31" t="b">
        <v>1</v>
      </c>
      <c r="N183" s="34" t="s">
        <v>8297</v>
      </c>
      <c r="O183" s="31" t="s">
        <v>8298</v>
      </c>
      <c r="P183" s="35">
        <v>106</v>
      </c>
      <c r="Q183" s="31">
        <v>69.89</v>
      </c>
      <c r="R183" s="31"/>
      <c r="S183" s="36">
        <v>41808.669571759259</v>
      </c>
      <c r="T183" s="36">
        <v>41838.669571759259</v>
      </c>
      <c r="U183" s="37">
        <v>6</v>
      </c>
      <c r="V183" s="37">
        <v>7</v>
      </c>
      <c r="W183" s="31">
        <v>2014</v>
      </c>
      <c r="X183" s="31">
        <v>2014</v>
      </c>
      <c r="Y183" s="37">
        <v>30</v>
      </c>
    </row>
    <row r="184" spans="1:25" x14ac:dyDescent="0.25">
      <c r="A184" s="24">
        <v>3525</v>
      </c>
      <c r="B184" s="24" t="s">
        <v>3524</v>
      </c>
      <c r="C184" s="24" t="s">
        <v>7635</v>
      </c>
      <c r="D184" s="25">
        <v>500</v>
      </c>
      <c r="E184" s="26">
        <v>530</v>
      </c>
      <c r="F184" s="24" t="s">
        <v>8218</v>
      </c>
      <c r="G184" s="24" t="s">
        <v>8223</v>
      </c>
      <c r="H184" s="24" t="s">
        <v>8245</v>
      </c>
      <c r="I184" s="24">
        <v>1439136000</v>
      </c>
      <c r="J184" s="24">
        <v>1438188106</v>
      </c>
      <c r="K184" s="24" t="b">
        <v>0</v>
      </c>
      <c r="L184" s="24">
        <v>7</v>
      </c>
      <c r="M184" s="24" t="b">
        <v>1</v>
      </c>
      <c r="N184" s="27" t="s">
        <v>8297</v>
      </c>
      <c r="O184" s="24" t="s">
        <v>8298</v>
      </c>
      <c r="P184" s="28">
        <v>106</v>
      </c>
      <c r="Q184" s="24">
        <v>75.709999999999994</v>
      </c>
      <c r="R184" s="24"/>
      <c r="S184" s="29">
        <v>42214.6956712963</v>
      </c>
      <c r="T184" s="29">
        <v>42225.666666666672</v>
      </c>
      <c r="U184" s="30">
        <v>7</v>
      </c>
      <c r="V184" s="30">
        <v>8</v>
      </c>
      <c r="W184" s="24">
        <v>2015</v>
      </c>
      <c r="X184" s="24">
        <v>2015</v>
      </c>
      <c r="Y184" s="30">
        <v>11</v>
      </c>
    </row>
    <row r="185" spans="1:25" x14ac:dyDescent="0.25">
      <c r="A185" s="31">
        <v>3823</v>
      </c>
      <c r="B185" s="31" t="s">
        <v>3820</v>
      </c>
      <c r="C185" s="31" t="s">
        <v>7932</v>
      </c>
      <c r="D185" s="32">
        <v>2500</v>
      </c>
      <c r="E185" s="33">
        <v>2650</v>
      </c>
      <c r="F185" s="31" t="s">
        <v>8218</v>
      </c>
      <c r="G185" s="31" t="s">
        <v>8223</v>
      </c>
      <c r="H185" s="31" t="s">
        <v>8245</v>
      </c>
      <c r="I185" s="31">
        <v>1437364740</v>
      </c>
      <c r="J185" s="31">
        <v>1434405044</v>
      </c>
      <c r="K185" s="31" t="b">
        <v>0</v>
      </c>
      <c r="L185" s="31">
        <v>41</v>
      </c>
      <c r="M185" s="31" t="b">
        <v>1</v>
      </c>
      <c r="N185" s="34" t="s">
        <v>8297</v>
      </c>
      <c r="O185" s="31" t="s">
        <v>8298</v>
      </c>
      <c r="P185" s="35">
        <v>106</v>
      </c>
      <c r="Q185" s="31">
        <v>64.63</v>
      </c>
      <c r="R185" s="31"/>
      <c r="S185" s="36">
        <v>42170.910231481481</v>
      </c>
      <c r="T185" s="36">
        <v>42205.165972222225</v>
      </c>
      <c r="U185" s="37">
        <v>6</v>
      </c>
      <c r="V185" s="37">
        <v>7</v>
      </c>
      <c r="W185" s="31">
        <v>2015</v>
      </c>
      <c r="X185" s="31">
        <v>2015</v>
      </c>
      <c r="Y185" s="37">
        <v>35</v>
      </c>
    </row>
    <row r="186" spans="1:25" x14ac:dyDescent="0.25">
      <c r="A186" s="24">
        <v>3831</v>
      </c>
      <c r="B186" s="24" t="s">
        <v>3828</v>
      </c>
      <c r="C186" s="24" t="s">
        <v>7940</v>
      </c>
      <c r="D186" s="25">
        <v>500</v>
      </c>
      <c r="E186" s="26">
        <v>530.11</v>
      </c>
      <c r="F186" s="24" t="s">
        <v>8218</v>
      </c>
      <c r="G186" s="24" t="s">
        <v>8223</v>
      </c>
      <c r="H186" s="24" t="s">
        <v>8245</v>
      </c>
      <c r="I186" s="24">
        <v>1415222545</v>
      </c>
      <c r="J186" s="24">
        <v>1413404545</v>
      </c>
      <c r="K186" s="24" t="b">
        <v>0</v>
      </c>
      <c r="L186" s="24">
        <v>9</v>
      </c>
      <c r="M186" s="24" t="b">
        <v>1</v>
      </c>
      <c r="N186" s="27" t="s">
        <v>8297</v>
      </c>
      <c r="O186" s="24" t="s">
        <v>8298</v>
      </c>
      <c r="P186" s="28">
        <v>106</v>
      </c>
      <c r="Q186" s="24">
        <v>58.9</v>
      </c>
      <c r="R186" s="24"/>
      <c r="S186" s="29">
        <v>41927.848900462966</v>
      </c>
      <c r="T186" s="29">
        <v>41948.890567129631</v>
      </c>
      <c r="U186" s="30">
        <v>10</v>
      </c>
      <c r="V186" s="30">
        <v>11</v>
      </c>
      <c r="W186" s="24">
        <v>2014</v>
      </c>
      <c r="X186" s="24">
        <v>2014</v>
      </c>
      <c r="Y186" s="30">
        <v>21</v>
      </c>
    </row>
    <row r="187" spans="1:25" x14ac:dyDescent="0.25">
      <c r="A187" s="31">
        <v>2818</v>
      </c>
      <c r="B187" s="31" t="s">
        <v>2818</v>
      </c>
      <c r="C187" s="31" t="s">
        <v>6928</v>
      </c>
      <c r="D187" s="32">
        <v>10000</v>
      </c>
      <c r="E187" s="33">
        <v>10603</v>
      </c>
      <c r="F187" s="31" t="s">
        <v>8218</v>
      </c>
      <c r="G187" s="31" t="s">
        <v>8223</v>
      </c>
      <c r="H187" s="31" t="s">
        <v>8245</v>
      </c>
      <c r="I187" s="31">
        <v>1443018086</v>
      </c>
      <c r="J187" s="31">
        <v>1441290086</v>
      </c>
      <c r="K187" s="31" t="b">
        <v>0</v>
      </c>
      <c r="L187" s="31">
        <v>102</v>
      </c>
      <c r="M187" s="31" t="b">
        <v>1</v>
      </c>
      <c r="N187" s="34" t="s">
        <v>8297</v>
      </c>
      <c r="O187" s="31" t="s">
        <v>8298</v>
      </c>
      <c r="P187" s="35">
        <v>106</v>
      </c>
      <c r="Q187" s="31">
        <v>103.95</v>
      </c>
      <c r="R187" s="31"/>
      <c r="S187" s="36">
        <v>42250.598217592589</v>
      </c>
      <c r="T187" s="36">
        <v>42270.598217592589</v>
      </c>
      <c r="U187" s="37">
        <v>9</v>
      </c>
      <c r="V187" s="37">
        <v>9</v>
      </c>
      <c r="W187" s="31">
        <v>2015</v>
      </c>
      <c r="X187" s="31">
        <v>2015</v>
      </c>
      <c r="Y187" s="37">
        <v>20</v>
      </c>
    </row>
    <row r="188" spans="1:25" x14ac:dyDescent="0.25">
      <c r="A188" s="24">
        <v>3574</v>
      </c>
      <c r="B188" s="24" t="s">
        <v>3573</v>
      </c>
      <c r="C188" s="24" t="s">
        <v>7684</v>
      </c>
      <c r="D188" s="25">
        <v>5800</v>
      </c>
      <c r="E188" s="26">
        <v>6155</v>
      </c>
      <c r="F188" s="24" t="s">
        <v>8218</v>
      </c>
      <c r="G188" s="24" t="s">
        <v>8223</v>
      </c>
      <c r="H188" s="24" t="s">
        <v>8245</v>
      </c>
      <c r="I188" s="24">
        <v>1415921848</v>
      </c>
      <c r="J188" s="24">
        <v>1413326248</v>
      </c>
      <c r="K188" s="24" t="b">
        <v>0</v>
      </c>
      <c r="L188" s="24">
        <v>45</v>
      </c>
      <c r="M188" s="24" t="b">
        <v>1</v>
      </c>
      <c r="N188" s="27" t="s">
        <v>8297</v>
      </c>
      <c r="O188" s="24" t="s">
        <v>8298</v>
      </c>
      <c r="P188" s="28">
        <v>106</v>
      </c>
      <c r="Q188" s="24">
        <v>136.78</v>
      </c>
      <c r="R188" s="24"/>
      <c r="S188" s="29">
        <v>41926.942685185182</v>
      </c>
      <c r="T188" s="29">
        <v>41956.984351851846</v>
      </c>
      <c r="U188" s="30">
        <v>10</v>
      </c>
      <c r="V188" s="30">
        <v>11</v>
      </c>
      <c r="W188" s="24">
        <v>2014</v>
      </c>
      <c r="X188" s="24">
        <v>2014</v>
      </c>
      <c r="Y188" s="30">
        <v>30</v>
      </c>
    </row>
    <row r="189" spans="1:25" x14ac:dyDescent="0.25">
      <c r="A189" s="31">
        <v>3259</v>
      </c>
      <c r="B189" s="31" t="s">
        <v>3259</v>
      </c>
      <c r="C189" s="31" t="s">
        <v>7369</v>
      </c>
      <c r="D189" s="32">
        <v>23000</v>
      </c>
      <c r="E189" s="33">
        <v>24418.6</v>
      </c>
      <c r="F189" s="31" t="s">
        <v>8218</v>
      </c>
      <c r="G189" s="31" t="s">
        <v>8223</v>
      </c>
      <c r="H189" s="31" t="s">
        <v>8245</v>
      </c>
      <c r="I189" s="31">
        <v>1475294340</v>
      </c>
      <c r="J189" s="31">
        <v>1472753745</v>
      </c>
      <c r="K189" s="31" t="b">
        <v>1</v>
      </c>
      <c r="L189" s="31">
        <v>97</v>
      </c>
      <c r="M189" s="31" t="b">
        <v>1</v>
      </c>
      <c r="N189" s="34" t="s">
        <v>8297</v>
      </c>
      <c r="O189" s="31" t="s">
        <v>8298</v>
      </c>
      <c r="P189" s="35">
        <v>106</v>
      </c>
      <c r="Q189" s="31">
        <v>251.74</v>
      </c>
      <c r="R189" s="31"/>
      <c r="S189" s="36">
        <v>42614.760937500003</v>
      </c>
      <c r="T189" s="36">
        <v>42644.165972222225</v>
      </c>
      <c r="U189" s="37">
        <v>9</v>
      </c>
      <c r="V189" s="37">
        <v>10</v>
      </c>
      <c r="W189" s="31">
        <v>2016</v>
      </c>
      <c r="X189" s="31">
        <v>2016</v>
      </c>
      <c r="Y189" s="37">
        <v>30</v>
      </c>
    </row>
    <row r="190" spans="1:25" x14ac:dyDescent="0.25">
      <c r="A190" s="24">
        <v>3317</v>
      </c>
      <c r="B190" s="24" t="s">
        <v>3317</v>
      </c>
      <c r="C190" s="24" t="s">
        <v>7427</v>
      </c>
      <c r="D190" s="25">
        <v>1050</v>
      </c>
      <c r="E190" s="26">
        <v>1115</v>
      </c>
      <c r="F190" s="24" t="s">
        <v>8218</v>
      </c>
      <c r="G190" s="24" t="s">
        <v>8223</v>
      </c>
      <c r="H190" s="24" t="s">
        <v>8245</v>
      </c>
      <c r="I190" s="24">
        <v>1465347424</v>
      </c>
      <c r="J190" s="24">
        <v>1462755424</v>
      </c>
      <c r="K190" s="24" t="b">
        <v>0</v>
      </c>
      <c r="L190" s="24">
        <v>18</v>
      </c>
      <c r="M190" s="24" t="b">
        <v>1</v>
      </c>
      <c r="N190" s="27" t="s">
        <v>8297</v>
      </c>
      <c r="O190" s="24" t="s">
        <v>8298</v>
      </c>
      <c r="P190" s="28">
        <v>106</v>
      </c>
      <c r="Q190" s="24">
        <v>61.94</v>
      </c>
      <c r="R190" s="24"/>
      <c r="S190" s="29">
        <v>42499.039629629624</v>
      </c>
      <c r="T190" s="29">
        <v>42529.039629629624</v>
      </c>
      <c r="U190" s="30">
        <v>5</v>
      </c>
      <c r="V190" s="30">
        <v>6</v>
      </c>
      <c r="W190" s="24">
        <v>2016</v>
      </c>
      <c r="X190" s="24">
        <v>2016</v>
      </c>
      <c r="Y190" s="30">
        <v>30</v>
      </c>
    </row>
    <row r="191" spans="1:25" x14ac:dyDescent="0.25">
      <c r="A191" s="31">
        <v>3359</v>
      </c>
      <c r="B191" s="31" t="s">
        <v>3358</v>
      </c>
      <c r="C191" s="31" t="s">
        <v>7469</v>
      </c>
      <c r="D191" s="32">
        <v>4000</v>
      </c>
      <c r="E191" s="33">
        <v>4250</v>
      </c>
      <c r="F191" s="31" t="s">
        <v>8218</v>
      </c>
      <c r="G191" s="31" t="s">
        <v>8223</v>
      </c>
      <c r="H191" s="31" t="s">
        <v>8245</v>
      </c>
      <c r="I191" s="31">
        <v>1487985734</v>
      </c>
      <c r="J191" s="31">
        <v>1484097734</v>
      </c>
      <c r="K191" s="31" t="b">
        <v>0</v>
      </c>
      <c r="L191" s="31">
        <v>23</v>
      </c>
      <c r="M191" s="31" t="b">
        <v>1</v>
      </c>
      <c r="N191" s="34" t="s">
        <v>8297</v>
      </c>
      <c r="O191" s="31" t="s">
        <v>8298</v>
      </c>
      <c r="P191" s="35">
        <v>106</v>
      </c>
      <c r="Q191" s="31">
        <v>184.78</v>
      </c>
      <c r="R191" s="31"/>
      <c r="S191" s="36">
        <v>42746.057106481487</v>
      </c>
      <c r="T191" s="36">
        <v>42791.057106481487</v>
      </c>
      <c r="U191" s="37">
        <v>1</v>
      </c>
      <c r="V191" s="37">
        <v>2</v>
      </c>
      <c r="W191" s="31">
        <v>2017</v>
      </c>
      <c r="X191" s="31">
        <v>2017</v>
      </c>
      <c r="Y191" s="37">
        <v>45</v>
      </c>
    </row>
    <row r="192" spans="1:25" x14ac:dyDescent="0.25">
      <c r="A192" s="24">
        <v>3553</v>
      </c>
      <c r="B192" s="24" t="s">
        <v>3552</v>
      </c>
      <c r="C192" s="24" t="s">
        <v>7663</v>
      </c>
      <c r="D192" s="25">
        <v>5500</v>
      </c>
      <c r="E192" s="26">
        <v>5845</v>
      </c>
      <c r="F192" s="24" t="s">
        <v>8218</v>
      </c>
      <c r="G192" s="24" t="s">
        <v>8223</v>
      </c>
      <c r="H192" s="24" t="s">
        <v>8245</v>
      </c>
      <c r="I192" s="24">
        <v>1439337600</v>
      </c>
      <c r="J192" s="24">
        <v>1436575280</v>
      </c>
      <c r="K192" s="24" t="b">
        <v>0</v>
      </c>
      <c r="L192" s="24">
        <v>104</v>
      </c>
      <c r="M192" s="24" t="b">
        <v>1</v>
      </c>
      <c r="N192" s="27" t="s">
        <v>8297</v>
      </c>
      <c r="O192" s="24" t="s">
        <v>8298</v>
      </c>
      <c r="P192" s="28">
        <v>106</v>
      </c>
      <c r="Q192" s="24">
        <v>56.2</v>
      </c>
      <c r="R192" s="24"/>
      <c r="S192" s="29">
        <v>42196.028703703705</v>
      </c>
      <c r="T192" s="29">
        <v>42228</v>
      </c>
      <c r="U192" s="30">
        <v>7</v>
      </c>
      <c r="V192" s="30">
        <v>8</v>
      </c>
      <c r="W192" s="24">
        <v>2015</v>
      </c>
      <c r="X192" s="24">
        <v>2015</v>
      </c>
      <c r="Y192" s="30">
        <v>32</v>
      </c>
    </row>
    <row r="193" spans="1:25" x14ac:dyDescent="0.25">
      <c r="A193" s="31">
        <v>3500</v>
      </c>
      <c r="B193" s="31" t="s">
        <v>3499</v>
      </c>
      <c r="C193" s="31" t="s">
        <v>7610</v>
      </c>
      <c r="D193" s="32">
        <v>1000</v>
      </c>
      <c r="E193" s="33">
        <v>1063</v>
      </c>
      <c r="F193" s="31" t="s">
        <v>8218</v>
      </c>
      <c r="G193" s="31" t="s">
        <v>8223</v>
      </c>
      <c r="H193" s="31" t="s">
        <v>8245</v>
      </c>
      <c r="I193" s="31">
        <v>1457326740</v>
      </c>
      <c r="J193" s="31">
        <v>1455919438</v>
      </c>
      <c r="K193" s="31" t="b">
        <v>0</v>
      </c>
      <c r="L193" s="31">
        <v>42</v>
      </c>
      <c r="M193" s="31" t="b">
        <v>1</v>
      </c>
      <c r="N193" s="34" t="s">
        <v>8297</v>
      </c>
      <c r="O193" s="31" t="s">
        <v>8298</v>
      </c>
      <c r="P193" s="35">
        <v>106</v>
      </c>
      <c r="Q193" s="31">
        <v>25.31</v>
      </c>
      <c r="R193" s="31"/>
      <c r="S193" s="36">
        <v>42419.91942129629</v>
      </c>
      <c r="T193" s="36">
        <v>42436.207638888889</v>
      </c>
      <c r="U193" s="37">
        <v>2</v>
      </c>
      <c r="V193" s="37">
        <v>3</v>
      </c>
      <c r="W193" s="31">
        <v>2016</v>
      </c>
      <c r="X193" s="31">
        <v>2016</v>
      </c>
      <c r="Y193" s="37">
        <v>17</v>
      </c>
    </row>
    <row r="194" spans="1:25" x14ac:dyDescent="0.25">
      <c r="A194" s="24">
        <v>3509</v>
      </c>
      <c r="B194" s="24" t="s">
        <v>3508</v>
      </c>
      <c r="C194" s="24" t="s">
        <v>7619</v>
      </c>
      <c r="D194" s="25">
        <v>3000</v>
      </c>
      <c r="E194" s="26">
        <v>3190</v>
      </c>
      <c r="F194" s="24" t="s">
        <v>8218</v>
      </c>
      <c r="G194" s="24" t="s">
        <v>8223</v>
      </c>
      <c r="H194" s="24" t="s">
        <v>8245</v>
      </c>
      <c r="I194" s="24">
        <v>1416545700</v>
      </c>
      <c r="J194" s="24">
        <v>1415392666</v>
      </c>
      <c r="K194" s="24" t="b">
        <v>0</v>
      </c>
      <c r="L194" s="24">
        <v>33</v>
      </c>
      <c r="M194" s="24" t="b">
        <v>1</v>
      </c>
      <c r="N194" s="27" t="s">
        <v>8297</v>
      </c>
      <c r="O194" s="24" t="s">
        <v>8298</v>
      </c>
      <c r="P194" s="28">
        <v>106</v>
      </c>
      <c r="Q194" s="24">
        <v>96.67</v>
      </c>
      <c r="R194" s="24"/>
      <c r="S194" s="29">
        <v>41950.859560185185</v>
      </c>
      <c r="T194" s="29">
        <v>41964.204861111109</v>
      </c>
      <c r="U194" s="30">
        <v>11</v>
      </c>
      <c r="V194" s="30">
        <v>11</v>
      </c>
      <c r="W194" s="24">
        <v>2014</v>
      </c>
      <c r="X194" s="24">
        <v>2014</v>
      </c>
      <c r="Y194" s="30">
        <v>14</v>
      </c>
    </row>
    <row r="195" spans="1:25" x14ac:dyDescent="0.25">
      <c r="A195" s="31">
        <v>3819</v>
      </c>
      <c r="B195" s="31" t="s">
        <v>3816</v>
      </c>
      <c r="C195" s="31" t="s">
        <v>7817</v>
      </c>
      <c r="D195" s="32">
        <v>1000</v>
      </c>
      <c r="E195" s="33">
        <v>1064</v>
      </c>
      <c r="F195" s="31" t="s">
        <v>8218</v>
      </c>
      <c r="G195" s="31" t="s">
        <v>8223</v>
      </c>
      <c r="H195" s="31" t="s">
        <v>8245</v>
      </c>
      <c r="I195" s="31">
        <v>1437166920</v>
      </c>
      <c r="J195" s="31">
        <v>1435554104</v>
      </c>
      <c r="K195" s="31" t="b">
        <v>0</v>
      </c>
      <c r="L195" s="31">
        <v>26</v>
      </c>
      <c r="M195" s="31" t="b">
        <v>1</v>
      </c>
      <c r="N195" s="34" t="s">
        <v>8297</v>
      </c>
      <c r="O195" s="31" t="s">
        <v>8298</v>
      </c>
      <c r="P195" s="35">
        <v>106</v>
      </c>
      <c r="Q195" s="31">
        <v>40.92</v>
      </c>
      <c r="R195" s="31"/>
      <c r="S195" s="36">
        <v>42184.209537037037</v>
      </c>
      <c r="T195" s="36">
        <v>42202.876388888893</v>
      </c>
      <c r="U195" s="37">
        <v>6</v>
      </c>
      <c r="V195" s="37">
        <v>7</v>
      </c>
      <c r="W195" s="31">
        <v>2015</v>
      </c>
      <c r="X195" s="31">
        <v>2015</v>
      </c>
      <c r="Y195" s="37">
        <v>18</v>
      </c>
    </row>
    <row r="196" spans="1:25" x14ac:dyDescent="0.25">
      <c r="A196" s="24">
        <v>3307</v>
      </c>
      <c r="B196" s="24" t="s">
        <v>3307</v>
      </c>
      <c r="C196" s="24" t="s">
        <v>7417</v>
      </c>
      <c r="D196" s="25">
        <v>1000</v>
      </c>
      <c r="E196" s="26">
        <v>1066.8</v>
      </c>
      <c r="F196" s="24" t="s">
        <v>8218</v>
      </c>
      <c r="G196" s="24" t="s">
        <v>8223</v>
      </c>
      <c r="H196" s="24" t="s">
        <v>8245</v>
      </c>
      <c r="I196" s="24">
        <v>1463275339</v>
      </c>
      <c r="J196" s="24">
        <v>1460683339</v>
      </c>
      <c r="K196" s="24" t="b">
        <v>0</v>
      </c>
      <c r="L196" s="24">
        <v>20</v>
      </c>
      <c r="M196" s="24" t="b">
        <v>1</v>
      </c>
      <c r="N196" s="27" t="s">
        <v>8297</v>
      </c>
      <c r="O196" s="24" t="s">
        <v>8298</v>
      </c>
      <c r="P196" s="28">
        <v>107</v>
      </c>
      <c r="Q196" s="24">
        <v>53.34</v>
      </c>
      <c r="R196" s="24"/>
      <c r="S196" s="29">
        <v>42475.057164351849</v>
      </c>
      <c r="T196" s="29">
        <v>42505.057164351849</v>
      </c>
      <c r="U196" s="30">
        <v>4</v>
      </c>
      <c r="V196" s="30">
        <v>5</v>
      </c>
      <c r="W196" s="24">
        <v>2016</v>
      </c>
      <c r="X196" s="24">
        <v>2016</v>
      </c>
      <c r="Y196" s="30">
        <v>30</v>
      </c>
    </row>
    <row r="197" spans="1:25" x14ac:dyDescent="0.25">
      <c r="A197" s="31">
        <v>3164</v>
      </c>
      <c r="B197" s="31" t="s">
        <v>3164</v>
      </c>
      <c r="C197" s="31" t="s">
        <v>7274</v>
      </c>
      <c r="D197" s="32">
        <v>2500</v>
      </c>
      <c r="E197" s="33">
        <v>2669</v>
      </c>
      <c r="F197" s="31" t="s">
        <v>8218</v>
      </c>
      <c r="G197" s="31" t="s">
        <v>8223</v>
      </c>
      <c r="H197" s="31" t="s">
        <v>8245</v>
      </c>
      <c r="I197" s="31">
        <v>1402341615</v>
      </c>
      <c r="J197" s="31">
        <v>1399490415</v>
      </c>
      <c r="K197" s="31" t="b">
        <v>1</v>
      </c>
      <c r="L197" s="31">
        <v>71</v>
      </c>
      <c r="M197" s="31" t="b">
        <v>1</v>
      </c>
      <c r="N197" s="34" t="s">
        <v>8297</v>
      </c>
      <c r="O197" s="31" t="s">
        <v>8298</v>
      </c>
      <c r="P197" s="35">
        <v>107</v>
      </c>
      <c r="Q197" s="31">
        <v>37.590000000000003</v>
      </c>
      <c r="R197" s="31"/>
      <c r="S197" s="36">
        <v>41766.80572916667</v>
      </c>
      <c r="T197" s="36">
        <v>41799.80572916667</v>
      </c>
      <c r="U197" s="37">
        <v>5</v>
      </c>
      <c r="V197" s="37">
        <v>6</v>
      </c>
      <c r="W197" s="31">
        <v>2014</v>
      </c>
      <c r="X197" s="31">
        <v>2014</v>
      </c>
      <c r="Y197" s="37">
        <v>33</v>
      </c>
    </row>
    <row r="198" spans="1:25" x14ac:dyDescent="0.25">
      <c r="A198" s="24">
        <v>2963</v>
      </c>
      <c r="B198" s="24" t="s">
        <v>2963</v>
      </c>
      <c r="C198" s="24" t="s">
        <v>7073</v>
      </c>
      <c r="D198" s="25">
        <v>10000</v>
      </c>
      <c r="E198" s="26">
        <v>10685</v>
      </c>
      <c r="F198" s="24" t="s">
        <v>8218</v>
      </c>
      <c r="G198" s="24" t="s">
        <v>8223</v>
      </c>
      <c r="H198" s="24" t="s">
        <v>8245</v>
      </c>
      <c r="I198" s="24">
        <v>1435835824</v>
      </c>
      <c r="J198" s="24">
        <v>1433243824</v>
      </c>
      <c r="K198" s="24" t="b">
        <v>0</v>
      </c>
      <c r="L198" s="24">
        <v>98</v>
      </c>
      <c r="M198" s="24" t="b">
        <v>1</v>
      </c>
      <c r="N198" s="27" t="s">
        <v>8297</v>
      </c>
      <c r="O198" s="24" t="s">
        <v>8298</v>
      </c>
      <c r="P198" s="28">
        <v>107</v>
      </c>
      <c r="Q198" s="24">
        <v>109.03</v>
      </c>
      <c r="R198" s="24"/>
      <c r="S198" s="29">
        <v>42157.470185185186</v>
      </c>
      <c r="T198" s="29">
        <v>42187.470185185186</v>
      </c>
      <c r="U198" s="30">
        <v>6</v>
      </c>
      <c r="V198" s="30">
        <v>7</v>
      </c>
      <c r="W198" s="24">
        <v>2015</v>
      </c>
      <c r="X198" s="24">
        <v>2015</v>
      </c>
      <c r="Y198" s="30">
        <v>30</v>
      </c>
    </row>
    <row r="199" spans="1:25" x14ac:dyDescent="0.25">
      <c r="A199" s="31">
        <v>3184</v>
      </c>
      <c r="B199" s="31" t="s">
        <v>3184</v>
      </c>
      <c r="C199" s="31" t="s">
        <v>7294</v>
      </c>
      <c r="D199" s="32">
        <v>4300</v>
      </c>
      <c r="E199" s="33">
        <v>4610</v>
      </c>
      <c r="F199" s="31" t="s">
        <v>8218</v>
      </c>
      <c r="G199" s="31" t="s">
        <v>8223</v>
      </c>
      <c r="H199" s="31" t="s">
        <v>8245</v>
      </c>
      <c r="I199" s="31">
        <v>1404258631</v>
      </c>
      <c r="J199" s="31">
        <v>1401666631</v>
      </c>
      <c r="K199" s="31" t="b">
        <v>1</v>
      </c>
      <c r="L199" s="31">
        <v>46</v>
      </c>
      <c r="M199" s="31" t="b">
        <v>1</v>
      </c>
      <c r="N199" s="34" t="s">
        <v>8297</v>
      </c>
      <c r="O199" s="31" t="s">
        <v>8298</v>
      </c>
      <c r="P199" s="35">
        <v>107</v>
      </c>
      <c r="Q199" s="31">
        <v>100.22</v>
      </c>
      <c r="R199" s="31"/>
      <c r="S199" s="36">
        <v>41791.993414351848</v>
      </c>
      <c r="T199" s="36">
        <v>41821.993414351848</v>
      </c>
      <c r="U199" s="37">
        <v>6</v>
      </c>
      <c r="V199" s="37">
        <v>7</v>
      </c>
      <c r="W199" s="31">
        <v>2014</v>
      </c>
      <c r="X199" s="31">
        <v>2014</v>
      </c>
      <c r="Y199" s="37">
        <v>30</v>
      </c>
    </row>
    <row r="200" spans="1:25" x14ac:dyDescent="0.25">
      <c r="A200" s="24">
        <v>3817</v>
      </c>
      <c r="B200" s="24" t="s">
        <v>3814</v>
      </c>
      <c r="C200" s="24" t="s">
        <v>7927</v>
      </c>
      <c r="D200" s="25">
        <v>2000</v>
      </c>
      <c r="E200" s="26">
        <v>2145</v>
      </c>
      <c r="F200" s="24" t="s">
        <v>8218</v>
      </c>
      <c r="G200" s="24" t="s">
        <v>8223</v>
      </c>
      <c r="H200" s="24" t="s">
        <v>8245</v>
      </c>
      <c r="I200" s="24">
        <v>1445659140</v>
      </c>
      <c r="J200" s="24">
        <v>1444236216</v>
      </c>
      <c r="K200" s="24" t="b">
        <v>0</v>
      </c>
      <c r="L200" s="24">
        <v>20</v>
      </c>
      <c r="M200" s="24" t="b">
        <v>1</v>
      </c>
      <c r="N200" s="27" t="s">
        <v>8297</v>
      </c>
      <c r="O200" s="24" t="s">
        <v>8298</v>
      </c>
      <c r="P200" s="28">
        <v>107</v>
      </c>
      <c r="Q200" s="24">
        <v>107.25</v>
      </c>
      <c r="R200" s="24"/>
      <c r="S200" s="29">
        <v>42284.69694444444</v>
      </c>
      <c r="T200" s="29">
        <v>42301.165972222225</v>
      </c>
      <c r="U200" s="30">
        <v>10</v>
      </c>
      <c r="V200" s="30">
        <v>10</v>
      </c>
      <c r="W200" s="24">
        <v>2015</v>
      </c>
      <c r="X200" s="24">
        <v>2015</v>
      </c>
      <c r="Y200" s="30">
        <v>17</v>
      </c>
    </row>
    <row r="201" spans="1:25" x14ac:dyDescent="0.25">
      <c r="A201" s="31">
        <v>3273</v>
      </c>
      <c r="B201" s="31" t="s">
        <v>3273</v>
      </c>
      <c r="C201" s="31" t="s">
        <v>7383</v>
      </c>
      <c r="D201" s="32">
        <v>4000</v>
      </c>
      <c r="E201" s="33">
        <v>4296</v>
      </c>
      <c r="F201" s="31" t="s">
        <v>8218</v>
      </c>
      <c r="G201" s="31" t="s">
        <v>8223</v>
      </c>
      <c r="H201" s="31" t="s">
        <v>8245</v>
      </c>
      <c r="I201" s="31">
        <v>1473879600</v>
      </c>
      <c r="J201" s="31">
        <v>1472498042</v>
      </c>
      <c r="K201" s="31" t="b">
        <v>1</v>
      </c>
      <c r="L201" s="31">
        <v>21</v>
      </c>
      <c r="M201" s="31" t="b">
        <v>1</v>
      </c>
      <c r="N201" s="34" t="s">
        <v>8297</v>
      </c>
      <c r="O201" s="31" t="s">
        <v>8298</v>
      </c>
      <c r="P201" s="35">
        <v>107</v>
      </c>
      <c r="Q201" s="31">
        <v>204.57</v>
      </c>
      <c r="R201" s="31"/>
      <c r="S201" s="36">
        <v>42611.801412037035</v>
      </c>
      <c r="T201" s="36">
        <v>42627.791666666672</v>
      </c>
      <c r="U201" s="37">
        <v>8</v>
      </c>
      <c r="V201" s="37">
        <v>9</v>
      </c>
      <c r="W201" s="31">
        <v>2016</v>
      </c>
      <c r="X201" s="31">
        <v>2016</v>
      </c>
      <c r="Y201" s="37">
        <v>16</v>
      </c>
    </row>
    <row r="202" spans="1:25" x14ac:dyDescent="0.25">
      <c r="A202" s="24">
        <v>3321</v>
      </c>
      <c r="B202" s="24" t="s">
        <v>3321</v>
      </c>
      <c r="C202" s="24" t="s">
        <v>7431</v>
      </c>
      <c r="D202" s="25">
        <v>500</v>
      </c>
      <c r="E202" s="26">
        <v>537</v>
      </c>
      <c r="F202" s="24" t="s">
        <v>8218</v>
      </c>
      <c r="G202" s="24" t="s">
        <v>8223</v>
      </c>
      <c r="H202" s="24" t="s">
        <v>8245</v>
      </c>
      <c r="I202" s="24">
        <v>1413431940</v>
      </c>
      <c r="J202" s="24">
        <v>1412216665</v>
      </c>
      <c r="K202" s="24" t="b">
        <v>0</v>
      </c>
      <c r="L202" s="24">
        <v>15</v>
      </c>
      <c r="M202" s="24" t="b">
        <v>1</v>
      </c>
      <c r="N202" s="27" t="s">
        <v>8297</v>
      </c>
      <c r="O202" s="24" t="s">
        <v>8298</v>
      </c>
      <c r="P202" s="28">
        <v>107</v>
      </c>
      <c r="Q202" s="24">
        <v>35.799999999999997</v>
      </c>
      <c r="R202" s="24"/>
      <c r="S202" s="29">
        <v>41914.100289351853</v>
      </c>
      <c r="T202" s="29">
        <v>41928.165972222225</v>
      </c>
      <c r="U202" s="30">
        <v>10</v>
      </c>
      <c r="V202" s="30">
        <v>10</v>
      </c>
      <c r="W202" s="24">
        <v>2014</v>
      </c>
      <c r="X202" s="24">
        <v>2014</v>
      </c>
      <c r="Y202" s="30">
        <v>14</v>
      </c>
    </row>
    <row r="203" spans="1:25" x14ac:dyDescent="0.25">
      <c r="A203" s="31">
        <v>3694</v>
      </c>
      <c r="B203" s="31" t="s">
        <v>3691</v>
      </c>
      <c r="C203" s="31" t="s">
        <v>7804</v>
      </c>
      <c r="D203" s="32">
        <v>3500</v>
      </c>
      <c r="E203" s="33">
        <v>3760</v>
      </c>
      <c r="F203" s="31" t="s">
        <v>8218</v>
      </c>
      <c r="G203" s="31" t="s">
        <v>8223</v>
      </c>
      <c r="H203" s="31" t="s">
        <v>8245</v>
      </c>
      <c r="I203" s="31">
        <v>1465178400</v>
      </c>
      <c r="J203" s="31">
        <v>1461985967</v>
      </c>
      <c r="K203" s="31" t="b">
        <v>0</v>
      </c>
      <c r="L203" s="31">
        <v>60</v>
      </c>
      <c r="M203" s="31" t="b">
        <v>1</v>
      </c>
      <c r="N203" s="34" t="s">
        <v>8297</v>
      </c>
      <c r="O203" s="31" t="s">
        <v>8298</v>
      </c>
      <c r="P203" s="35">
        <v>107</v>
      </c>
      <c r="Q203" s="31">
        <v>62.67</v>
      </c>
      <c r="R203" s="31"/>
      <c r="S203" s="36">
        <v>42490.133877314816</v>
      </c>
      <c r="T203" s="36">
        <v>42527.083333333328</v>
      </c>
      <c r="U203" s="37">
        <v>4</v>
      </c>
      <c r="V203" s="37">
        <v>6</v>
      </c>
      <c r="W203" s="31">
        <v>2016</v>
      </c>
      <c r="X203" s="31">
        <v>2016</v>
      </c>
      <c r="Y203" s="37">
        <v>37</v>
      </c>
    </row>
    <row r="204" spans="1:25" x14ac:dyDescent="0.25">
      <c r="A204" s="24">
        <v>2792</v>
      </c>
      <c r="B204" s="24" t="s">
        <v>2792</v>
      </c>
      <c r="C204" s="24" t="s">
        <v>6902</v>
      </c>
      <c r="D204" s="25">
        <v>2000</v>
      </c>
      <c r="E204" s="26">
        <v>2152</v>
      </c>
      <c r="F204" s="24" t="s">
        <v>8218</v>
      </c>
      <c r="G204" s="24" t="s">
        <v>8223</v>
      </c>
      <c r="H204" s="24" t="s">
        <v>8245</v>
      </c>
      <c r="I204" s="24">
        <v>1439357559</v>
      </c>
      <c r="J204" s="24">
        <v>1435469559</v>
      </c>
      <c r="K204" s="24" t="b">
        <v>0</v>
      </c>
      <c r="L204" s="24">
        <v>24</v>
      </c>
      <c r="M204" s="24" t="b">
        <v>1</v>
      </c>
      <c r="N204" s="27" t="s">
        <v>8297</v>
      </c>
      <c r="O204" s="24" t="s">
        <v>8298</v>
      </c>
      <c r="P204" s="28">
        <v>108</v>
      </c>
      <c r="Q204" s="24">
        <v>89.67</v>
      </c>
      <c r="R204" s="24"/>
      <c r="S204" s="29">
        <v>42183.231006944443</v>
      </c>
      <c r="T204" s="29">
        <v>42228.231006944443</v>
      </c>
      <c r="U204" s="30">
        <v>6</v>
      </c>
      <c r="V204" s="30">
        <v>8</v>
      </c>
      <c r="W204" s="24">
        <v>2015</v>
      </c>
      <c r="X204" s="24">
        <v>2015</v>
      </c>
      <c r="Y204" s="30">
        <v>45</v>
      </c>
    </row>
    <row r="205" spans="1:25" x14ac:dyDescent="0.25">
      <c r="A205" s="31">
        <v>2826</v>
      </c>
      <c r="B205" s="31" t="s">
        <v>2826</v>
      </c>
      <c r="C205" s="31" t="s">
        <v>6936</v>
      </c>
      <c r="D205" s="32">
        <v>2000</v>
      </c>
      <c r="E205" s="33">
        <v>2155</v>
      </c>
      <c r="F205" s="31" t="s">
        <v>8218</v>
      </c>
      <c r="G205" s="31" t="s">
        <v>8223</v>
      </c>
      <c r="H205" s="31" t="s">
        <v>8245</v>
      </c>
      <c r="I205" s="31">
        <v>1436511600</v>
      </c>
      <c r="J205" s="31">
        <v>1434415812</v>
      </c>
      <c r="K205" s="31" t="b">
        <v>0</v>
      </c>
      <c r="L205" s="31">
        <v>19</v>
      </c>
      <c r="M205" s="31" t="b">
        <v>1</v>
      </c>
      <c r="N205" s="34" t="s">
        <v>8297</v>
      </c>
      <c r="O205" s="31" t="s">
        <v>8298</v>
      </c>
      <c r="P205" s="35">
        <v>108</v>
      </c>
      <c r="Q205" s="31">
        <v>113.42</v>
      </c>
      <c r="R205" s="31"/>
      <c r="S205" s="36">
        <v>42171.034861111111</v>
      </c>
      <c r="T205" s="36">
        <v>42195.291666666672</v>
      </c>
      <c r="U205" s="37">
        <v>6</v>
      </c>
      <c r="V205" s="37">
        <v>7</v>
      </c>
      <c r="W205" s="31">
        <v>2015</v>
      </c>
      <c r="X205" s="31">
        <v>2015</v>
      </c>
      <c r="Y205" s="37">
        <v>24</v>
      </c>
    </row>
    <row r="206" spans="1:25" x14ac:dyDescent="0.25">
      <c r="A206" s="24">
        <v>2836</v>
      </c>
      <c r="B206" s="24" t="s">
        <v>2836</v>
      </c>
      <c r="C206" s="24" t="s">
        <v>6946</v>
      </c>
      <c r="D206" s="25">
        <v>450</v>
      </c>
      <c r="E206" s="26">
        <v>485</v>
      </c>
      <c r="F206" s="24" t="s">
        <v>8218</v>
      </c>
      <c r="G206" s="24" t="s">
        <v>8223</v>
      </c>
      <c r="H206" s="24" t="s">
        <v>8245</v>
      </c>
      <c r="I206" s="24">
        <v>1487393940</v>
      </c>
      <c r="J206" s="24">
        <v>1484115418</v>
      </c>
      <c r="K206" s="24" t="b">
        <v>0</v>
      </c>
      <c r="L206" s="24">
        <v>11</v>
      </c>
      <c r="M206" s="24" t="b">
        <v>1</v>
      </c>
      <c r="N206" s="27" t="s">
        <v>8297</v>
      </c>
      <c r="O206" s="24" t="s">
        <v>8298</v>
      </c>
      <c r="P206" s="28">
        <v>108</v>
      </c>
      <c r="Q206" s="24">
        <v>44.09</v>
      </c>
      <c r="R206" s="24"/>
      <c r="S206" s="29">
        <v>42746.261782407411</v>
      </c>
      <c r="T206" s="29">
        <v>42784.207638888889</v>
      </c>
      <c r="U206" s="30">
        <v>1</v>
      </c>
      <c r="V206" s="30">
        <v>2</v>
      </c>
      <c r="W206" s="24">
        <v>2017</v>
      </c>
      <c r="X206" s="24">
        <v>2017</v>
      </c>
      <c r="Y206" s="30">
        <v>38</v>
      </c>
    </row>
    <row r="207" spans="1:25" x14ac:dyDescent="0.25">
      <c r="A207" s="31">
        <v>530</v>
      </c>
      <c r="B207" s="31" t="s">
        <v>531</v>
      </c>
      <c r="C207" s="31" t="s">
        <v>4640</v>
      </c>
      <c r="D207" s="32">
        <v>3405</v>
      </c>
      <c r="E207" s="33">
        <v>3670</v>
      </c>
      <c r="F207" s="31" t="s">
        <v>8218</v>
      </c>
      <c r="G207" s="31" t="s">
        <v>8223</v>
      </c>
      <c r="H207" s="31" t="s">
        <v>8245</v>
      </c>
      <c r="I207" s="31">
        <v>1435111200</v>
      </c>
      <c r="J207" s="31">
        <v>1433254268</v>
      </c>
      <c r="K207" s="31" t="b">
        <v>0</v>
      </c>
      <c r="L207" s="31">
        <v>29</v>
      </c>
      <c r="M207" s="31" t="b">
        <v>1</v>
      </c>
      <c r="N207" s="34" t="s">
        <v>8297</v>
      </c>
      <c r="O207" s="31" t="s">
        <v>8298</v>
      </c>
      <c r="P207" s="35">
        <v>108</v>
      </c>
      <c r="Q207" s="31">
        <v>126.55</v>
      </c>
      <c r="R207" s="31"/>
      <c r="S207" s="36">
        <v>42157.591064814813</v>
      </c>
      <c r="T207" s="36">
        <v>42179.083333333328</v>
      </c>
      <c r="U207" s="37">
        <v>6</v>
      </c>
      <c r="V207" s="37">
        <v>6</v>
      </c>
      <c r="W207" s="31">
        <v>2015</v>
      </c>
      <c r="X207" s="31">
        <v>2015</v>
      </c>
      <c r="Y207" s="37">
        <v>22</v>
      </c>
    </row>
    <row r="208" spans="1:25" x14ac:dyDescent="0.25">
      <c r="A208" s="24">
        <v>3447</v>
      </c>
      <c r="B208" s="24" t="s">
        <v>3446</v>
      </c>
      <c r="C208" s="24" t="s">
        <v>7557</v>
      </c>
      <c r="D208" s="25">
        <v>1000</v>
      </c>
      <c r="E208" s="26">
        <v>1078</v>
      </c>
      <c r="F208" s="24" t="s">
        <v>8218</v>
      </c>
      <c r="G208" s="24" t="s">
        <v>8223</v>
      </c>
      <c r="H208" s="24" t="s">
        <v>8245</v>
      </c>
      <c r="I208" s="24">
        <v>1458332412</v>
      </c>
      <c r="J208" s="24">
        <v>1454448012</v>
      </c>
      <c r="K208" s="24" t="b">
        <v>0</v>
      </c>
      <c r="L208" s="24">
        <v>14</v>
      </c>
      <c r="M208" s="24" t="b">
        <v>1</v>
      </c>
      <c r="N208" s="27" t="s">
        <v>8297</v>
      </c>
      <c r="O208" s="24" t="s">
        <v>8298</v>
      </c>
      <c r="P208" s="28">
        <v>108</v>
      </c>
      <c r="Q208" s="24">
        <v>77</v>
      </c>
      <c r="R208" s="24"/>
      <c r="S208" s="29">
        <v>42402.889027777783</v>
      </c>
      <c r="T208" s="29">
        <v>42447.847361111111</v>
      </c>
      <c r="U208" s="30">
        <v>2</v>
      </c>
      <c r="V208" s="30">
        <v>3</v>
      </c>
      <c r="W208" s="24">
        <v>2016</v>
      </c>
      <c r="X208" s="24">
        <v>2016</v>
      </c>
      <c r="Y208" s="30">
        <v>45</v>
      </c>
    </row>
    <row r="209" spans="1:25" x14ac:dyDescent="0.25">
      <c r="A209" s="31">
        <v>3229</v>
      </c>
      <c r="B209" s="31" t="s">
        <v>3229</v>
      </c>
      <c r="C209" s="31" t="s">
        <v>7339</v>
      </c>
      <c r="D209" s="32">
        <v>20000</v>
      </c>
      <c r="E209" s="33">
        <v>21573</v>
      </c>
      <c r="F209" s="31" t="s">
        <v>8218</v>
      </c>
      <c r="G209" s="31" t="s">
        <v>8223</v>
      </c>
      <c r="H209" s="31" t="s">
        <v>8245</v>
      </c>
      <c r="I209" s="31">
        <v>1416470398</v>
      </c>
      <c r="J209" s="31">
        <v>1413874798</v>
      </c>
      <c r="K209" s="31" t="b">
        <v>1</v>
      </c>
      <c r="L209" s="31">
        <v>202</v>
      </c>
      <c r="M209" s="31" t="b">
        <v>1</v>
      </c>
      <c r="N209" s="34" t="s">
        <v>8297</v>
      </c>
      <c r="O209" s="31" t="s">
        <v>8298</v>
      </c>
      <c r="P209" s="35">
        <v>108</v>
      </c>
      <c r="Q209" s="31">
        <v>106.8</v>
      </c>
      <c r="R209" s="31"/>
      <c r="S209" s="36">
        <v>41933.291643518518</v>
      </c>
      <c r="T209" s="36">
        <v>41963.333310185189</v>
      </c>
      <c r="U209" s="37">
        <v>10</v>
      </c>
      <c r="V209" s="37">
        <v>11</v>
      </c>
      <c r="W209" s="31">
        <v>2014</v>
      </c>
      <c r="X209" s="31">
        <v>2014</v>
      </c>
      <c r="Y209" s="37">
        <v>30</v>
      </c>
    </row>
    <row r="210" spans="1:25" x14ac:dyDescent="0.25">
      <c r="A210" s="24">
        <v>3426</v>
      </c>
      <c r="B210" s="24" t="s">
        <v>3425</v>
      </c>
      <c r="C210" s="24" t="s">
        <v>7536</v>
      </c>
      <c r="D210" s="25">
        <v>3750</v>
      </c>
      <c r="E210" s="26">
        <v>4055</v>
      </c>
      <c r="F210" s="24" t="s">
        <v>8218</v>
      </c>
      <c r="G210" s="24" t="s">
        <v>8223</v>
      </c>
      <c r="H210" s="24" t="s">
        <v>8245</v>
      </c>
      <c r="I210" s="24">
        <v>1411264800</v>
      </c>
      <c r="J210" s="24">
        <v>1409620903</v>
      </c>
      <c r="K210" s="24" t="b">
        <v>0</v>
      </c>
      <c r="L210" s="24">
        <v>87</v>
      </c>
      <c r="M210" s="24" t="b">
        <v>1</v>
      </c>
      <c r="N210" s="27" t="s">
        <v>8297</v>
      </c>
      <c r="O210" s="24" t="s">
        <v>8298</v>
      </c>
      <c r="P210" s="28">
        <v>108</v>
      </c>
      <c r="Q210" s="24">
        <v>46.61</v>
      </c>
      <c r="R210" s="24"/>
      <c r="S210" s="29">
        <v>41884.056747685187</v>
      </c>
      <c r="T210" s="29">
        <v>41903.083333333336</v>
      </c>
      <c r="U210" s="30">
        <v>9</v>
      </c>
      <c r="V210" s="30">
        <v>9</v>
      </c>
      <c r="W210" s="24">
        <v>2014</v>
      </c>
      <c r="X210" s="24">
        <v>2014</v>
      </c>
      <c r="Y210" s="30">
        <v>19</v>
      </c>
    </row>
    <row r="211" spans="1:25" x14ac:dyDescent="0.25">
      <c r="A211" s="31">
        <v>2810</v>
      </c>
      <c r="B211" s="31" t="s">
        <v>2810</v>
      </c>
      <c r="C211" s="31" t="s">
        <v>6920</v>
      </c>
      <c r="D211" s="32">
        <v>2500</v>
      </c>
      <c r="E211" s="33">
        <v>2705</v>
      </c>
      <c r="F211" s="31" t="s">
        <v>8218</v>
      </c>
      <c r="G211" s="31" t="s">
        <v>8223</v>
      </c>
      <c r="H211" s="31" t="s">
        <v>8245</v>
      </c>
      <c r="I211" s="31">
        <v>1401595140</v>
      </c>
      <c r="J211" s="31">
        <v>1398828064</v>
      </c>
      <c r="K211" s="31" t="b">
        <v>0</v>
      </c>
      <c r="L211" s="31">
        <v>57</v>
      </c>
      <c r="M211" s="31" t="b">
        <v>1</v>
      </c>
      <c r="N211" s="34" t="s">
        <v>8297</v>
      </c>
      <c r="O211" s="31" t="s">
        <v>8298</v>
      </c>
      <c r="P211" s="35">
        <v>108</v>
      </c>
      <c r="Q211" s="31">
        <v>47.46</v>
      </c>
      <c r="R211" s="31"/>
      <c r="S211" s="36">
        <v>41759.13962962963</v>
      </c>
      <c r="T211" s="36">
        <v>41791.165972222225</v>
      </c>
      <c r="U211" s="37">
        <v>4</v>
      </c>
      <c r="V211" s="37">
        <v>6</v>
      </c>
      <c r="W211" s="31">
        <v>2014</v>
      </c>
      <c r="X211" s="31">
        <v>2014</v>
      </c>
      <c r="Y211" s="37">
        <v>32</v>
      </c>
    </row>
    <row r="212" spans="1:25" x14ac:dyDescent="0.25">
      <c r="A212" s="24">
        <v>2833</v>
      </c>
      <c r="B212" s="24" t="s">
        <v>2833</v>
      </c>
      <c r="C212" s="24" t="s">
        <v>6943</v>
      </c>
      <c r="D212" s="25">
        <v>2700</v>
      </c>
      <c r="E212" s="26">
        <v>2923</v>
      </c>
      <c r="F212" s="24" t="s">
        <v>8218</v>
      </c>
      <c r="G212" s="24" t="s">
        <v>8223</v>
      </c>
      <c r="H212" s="24" t="s">
        <v>8245</v>
      </c>
      <c r="I212" s="24">
        <v>1444528800</v>
      </c>
      <c r="J212" s="24">
        <v>1442804633</v>
      </c>
      <c r="K212" s="24" t="b">
        <v>0</v>
      </c>
      <c r="L212" s="24">
        <v>35</v>
      </c>
      <c r="M212" s="24" t="b">
        <v>1</v>
      </c>
      <c r="N212" s="27" t="s">
        <v>8297</v>
      </c>
      <c r="O212" s="24" t="s">
        <v>8298</v>
      </c>
      <c r="P212" s="28">
        <v>108</v>
      </c>
      <c r="Q212" s="24">
        <v>83.51</v>
      </c>
      <c r="R212" s="24"/>
      <c r="S212" s="29">
        <v>42268.127696759257</v>
      </c>
      <c r="T212" s="29">
        <v>42288.083333333328</v>
      </c>
      <c r="U212" s="30">
        <v>9</v>
      </c>
      <c r="V212" s="30">
        <v>10</v>
      </c>
      <c r="W212" s="24">
        <v>2015</v>
      </c>
      <c r="X212" s="24">
        <v>2015</v>
      </c>
      <c r="Y212" s="30">
        <v>20</v>
      </c>
    </row>
    <row r="213" spans="1:25" x14ac:dyDescent="0.25">
      <c r="A213" s="31">
        <v>3410</v>
      </c>
      <c r="B213" s="31" t="s">
        <v>3409</v>
      </c>
      <c r="C213" s="31" t="s">
        <v>7520</v>
      </c>
      <c r="D213" s="32">
        <v>3000</v>
      </c>
      <c r="E213" s="33">
        <v>3255</v>
      </c>
      <c r="F213" s="31" t="s">
        <v>8218</v>
      </c>
      <c r="G213" s="31" t="s">
        <v>8223</v>
      </c>
      <c r="H213" s="31" t="s">
        <v>8245</v>
      </c>
      <c r="I213" s="31">
        <v>1465196400</v>
      </c>
      <c r="J213" s="31">
        <v>1462841990</v>
      </c>
      <c r="K213" s="31" t="b">
        <v>0</v>
      </c>
      <c r="L213" s="31">
        <v>40</v>
      </c>
      <c r="M213" s="31" t="b">
        <v>1</v>
      </c>
      <c r="N213" s="34" t="s">
        <v>8297</v>
      </c>
      <c r="O213" s="31" t="s">
        <v>8298</v>
      </c>
      <c r="P213" s="35">
        <v>109</v>
      </c>
      <c r="Q213" s="31">
        <v>81.38</v>
      </c>
      <c r="R213" s="31"/>
      <c r="S213" s="36">
        <v>42500.041550925926</v>
      </c>
      <c r="T213" s="36">
        <v>42527.291666666672</v>
      </c>
      <c r="U213" s="37">
        <v>5</v>
      </c>
      <c r="V213" s="37">
        <v>6</v>
      </c>
      <c r="W213" s="31">
        <v>2016</v>
      </c>
      <c r="X213" s="31">
        <v>2016</v>
      </c>
      <c r="Y213" s="37">
        <v>27</v>
      </c>
    </row>
    <row r="214" spans="1:25" x14ac:dyDescent="0.25">
      <c r="A214" s="24">
        <v>3583</v>
      </c>
      <c r="B214" s="24" t="s">
        <v>3582</v>
      </c>
      <c r="C214" s="24" t="s">
        <v>7693</v>
      </c>
      <c r="D214" s="25">
        <v>3000</v>
      </c>
      <c r="E214" s="26">
        <v>3255</v>
      </c>
      <c r="F214" s="24" t="s">
        <v>8218</v>
      </c>
      <c r="G214" s="24" t="s">
        <v>8223</v>
      </c>
      <c r="H214" s="24" t="s">
        <v>8245</v>
      </c>
      <c r="I214" s="24">
        <v>1460970805</v>
      </c>
      <c r="J214" s="24">
        <v>1455790405</v>
      </c>
      <c r="K214" s="24" t="b">
        <v>0</v>
      </c>
      <c r="L214" s="24">
        <v>24</v>
      </c>
      <c r="M214" s="24" t="b">
        <v>1</v>
      </c>
      <c r="N214" s="27" t="s">
        <v>8297</v>
      </c>
      <c r="O214" s="24" t="s">
        <v>8298</v>
      </c>
      <c r="P214" s="28">
        <v>109</v>
      </c>
      <c r="Q214" s="24">
        <v>135.63</v>
      </c>
      <c r="R214" s="24"/>
      <c r="S214" s="29">
        <v>42418.425983796296</v>
      </c>
      <c r="T214" s="29">
        <v>42478.384317129632</v>
      </c>
      <c r="U214" s="30">
        <v>2</v>
      </c>
      <c r="V214" s="30">
        <v>4</v>
      </c>
      <c r="W214" s="24">
        <v>2016</v>
      </c>
      <c r="X214" s="24">
        <v>2016</v>
      </c>
      <c r="Y214" s="30">
        <v>60</v>
      </c>
    </row>
    <row r="215" spans="1:25" x14ac:dyDescent="0.25">
      <c r="A215" s="31">
        <v>1290</v>
      </c>
      <c r="B215" s="31" t="s">
        <v>1291</v>
      </c>
      <c r="C215" s="31" t="s">
        <v>5400</v>
      </c>
      <c r="D215" s="32">
        <v>3500</v>
      </c>
      <c r="E215" s="33">
        <v>3800</v>
      </c>
      <c r="F215" s="31" t="s">
        <v>8218</v>
      </c>
      <c r="G215" s="31" t="s">
        <v>8223</v>
      </c>
      <c r="H215" s="31" t="s">
        <v>8245</v>
      </c>
      <c r="I215" s="31">
        <v>1429772340</v>
      </c>
      <c r="J215" s="31">
        <v>1427121931</v>
      </c>
      <c r="K215" s="31" t="b">
        <v>0</v>
      </c>
      <c r="L215" s="31">
        <v>86</v>
      </c>
      <c r="M215" s="31" t="b">
        <v>1</v>
      </c>
      <c r="N215" s="34" t="s">
        <v>8297</v>
      </c>
      <c r="O215" s="31" t="s">
        <v>8298</v>
      </c>
      <c r="P215" s="35">
        <v>109</v>
      </c>
      <c r="Q215" s="31">
        <v>44.19</v>
      </c>
      <c r="R215" s="31"/>
      <c r="S215" s="36">
        <v>42086.614942129629</v>
      </c>
      <c r="T215" s="36">
        <v>42117.290972222225</v>
      </c>
      <c r="U215" s="37">
        <v>3</v>
      </c>
      <c r="V215" s="37">
        <v>4</v>
      </c>
      <c r="W215" s="31">
        <v>2015</v>
      </c>
      <c r="X215" s="31">
        <v>2015</v>
      </c>
      <c r="Y215" s="37">
        <v>31</v>
      </c>
    </row>
    <row r="216" spans="1:25" x14ac:dyDescent="0.25">
      <c r="A216" s="24">
        <v>3497</v>
      </c>
      <c r="B216" s="24" t="s">
        <v>3496</v>
      </c>
      <c r="C216" s="24" t="s">
        <v>7607</v>
      </c>
      <c r="D216" s="25">
        <v>1551</v>
      </c>
      <c r="E216" s="26">
        <v>1686</v>
      </c>
      <c r="F216" s="24" t="s">
        <v>8218</v>
      </c>
      <c r="G216" s="24" t="s">
        <v>8223</v>
      </c>
      <c r="H216" s="24" t="s">
        <v>8245</v>
      </c>
      <c r="I216" s="24">
        <v>1464904800</v>
      </c>
      <c r="J216" s="24">
        <v>1463852904</v>
      </c>
      <c r="K216" s="24" t="b">
        <v>0</v>
      </c>
      <c r="L216" s="24">
        <v>49</v>
      </c>
      <c r="M216" s="24" t="b">
        <v>1</v>
      </c>
      <c r="N216" s="27" t="s">
        <v>8297</v>
      </c>
      <c r="O216" s="24" t="s">
        <v>8298</v>
      </c>
      <c r="P216" s="28">
        <v>109</v>
      </c>
      <c r="Q216" s="24">
        <v>34.409999999999997</v>
      </c>
      <c r="R216" s="24"/>
      <c r="S216" s="29">
        <v>42511.741944444439</v>
      </c>
      <c r="T216" s="29">
        <v>42523.916666666672</v>
      </c>
      <c r="U216" s="30">
        <v>5</v>
      </c>
      <c r="V216" s="30">
        <v>6</v>
      </c>
      <c r="W216" s="24">
        <v>2016</v>
      </c>
      <c r="X216" s="24">
        <v>2016</v>
      </c>
      <c r="Y216" s="30">
        <v>12</v>
      </c>
    </row>
    <row r="217" spans="1:25" x14ac:dyDescent="0.25">
      <c r="A217" s="31">
        <v>2965</v>
      </c>
      <c r="B217" s="31" t="s">
        <v>2965</v>
      </c>
      <c r="C217" s="31" t="s">
        <v>7075</v>
      </c>
      <c r="D217" s="32">
        <v>1500</v>
      </c>
      <c r="E217" s="33">
        <v>1635</v>
      </c>
      <c r="F217" s="31" t="s">
        <v>8218</v>
      </c>
      <c r="G217" s="31" t="s">
        <v>8223</v>
      </c>
      <c r="H217" s="31" t="s">
        <v>8245</v>
      </c>
      <c r="I217" s="31">
        <v>1436290233</v>
      </c>
      <c r="J217" s="31">
        <v>1433698233</v>
      </c>
      <c r="K217" s="31" t="b">
        <v>0</v>
      </c>
      <c r="L217" s="31">
        <v>39</v>
      </c>
      <c r="M217" s="31" t="b">
        <v>1</v>
      </c>
      <c r="N217" s="34" t="s">
        <v>8297</v>
      </c>
      <c r="O217" s="31" t="s">
        <v>8298</v>
      </c>
      <c r="P217" s="35">
        <v>109</v>
      </c>
      <c r="Q217" s="31">
        <v>41.92</v>
      </c>
      <c r="R217" s="31"/>
      <c r="S217" s="36">
        <v>42162.729548611111</v>
      </c>
      <c r="T217" s="36">
        <v>42192.729548611111</v>
      </c>
      <c r="U217" s="37">
        <v>6</v>
      </c>
      <c r="V217" s="37">
        <v>7</v>
      </c>
      <c r="W217" s="31">
        <v>2015</v>
      </c>
      <c r="X217" s="31">
        <v>2015</v>
      </c>
      <c r="Y217" s="37">
        <v>30</v>
      </c>
    </row>
    <row r="218" spans="1:25" x14ac:dyDescent="0.25">
      <c r="A218" s="24">
        <v>3183</v>
      </c>
      <c r="B218" s="24" t="s">
        <v>3183</v>
      </c>
      <c r="C218" s="24" t="s">
        <v>7293</v>
      </c>
      <c r="D218" s="25">
        <v>2500</v>
      </c>
      <c r="E218" s="26">
        <v>2725</v>
      </c>
      <c r="F218" s="24" t="s">
        <v>8218</v>
      </c>
      <c r="G218" s="24" t="s">
        <v>8223</v>
      </c>
      <c r="H218" s="24" t="s">
        <v>8245</v>
      </c>
      <c r="I218" s="24">
        <v>1377284669</v>
      </c>
      <c r="J218" s="24">
        <v>1375729469</v>
      </c>
      <c r="K218" s="24" t="b">
        <v>1</v>
      </c>
      <c r="L218" s="24">
        <v>68</v>
      </c>
      <c r="M218" s="24" t="b">
        <v>1</v>
      </c>
      <c r="N218" s="27" t="s">
        <v>8297</v>
      </c>
      <c r="O218" s="24" t="s">
        <v>8298</v>
      </c>
      <c r="P218" s="28">
        <v>109</v>
      </c>
      <c r="Q218" s="24">
        <v>40.07</v>
      </c>
      <c r="R218" s="24"/>
      <c r="S218" s="29">
        <v>41491.79478009259</v>
      </c>
      <c r="T218" s="29">
        <v>41509.79478009259</v>
      </c>
      <c r="U218" s="30">
        <v>8</v>
      </c>
      <c r="V218" s="30">
        <v>8</v>
      </c>
      <c r="W218" s="24">
        <v>2013</v>
      </c>
      <c r="X218" s="24">
        <v>2013</v>
      </c>
      <c r="Y218" s="30">
        <v>18</v>
      </c>
    </row>
    <row r="219" spans="1:25" x14ac:dyDescent="0.25">
      <c r="A219" s="31">
        <v>2980</v>
      </c>
      <c r="B219" s="31" t="s">
        <v>2980</v>
      </c>
      <c r="C219" s="31" t="s">
        <v>7090</v>
      </c>
      <c r="D219" s="32">
        <v>3000</v>
      </c>
      <c r="E219" s="33">
        <v>3275</v>
      </c>
      <c r="F219" s="31" t="s">
        <v>8218</v>
      </c>
      <c r="G219" s="31" t="s">
        <v>8223</v>
      </c>
      <c r="H219" s="31" t="s">
        <v>8245</v>
      </c>
      <c r="I219" s="31">
        <v>1440381600</v>
      </c>
      <c r="J219" s="31">
        <v>1438639130</v>
      </c>
      <c r="K219" s="31" t="b">
        <v>0</v>
      </c>
      <c r="L219" s="31">
        <v>24</v>
      </c>
      <c r="M219" s="31" t="b">
        <v>1</v>
      </c>
      <c r="N219" s="34" t="s">
        <v>8297</v>
      </c>
      <c r="O219" s="31" t="s">
        <v>8298</v>
      </c>
      <c r="P219" s="35">
        <v>109</v>
      </c>
      <c r="Q219" s="31">
        <v>136.46</v>
      </c>
      <c r="R219" s="31"/>
      <c r="S219" s="36">
        <v>42219.915856481486</v>
      </c>
      <c r="T219" s="36">
        <v>42240.083333333328</v>
      </c>
      <c r="U219" s="37">
        <v>8</v>
      </c>
      <c r="V219" s="37">
        <v>8</v>
      </c>
      <c r="W219" s="31">
        <v>2015</v>
      </c>
      <c r="X219" s="31">
        <v>2015</v>
      </c>
      <c r="Y219" s="37">
        <v>21</v>
      </c>
    </row>
    <row r="220" spans="1:25" x14ac:dyDescent="0.25">
      <c r="A220" s="24">
        <v>3260</v>
      </c>
      <c r="B220" s="24" t="s">
        <v>3260</v>
      </c>
      <c r="C220" s="24" t="s">
        <v>7370</v>
      </c>
      <c r="D220" s="25">
        <v>5000</v>
      </c>
      <c r="E220" s="26">
        <v>5462</v>
      </c>
      <c r="F220" s="24" t="s">
        <v>8218</v>
      </c>
      <c r="G220" s="24" t="s">
        <v>8223</v>
      </c>
      <c r="H220" s="24" t="s">
        <v>8245</v>
      </c>
      <c r="I220" s="24">
        <v>1448903318</v>
      </c>
      <c r="J220" s="24">
        <v>1445875718</v>
      </c>
      <c r="K220" s="24" t="b">
        <v>1</v>
      </c>
      <c r="L220" s="24">
        <v>73</v>
      </c>
      <c r="M220" s="24" t="b">
        <v>1</v>
      </c>
      <c r="N220" s="27" t="s">
        <v>8297</v>
      </c>
      <c r="O220" s="24" t="s">
        <v>8298</v>
      </c>
      <c r="P220" s="28">
        <v>109</v>
      </c>
      <c r="Q220" s="24">
        <v>74.819999999999993</v>
      </c>
      <c r="R220" s="24"/>
      <c r="S220" s="29">
        <v>42303.672662037032</v>
      </c>
      <c r="T220" s="29">
        <v>42338.714328703703</v>
      </c>
      <c r="U220" s="30">
        <v>10</v>
      </c>
      <c r="V220" s="30">
        <v>11</v>
      </c>
      <c r="W220" s="24">
        <v>2015</v>
      </c>
      <c r="X220" s="24">
        <v>2015</v>
      </c>
      <c r="Y220" s="30">
        <v>35</v>
      </c>
    </row>
    <row r="221" spans="1:25" x14ac:dyDescent="0.25">
      <c r="A221" s="31">
        <v>3664</v>
      </c>
      <c r="B221" s="31" t="s">
        <v>3661</v>
      </c>
      <c r="C221" s="31" t="s">
        <v>7774</v>
      </c>
      <c r="D221" s="32">
        <v>800</v>
      </c>
      <c r="E221" s="33">
        <v>875</v>
      </c>
      <c r="F221" s="31" t="s">
        <v>8218</v>
      </c>
      <c r="G221" s="31" t="s">
        <v>8223</v>
      </c>
      <c r="H221" s="31" t="s">
        <v>8245</v>
      </c>
      <c r="I221" s="31">
        <v>1466056689</v>
      </c>
      <c r="J221" s="31">
        <v>1464847089</v>
      </c>
      <c r="K221" s="31" t="b">
        <v>0</v>
      </c>
      <c r="L221" s="31">
        <v>19</v>
      </c>
      <c r="M221" s="31" t="b">
        <v>1</v>
      </c>
      <c r="N221" s="34" t="s">
        <v>8297</v>
      </c>
      <c r="O221" s="31" t="s">
        <v>8298</v>
      </c>
      <c r="P221" s="35">
        <v>109</v>
      </c>
      <c r="Q221" s="31">
        <v>46.05</v>
      </c>
      <c r="R221" s="31"/>
      <c r="S221" s="36">
        <v>42523.248715277776</v>
      </c>
      <c r="T221" s="36">
        <v>42537.248715277776</v>
      </c>
      <c r="U221" s="37">
        <v>6</v>
      </c>
      <c r="V221" s="37">
        <v>6</v>
      </c>
      <c r="W221" s="31">
        <v>2016</v>
      </c>
      <c r="X221" s="31">
        <v>2016</v>
      </c>
      <c r="Y221" s="37">
        <v>14</v>
      </c>
    </row>
    <row r="222" spans="1:25" x14ac:dyDescent="0.25">
      <c r="A222" s="24">
        <v>3586</v>
      </c>
      <c r="B222" s="24" t="s">
        <v>3585</v>
      </c>
      <c r="C222" s="24" t="s">
        <v>7696</v>
      </c>
      <c r="D222" s="25">
        <v>7500</v>
      </c>
      <c r="E222" s="26">
        <v>8207</v>
      </c>
      <c r="F222" s="24" t="s">
        <v>8218</v>
      </c>
      <c r="G222" s="24" t="s">
        <v>8223</v>
      </c>
      <c r="H222" s="24" t="s">
        <v>8245</v>
      </c>
      <c r="I222" s="24">
        <v>1474649070</v>
      </c>
      <c r="J222" s="24">
        <v>1469465070</v>
      </c>
      <c r="K222" s="24" t="b">
        <v>0</v>
      </c>
      <c r="L222" s="24">
        <v>54</v>
      </c>
      <c r="M222" s="24" t="b">
        <v>1</v>
      </c>
      <c r="N222" s="27" t="s">
        <v>8297</v>
      </c>
      <c r="O222" s="24" t="s">
        <v>8298</v>
      </c>
      <c r="P222" s="28">
        <v>109</v>
      </c>
      <c r="Q222" s="24">
        <v>151.97999999999999</v>
      </c>
      <c r="R222" s="24"/>
      <c r="S222" s="29">
        <v>42576.697569444441</v>
      </c>
      <c r="T222" s="29">
        <v>42636.697569444441</v>
      </c>
      <c r="U222" s="30">
        <v>7</v>
      </c>
      <c r="V222" s="30">
        <v>9</v>
      </c>
      <c r="W222" s="24">
        <v>2016</v>
      </c>
      <c r="X222" s="24">
        <v>2016</v>
      </c>
      <c r="Y222" s="30">
        <v>60</v>
      </c>
    </row>
    <row r="223" spans="1:25" x14ac:dyDescent="0.25">
      <c r="A223" s="31">
        <v>3223</v>
      </c>
      <c r="B223" s="31" t="s">
        <v>3223</v>
      </c>
      <c r="C223" s="31" t="s">
        <v>7333</v>
      </c>
      <c r="D223" s="32">
        <v>3100</v>
      </c>
      <c r="E223" s="33">
        <v>3395</v>
      </c>
      <c r="F223" s="31" t="s">
        <v>8218</v>
      </c>
      <c r="G223" s="31" t="s">
        <v>8223</v>
      </c>
      <c r="H223" s="31" t="s">
        <v>8245</v>
      </c>
      <c r="I223" s="31">
        <v>1440100976</v>
      </c>
      <c r="J223" s="31">
        <v>1437508976</v>
      </c>
      <c r="K223" s="31" t="b">
        <v>1</v>
      </c>
      <c r="L223" s="31">
        <v>74</v>
      </c>
      <c r="M223" s="31" t="b">
        <v>1</v>
      </c>
      <c r="N223" s="34" t="s">
        <v>8297</v>
      </c>
      <c r="O223" s="31" t="s">
        <v>8298</v>
      </c>
      <c r="P223" s="35">
        <v>110</v>
      </c>
      <c r="Q223" s="31">
        <v>45.88</v>
      </c>
      <c r="R223" s="31"/>
      <c r="S223" s="36">
        <v>42206.835370370376</v>
      </c>
      <c r="T223" s="36">
        <v>42236.835370370376</v>
      </c>
      <c r="U223" s="37">
        <v>7</v>
      </c>
      <c r="V223" s="37">
        <v>8</v>
      </c>
      <c r="W223" s="31">
        <v>2015</v>
      </c>
      <c r="X223" s="31">
        <v>2015</v>
      </c>
      <c r="Y223" s="37">
        <v>30</v>
      </c>
    </row>
    <row r="224" spans="1:25" x14ac:dyDescent="0.25">
      <c r="A224" s="24">
        <v>1297</v>
      </c>
      <c r="B224" s="24" t="s">
        <v>1298</v>
      </c>
      <c r="C224" s="24" t="s">
        <v>5407</v>
      </c>
      <c r="D224" s="25">
        <v>20000</v>
      </c>
      <c r="E224" s="26">
        <v>21905</v>
      </c>
      <c r="F224" s="24" t="s">
        <v>8218</v>
      </c>
      <c r="G224" s="24" t="s">
        <v>8223</v>
      </c>
      <c r="H224" s="24" t="s">
        <v>8245</v>
      </c>
      <c r="I224" s="24">
        <v>1462125358</v>
      </c>
      <c r="J224" s="24">
        <v>1459533358</v>
      </c>
      <c r="K224" s="24" t="b">
        <v>0</v>
      </c>
      <c r="L224" s="24">
        <v>238</v>
      </c>
      <c r="M224" s="24" t="b">
        <v>1</v>
      </c>
      <c r="N224" s="27" t="s">
        <v>8297</v>
      </c>
      <c r="O224" s="24" t="s">
        <v>8298</v>
      </c>
      <c r="P224" s="28">
        <v>110</v>
      </c>
      <c r="Q224" s="24">
        <v>92.04</v>
      </c>
      <c r="R224" s="24"/>
      <c r="S224" s="29">
        <v>42461.747199074074</v>
      </c>
      <c r="T224" s="29">
        <v>42491.747199074074</v>
      </c>
      <c r="U224" s="30">
        <v>4</v>
      </c>
      <c r="V224" s="30">
        <v>5</v>
      </c>
      <c r="W224" s="24">
        <v>2016</v>
      </c>
      <c r="X224" s="24">
        <v>2016</v>
      </c>
      <c r="Y224" s="30">
        <v>30</v>
      </c>
    </row>
    <row r="225" spans="1:25" x14ac:dyDescent="0.25">
      <c r="A225" s="31">
        <v>3175</v>
      </c>
      <c r="B225" s="31" t="s">
        <v>3175</v>
      </c>
      <c r="C225" s="31" t="s">
        <v>7285</v>
      </c>
      <c r="D225" s="32">
        <v>5000</v>
      </c>
      <c r="E225" s="33">
        <v>5478</v>
      </c>
      <c r="F225" s="31" t="s">
        <v>8218</v>
      </c>
      <c r="G225" s="31" t="s">
        <v>8223</v>
      </c>
      <c r="H225" s="31" t="s">
        <v>8245</v>
      </c>
      <c r="I225" s="31">
        <v>1297977427</v>
      </c>
      <c r="J225" s="31">
        <v>1292793427</v>
      </c>
      <c r="K225" s="31" t="b">
        <v>1</v>
      </c>
      <c r="L225" s="31">
        <v>60</v>
      </c>
      <c r="M225" s="31" t="b">
        <v>1</v>
      </c>
      <c r="N225" s="34" t="s">
        <v>8297</v>
      </c>
      <c r="O225" s="31" t="s">
        <v>8298</v>
      </c>
      <c r="P225" s="35">
        <v>110</v>
      </c>
      <c r="Q225" s="31">
        <v>91.3</v>
      </c>
      <c r="R225" s="31"/>
      <c r="S225" s="36">
        <v>40531.886886574073</v>
      </c>
      <c r="T225" s="36">
        <v>40591.886886574073</v>
      </c>
      <c r="U225" s="37">
        <v>12</v>
      </c>
      <c r="V225" s="37">
        <v>2</v>
      </c>
      <c r="W225" s="31">
        <v>2010</v>
      </c>
      <c r="X225" s="31">
        <v>2011</v>
      </c>
      <c r="Y225" s="37">
        <v>60</v>
      </c>
    </row>
    <row r="226" spans="1:25" x14ac:dyDescent="0.25">
      <c r="A226" s="24">
        <v>2961</v>
      </c>
      <c r="B226" s="24" t="s">
        <v>2961</v>
      </c>
      <c r="C226" s="24" t="s">
        <v>7071</v>
      </c>
      <c r="D226" s="25">
        <v>5000</v>
      </c>
      <c r="E226" s="26">
        <v>5481</v>
      </c>
      <c r="F226" s="24" t="s">
        <v>8218</v>
      </c>
      <c r="G226" s="24" t="s">
        <v>8223</v>
      </c>
      <c r="H226" s="24" t="s">
        <v>8245</v>
      </c>
      <c r="I226" s="24">
        <v>1427342400</v>
      </c>
      <c r="J226" s="24">
        <v>1424927159</v>
      </c>
      <c r="K226" s="24" t="b">
        <v>0</v>
      </c>
      <c r="L226" s="24">
        <v>108</v>
      </c>
      <c r="M226" s="24" t="b">
        <v>1</v>
      </c>
      <c r="N226" s="27" t="s">
        <v>8297</v>
      </c>
      <c r="O226" s="24" t="s">
        <v>8298</v>
      </c>
      <c r="P226" s="28">
        <v>110</v>
      </c>
      <c r="Q226" s="24">
        <v>50.75</v>
      </c>
      <c r="R226" s="24"/>
      <c r="S226" s="29">
        <v>42061.212488425925</v>
      </c>
      <c r="T226" s="29">
        <v>42089.166666666672</v>
      </c>
      <c r="U226" s="30">
        <v>2</v>
      </c>
      <c r="V226" s="30">
        <v>3</v>
      </c>
      <c r="W226" s="24">
        <v>2015</v>
      </c>
      <c r="X226" s="24">
        <v>2015</v>
      </c>
      <c r="Y226" s="30">
        <v>28</v>
      </c>
    </row>
    <row r="227" spans="1:25" x14ac:dyDescent="0.25">
      <c r="A227" s="31">
        <v>3432</v>
      </c>
      <c r="B227" s="31" t="s">
        <v>3431</v>
      </c>
      <c r="C227" s="31" t="s">
        <v>7542</v>
      </c>
      <c r="D227" s="32">
        <v>2000</v>
      </c>
      <c r="E227" s="33">
        <v>2193</v>
      </c>
      <c r="F227" s="31" t="s">
        <v>8218</v>
      </c>
      <c r="G227" s="31" t="s">
        <v>8223</v>
      </c>
      <c r="H227" s="31" t="s">
        <v>8245</v>
      </c>
      <c r="I227" s="31">
        <v>1454709600</v>
      </c>
      <c r="J227" s="31">
        <v>1452520614</v>
      </c>
      <c r="K227" s="31" t="b">
        <v>0</v>
      </c>
      <c r="L227" s="31">
        <v>42</v>
      </c>
      <c r="M227" s="31" t="b">
        <v>1</v>
      </c>
      <c r="N227" s="34" t="s">
        <v>8297</v>
      </c>
      <c r="O227" s="31" t="s">
        <v>8298</v>
      </c>
      <c r="P227" s="35">
        <v>110</v>
      </c>
      <c r="Q227" s="31">
        <v>52.21</v>
      </c>
      <c r="R227" s="31"/>
      <c r="S227" s="36">
        <v>42380.581180555557</v>
      </c>
      <c r="T227" s="36">
        <v>42405.916666666672</v>
      </c>
      <c r="U227" s="37">
        <v>1</v>
      </c>
      <c r="V227" s="37">
        <v>2</v>
      </c>
      <c r="W227" s="31">
        <v>2016</v>
      </c>
      <c r="X227" s="31">
        <v>2016</v>
      </c>
      <c r="Y227" s="37">
        <v>25</v>
      </c>
    </row>
    <row r="228" spans="1:25" x14ac:dyDescent="0.25">
      <c r="A228" s="24">
        <v>3621</v>
      </c>
      <c r="B228" s="24" t="s">
        <v>3619</v>
      </c>
      <c r="C228" s="24" t="s">
        <v>7731</v>
      </c>
      <c r="D228" s="25">
        <v>3000</v>
      </c>
      <c r="E228" s="26">
        <v>3292</v>
      </c>
      <c r="F228" s="24" t="s">
        <v>8218</v>
      </c>
      <c r="G228" s="24" t="s">
        <v>8223</v>
      </c>
      <c r="H228" s="24" t="s">
        <v>8245</v>
      </c>
      <c r="I228" s="24">
        <v>1475269200</v>
      </c>
      <c r="J228" s="24">
        <v>1473200844</v>
      </c>
      <c r="K228" s="24" t="b">
        <v>0</v>
      </c>
      <c r="L228" s="24">
        <v>70</v>
      </c>
      <c r="M228" s="24" t="b">
        <v>1</v>
      </c>
      <c r="N228" s="27" t="s">
        <v>8297</v>
      </c>
      <c r="O228" s="24" t="s">
        <v>8298</v>
      </c>
      <c r="P228" s="28">
        <v>110</v>
      </c>
      <c r="Q228" s="24">
        <v>47.03</v>
      </c>
      <c r="R228" s="24"/>
      <c r="S228" s="29">
        <v>42619.935694444444</v>
      </c>
      <c r="T228" s="29">
        <v>42643.875</v>
      </c>
      <c r="U228" s="30">
        <v>9</v>
      </c>
      <c r="V228" s="30">
        <v>9</v>
      </c>
      <c r="W228" s="24">
        <v>2016</v>
      </c>
      <c r="X228" s="24">
        <v>2016</v>
      </c>
      <c r="Y228" s="30">
        <v>24</v>
      </c>
    </row>
    <row r="229" spans="1:25" x14ac:dyDescent="0.25">
      <c r="A229" s="31">
        <v>3448</v>
      </c>
      <c r="B229" s="31" t="s">
        <v>3447</v>
      </c>
      <c r="C229" s="31" t="s">
        <v>7558</v>
      </c>
      <c r="D229" s="32">
        <v>2100</v>
      </c>
      <c r="E229" s="33">
        <v>2305</v>
      </c>
      <c r="F229" s="31" t="s">
        <v>8218</v>
      </c>
      <c r="G229" s="31" t="s">
        <v>8223</v>
      </c>
      <c r="H229" s="31" t="s">
        <v>8245</v>
      </c>
      <c r="I229" s="31">
        <v>1418784689</v>
      </c>
      <c r="J229" s="31">
        <v>1416192689</v>
      </c>
      <c r="K229" s="31" t="b">
        <v>0</v>
      </c>
      <c r="L229" s="31">
        <v>45</v>
      </c>
      <c r="M229" s="31" t="b">
        <v>1</v>
      </c>
      <c r="N229" s="34" t="s">
        <v>8297</v>
      </c>
      <c r="O229" s="31" t="s">
        <v>8298</v>
      </c>
      <c r="P229" s="35">
        <v>110</v>
      </c>
      <c r="Q229" s="31">
        <v>51.22</v>
      </c>
      <c r="R229" s="31"/>
      <c r="S229" s="36">
        <v>41960.119085648148</v>
      </c>
      <c r="T229" s="36">
        <v>41990.119085648148</v>
      </c>
      <c r="U229" s="37">
        <v>11</v>
      </c>
      <c r="V229" s="37">
        <v>12</v>
      </c>
      <c r="W229" s="31">
        <v>2014</v>
      </c>
      <c r="X229" s="31">
        <v>2014</v>
      </c>
      <c r="Y229" s="37">
        <v>30</v>
      </c>
    </row>
    <row r="230" spans="1:25" x14ac:dyDescent="0.25">
      <c r="A230" s="24">
        <v>3402</v>
      </c>
      <c r="B230" s="24" t="s">
        <v>3401</v>
      </c>
      <c r="C230" s="24" t="s">
        <v>7512</v>
      </c>
      <c r="D230" s="25">
        <v>15000</v>
      </c>
      <c r="E230" s="26">
        <v>16465</v>
      </c>
      <c r="F230" s="24" t="s">
        <v>8218</v>
      </c>
      <c r="G230" s="24" t="s">
        <v>8223</v>
      </c>
      <c r="H230" s="24" t="s">
        <v>8245</v>
      </c>
      <c r="I230" s="24">
        <v>1447295460</v>
      </c>
      <c r="J230" s="24">
        <v>1444747843</v>
      </c>
      <c r="K230" s="24" t="b">
        <v>0</v>
      </c>
      <c r="L230" s="24">
        <v>165</v>
      </c>
      <c r="M230" s="24" t="b">
        <v>1</v>
      </c>
      <c r="N230" s="27" t="s">
        <v>8297</v>
      </c>
      <c r="O230" s="24" t="s">
        <v>8298</v>
      </c>
      <c r="P230" s="28">
        <v>110</v>
      </c>
      <c r="Q230" s="24">
        <v>99.79</v>
      </c>
      <c r="R230" s="24"/>
      <c r="S230" s="29">
        <v>42290.61855324074</v>
      </c>
      <c r="T230" s="29">
        <v>42320.104861111111</v>
      </c>
      <c r="U230" s="30">
        <v>10</v>
      </c>
      <c r="V230" s="30">
        <v>11</v>
      </c>
      <c r="W230" s="24">
        <v>2015</v>
      </c>
      <c r="X230" s="24">
        <v>2015</v>
      </c>
      <c r="Y230" s="30">
        <v>30</v>
      </c>
    </row>
    <row r="231" spans="1:25" x14ac:dyDescent="0.25">
      <c r="A231" s="31">
        <v>3311</v>
      </c>
      <c r="B231" s="31" t="s">
        <v>3311</v>
      </c>
      <c r="C231" s="31" t="s">
        <v>7421</v>
      </c>
      <c r="D231" s="32">
        <v>2500</v>
      </c>
      <c r="E231" s="33">
        <v>2746</v>
      </c>
      <c r="F231" s="31" t="s">
        <v>8218</v>
      </c>
      <c r="G231" s="31" t="s">
        <v>8223</v>
      </c>
      <c r="H231" s="31" t="s">
        <v>8245</v>
      </c>
      <c r="I231" s="31">
        <v>1445065210</v>
      </c>
      <c r="J231" s="31">
        <v>1442473210</v>
      </c>
      <c r="K231" s="31" t="b">
        <v>0</v>
      </c>
      <c r="L231" s="31">
        <v>45</v>
      </c>
      <c r="M231" s="31" t="b">
        <v>1</v>
      </c>
      <c r="N231" s="34" t="s">
        <v>8297</v>
      </c>
      <c r="O231" s="31" t="s">
        <v>8298</v>
      </c>
      <c r="P231" s="35">
        <v>110</v>
      </c>
      <c r="Q231" s="31">
        <v>61.02</v>
      </c>
      <c r="R231" s="31"/>
      <c r="S231" s="36">
        <v>42264.29178240741</v>
      </c>
      <c r="T231" s="36">
        <v>42294.29178240741</v>
      </c>
      <c r="U231" s="37">
        <v>9</v>
      </c>
      <c r="V231" s="37">
        <v>10</v>
      </c>
      <c r="W231" s="31">
        <v>2015</v>
      </c>
      <c r="X231" s="31">
        <v>2015</v>
      </c>
      <c r="Y231" s="37">
        <v>30</v>
      </c>
    </row>
    <row r="232" spans="1:25" x14ac:dyDescent="0.25">
      <c r="A232" s="24">
        <v>3230</v>
      </c>
      <c r="B232" s="24" t="s">
        <v>3230</v>
      </c>
      <c r="C232" s="24" t="s">
        <v>7340</v>
      </c>
      <c r="D232" s="25">
        <v>2600</v>
      </c>
      <c r="E232" s="26">
        <v>2857</v>
      </c>
      <c r="F232" s="24" t="s">
        <v>8218</v>
      </c>
      <c r="G232" s="24" t="s">
        <v>8223</v>
      </c>
      <c r="H232" s="24" t="s">
        <v>8245</v>
      </c>
      <c r="I232" s="24">
        <v>1412135940</v>
      </c>
      <c r="J232" s="24">
        <v>1410840126</v>
      </c>
      <c r="K232" s="24" t="b">
        <v>1</v>
      </c>
      <c r="L232" s="24">
        <v>37</v>
      </c>
      <c r="M232" s="24" t="b">
        <v>1</v>
      </c>
      <c r="N232" s="27" t="s">
        <v>8297</v>
      </c>
      <c r="O232" s="24" t="s">
        <v>8298</v>
      </c>
      <c r="P232" s="28">
        <v>110</v>
      </c>
      <c r="Q232" s="24">
        <v>77.22</v>
      </c>
      <c r="R232" s="24"/>
      <c r="S232" s="29">
        <v>41898.168125000004</v>
      </c>
      <c r="T232" s="29">
        <v>41913.165972222225</v>
      </c>
      <c r="U232" s="30">
        <v>9</v>
      </c>
      <c r="V232" s="30">
        <v>10</v>
      </c>
      <c r="W232" s="24">
        <v>2014</v>
      </c>
      <c r="X232" s="24">
        <v>2014</v>
      </c>
      <c r="Y232" s="30">
        <v>15</v>
      </c>
    </row>
    <row r="233" spans="1:25" x14ac:dyDescent="0.25">
      <c r="A233" s="31">
        <v>3346</v>
      </c>
      <c r="B233" s="31" t="s">
        <v>3346</v>
      </c>
      <c r="C233" s="31" t="s">
        <v>7456</v>
      </c>
      <c r="D233" s="32">
        <v>1500</v>
      </c>
      <c r="E233" s="33">
        <v>1650</v>
      </c>
      <c r="F233" s="31" t="s">
        <v>8218</v>
      </c>
      <c r="G233" s="31" t="s">
        <v>8223</v>
      </c>
      <c r="H233" s="31" t="s">
        <v>8245</v>
      </c>
      <c r="I233" s="31">
        <v>1424910910</v>
      </c>
      <c r="J233" s="31">
        <v>1424306110</v>
      </c>
      <c r="K233" s="31" t="b">
        <v>0</v>
      </c>
      <c r="L233" s="31">
        <v>18</v>
      </c>
      <c r="M233" s="31" t="b">
        <v>1</v>
      </c>
      <c r="N233" s="34" t="s">
        <v>8297</v>
      </c>
      <c r="O233" s="31" t="s">
        <v>8298</v>
      </c>
      <c r="P233" s="35">
        <v>110</v>
      </c>
      <c r="Q233" s="31">
        <v>91.67</v>
      </c>
      <c r="R233" s="31"/>
      <c r="S233" s="36">
        <v>42054.024421296301</v>
      </c>
      <c r="T233" s="36">
        <v>42061.024421296301</v>
      </c>
      <c r="U233" s="37">
        <v>2</v>
      </c>
      <c r="V233" s="37">
        <v>2</v>
      </c>
      <c r="W233" s="31">
        <v>2015</v>
      </c>
      <c r="X233" s="31">
        <v>2015</v>
      </c>
      <c r="Y233" s="37">
        <v>7</v>
      </c>
    </row>
    <row r="234" spans="1:25" x14ac:dyDescent="0.25">
      <c r="A234" s="24">
        <v>3514</v>
      </c>
      <c r="B234" s="24" t="s">
        <v>3513</v>
      </c>
      <c r="C234" s="24" t="s">
        <v>7624</v>
      </c>
      <c r="D234" s="25">
        <v>500</v>
      </c>
      <c r="E234" s="26">
        <v>550</v>
      </c>
      <c r="F234" s="24" t="s">
        <v>8218</v>
      </c>
      <c r="G234" s="24" t="s">
        <v>8223</v>
      </c>
      <c r="H234" s="24" t="s">
        <v>8245</v>
      </c>
      <c r="I234" s="24">
        <v>1422853140</v>
      </c>
      <c r="J234" s="24">
        <v>1421439552</v>
      </c>
      <c r="K234" s="24" t="b">
        <v>0</v>
      </c>
      <c r="L234" s="24">
        <v>10</v>
      </c>
      <c r="M234" s="24" t="b">
        <v>1</v>
      </c>
      <c r="N234" s="27" t="s">
        <v>8297</v>
      </c>
      <c r="O234" s="24" t="s">
        <v>8298</v>
      </c>
      <c r="P234" s="28">
        <v>110</v>
      </c>
      <c r="Q234" s="24">
        <v>55</v>
      </c>
      <c r="R234" s="24"/>
      <c r="S234" s="29">
        <v>42020.846666666665</v>
      </c>
      <c r="T234" s="29">
        <v>42037.207638888889</v>
      </c>
      <c r="U234" s="30">
        <v>1</v>
      </c>
      <c r="V234" s="30">
        <v>2</v>
      </c>
      <c r="W234" s="24">
        <v>2015</v>
      </c>
      <c r="X234" s="24">
        <v>2015</v>
      </c>
      <c r="Y234" s="30">
        <v>17</v>
      </c>
    </row>
    <row r="235" spans="1:25" x14ac:dyDescent="0.25">
      <c r="A235" s="31">
        <v>3518</v>
      </c>
      <c r="B235" s="31" t="s">
        <v>3517</v>
      </c>
      <c r="C235" s="31" t="s">
        <v>7628</v>
      </c>
      <c r="D235" s="32">
        <v>1500</v>
      </c>
      <c r="E235" s="33">
        <v>1650.69</v>
      </c>
      <c r="F235" s="31" t="s">
        <v>8218</v>
      </c>
      <c r="G235" s="31" t="s">
        <v>8223</v>
      </c>
      <c r="H235" s="31" t="s">
        <v>8245</v>
      </c>
      <c r="I235" s="31">
        <v>1412259660</v>
      </c>
      <c r="J235" s="31">
        <v>1410461299</v>
      </c>
      <c r="K235" s="31" t="b">
        <v>0</v>
      </c>
      <c r="L235" s="31">
        <v>33</v>
      </c>
      <c r="M235" s="31" t="b">
        <v>1</v>
      </c>
      <c r="N235" s="34" t="s">
        <v>8297</v>
      </c>
      <c r="O235" s="31" t="s">
        <v>8298</v>
      </c>
      <c r="P235" s="35">
        <v>110</v>
      </c>
      <c r="Q235" s="31">
        <v>50.02</v>
      </c>
      <c r="R235" s="31"/>
      <c r="S235" s="36">
        <v>41893.783553240741</v>
      </c>
      <c r="T235" s="36">
        <v>41914.597916666666</v>
      </c>
      <c r="U235" s="37">
        <v>9</v>
      </c>
      <c r="V235" s="37">
        <v>10</v>
      </c>
      <c r="W235" s="31">
        <v>2014</v>
      </c>
      <c r="X235" s="31">
        <v>2014</v>
      </c>
      <c r="Y235" s="37">
        <v>21</v>
      </c>
    </row>
    <row r="236" spans="1:25" x14ac:dyDescent="0.25">
      <c r="A236" s="24">
        <v>3598</v>
      </c>
      <c r="B236" s="24" t="s">
        <v>3597</v>
      </c>
      <c r="C236" s="24" t="s">
        <v>7708</v>
      </c>
      <c r="D236" s="25">
        <v>1000</v>
      </c>
      <c r="E236" s="26">
        <v>1101</v>
      </c>
      <c r="F236" s="24" t="s">
        <v>8218</v>
      </c>
      <c r="G236" s="24" t="s">
        <v>8223</v>
      </c>
      <c r="H236" s="24" t="s">
        <v>8245</v>
      </c>
      <c r="I236" s="24">
        <v>1409720340</v>
      </c>
      <c r="J236" s="24">
        <v>1408129822</v>
      </c>
      <c r="K236" s="24" t="b">
        <v>0</v>
      </c>
      <c r="L236" s="24">
        <v>27</v>
      </c>
      <c r="M236" s="24" t="b">
        <v>1</v>
      </c>
      <c r="N236" s="27" t="s">
        <v>8297</v>
      </c>
      <c r="O236" s="24" t="s">
        <v>8298</v>
      </c>
      <c r="P236" s="28">
        <v>110</v>
      </c>
      <c r="Q236" s="24">
        <v>40.78</v>
      </c>
      <c r="R236" s="24"/>
      <c r="S236" s="29">
        <v>41866.79886574074</v>
      </c>
      <c r="T236" s="29">
        <v>41885.207638888889</v>
      </c>
      <c r="U236" s="30">
        <v>8</v>
      </c>
      <c r="V236" s="30">
        <v>9</v>
      </c>
      <c r="W236" s="24">
        <v>2014</v>
      </c>
      <c r="X236" s="24">
        <v>2014</v>
      </c>
      <c r="Y236" s="30">
        <v>19</v>
      </c>
    </row>
    <row r="237" spans="1:25" x14ac:dyDescent="0.25">
      <c r="A237" s="31">
        <v>3679</v>
      </c>
      <c r="B237" s="31" t="s">
        <v>3676</v>
      </c>
      <c r="C237" s="31" t="s">
        <v>7789</v>
      </c>
      <c r="D237" s="32">
        <v>2000</v>
      </c>
      <c r="E237" s="33">
        <v>2202</v>
      </c>
      <c r="F237" s="31" t="s">
        <v>8218</v>
      </c>
      <c r="G237" s="31" t="s">
        <v>8223</v>
      </c>
      <c r="H237" s="31" t="s">
        <v>8245</v>
      </c>
      <c r="I237" s="31">
        <v>1404190740</v>
      </c>
      <c r="J237" s="31">
        <v>1401214581</v>
      </c>
      <c r="K237" s="31" t="b">
        <v>0</v>
      </c>
      <c r="L237" s="31">
        <v>30</v>
      </c>
      <c r="M237" s="31" t="b">
        <v>1</v>
      </c>
      <c r="N237" s="34" t="s">
        <v>8297</v>
      </c>
      <c r="O237" s="31" t="s">
        <v>8298</v>
      </c>
      <c r="P237" s="35">
        <v>110</v>
      </c>
      <c r="Q237" s="31">
        <v>73.400000000000006</v>
      </c>
      <c r="R237" s="31"/>
      <c r="S237" s="36">
        <v>41786.761354166665</v>
      </c>
      <c r="T237" s="36">
        <v>41821.207638888889</v>
      </c>
      <c r="U237" s="37">
        <v>5</v>
      </c>
      <c r="V237" s="37">
        <v>7</v>
      </c>
      <c r="W237" s="31">
        <v>2014</v>
      </c>
      <c r="X237" s="31">
        <v>2014</v>
      </c>
      <c r="Y237" s="37">
        <v>35</v>
      </c>
    </row>
    <row r="238" spans="1:25" x14ac:dyDescent="0.25">
      <c r="A238" s="24">
        <v>3698</v>
      </c>
      <c r="B238" s="24" t="s">
        <v>3695</v>
      </c>
      <c r="C238" s="24" t="s">
        <v>7808</v>
      </c>
      <c r="D238" s="25">
        <v>5000</v>
      </c>
      <c r="E238" s="26">
        <v>5526</v>
      </c>
      <c r="F238" s="24" t="s">
        <v>8218</v>
      </c>
      <c r="G238" s="24" t="s">
        <v>8223</v>
      </c>
      <c r="H238" s="24" t="s">
        <v>8245</v>
      </c>
      <c r="I238" s="24">
        <v>1456946487</v>
      </c>
      <c r="J238" s="24">
        <v>1454354487</v>
      </c>
      <c r="K238" s="24" t="b">
        <v>0</v>
      </c>
      <c r="L238" s="24">
        <v>136</v>
      </c>
      <c r="M238" s="24" t="b">
        <v>1</v>
      </c>
      <c r="N238" s="27" t="s">
        <v>8297</v>
      </c>
      <c r="O238" s="24" t="s">
        <v>8298</v>
      </c>
      <c r="P238" s="28">
        <v>111</v>
      </c>
      <c r="Q238" s="24">
        <v>40.630000000000003</v>
      </c>
      <c r="R238" s="24"/>
      <c r="S238" s="29">
        <v>42401.806562500002</v>
      </c>
      <c r="T238" s="29">
        <v>42431.806562500002</v>
      </c>
      <c r="U238" s="30">
        <v>2</v>
      </c>
      <c r="V238" s="30">
        <v>3</v>
      </c>
      <c r="W238" s="24">
        <v>2016</v>
      </c>
      <c r="X238" s="24">
        <v>2016</v>
      </c>
      <c r="Y238" s="30">
        <v>30</v>
      </c>
    </row>
    <row r="239" spans="1:25" x14ac:dyDescent="0.25">
      <c r="A239" s="31">
        <v>3593</v>
      </c>
      <c r="B239" s="31" t="s">
        <v>3592</v>
      </c>
      <c r="C239" s="31" t="s">
        <v>7703</v>
      </c>
      <c r="D239" s="32">
        <v>3000</v>
      </c>
      <c r="E239" s="33">
        <v>3319</v>
      </c>
      <c r="F239" s="31" t="s">
        <v>8218</v>
      </c>
      <c r="G239" s="31" t="s">
        <v>8223</v>
      </c>
      <c r="H239" s="31" t="s">
        <v>8245</v>
      </c>
      <c r="I239" s="31">
        <v>1420489560</v>
      </c>
      <c r="J239" s="31">
        <v>1417469639</v>
      </c>
      <c r="K239" s="31" t="b">
        <v>0</v>
      </c>
      <c r="L239" s="31">
        <v>43</v>
      </c>
      <c r="M239" s="31" t="b">
        <v>1</v>
      </c>
      <c r="N239" s="34" t="s">
        <v>8297</v>
      </c>
      <c r="O239" s="31" t="s">
        <v>8298</v>
      </c>
      <c r="P239" s="35">
        <v>111</v>
      </c>
      <c r="Q239" s="31">
        <v>77.19</v>
      </c>
      <c r="R239" s="31"/>
      <c r="S239" s="36">
        <v>41974.898599537039</v>
      </c>
      <c r="T239" s="36">
        <v>42009.851388888885</v>
      </c>
      <c r="U239" s="37">
        <v>12</v>
      </c>
      <c r="V239" s="37">
        <v>1</v>
      </c>
      <c r="W239" s="31">
        <v>2014</v>
      </c>
      <c r="X239" s="31">
        <v>2015</v>
      </c>
      <c r="Y239" s="37">
        <v>35</v>
      </c>
    </row>
    <row r="240" spans="1:25" x14ac:dyDescent="0.25">
      <c r="A240" s="24">
        <v>2831</v>
      </c>
      <c r="B240" s="24" t="s">
        <v>2831</v>
      </c>
      <c r="C240" s="24" t="s">
        <v>6941</v>
      </c>
      <c r="D240" s="25">
        <v>3000</v>
      </c>
      <c r="E240" s="26">
        <v>3320</v>
      </c>
      <c r="F240" s="24" t="s">
        <v>8218</v>
      </c>
      <c r="G240" s="24" t="s">
        <v>8223</v>
      </c>
      <c r="H240" s="24" t="s">
        <v>8245</v>
      </c>
      <c r="I240" s="24">
        <v>1437076070</v>
      </c>
      <c r="J240" s="24">
        <v>1434484070</v>
      </c>
      <c r="K240" s="24" t="b">
        <v>0</v>
      </c>
      <c r="L240" s="24">
        <v>52</v>
      </c>
      <c r="M240" s="24" t="b">
        <v>1</v>
      </c>
      <c r="N240" s="27" t="s">
        <v>8297</v>
      </c>
      <c r="O240" s="24" t="s">
        <v>8298</v>
      </c>
      <c r="P240" s="28">
        <v>111</v>
      </c>
      <c r="Q240" s="24">
        <v>63.85</v>
      </c>
      <c r="R240" s="24"/>
      <c r="S240" s="29">
        <v>42171.824884259258</v>
      </c>
      <c r="T240" s="29">
        <v>42201.824884259258</v>
      </c>
      <c r="U240" s="30">
        <v>6</v>
      </c>
      <c r="V240" s="30">
        <v>7</v>
      </c>
      <c r="W240" s="24">
        <v>2015</v>
      </c>
      <c r="X240" s="24">
        <v>2015</v>
      </c>
      <c r="Y240" s="30">
        <v>30</v>
      </c>
    </row>
    <row r="241" spans="1:25" x14ac:dyDescent="0.25">
      <c r="A241" s="31">
        <v>3251</v>
      </c>
      <c r="B241" s="31" t="s">
        <v>3251</v>
      </c>
      <c r="C241" s="31" t="s">
        <v>7361</v>
      </c>
      <c r="D241" s="32">
        <v>1500</v>
      </c>
      <c r="E241" s="33">
        <v>1661</v>
      </c>
      <c r="F241" s="31" t="s">
        <v>8218</v>
      </c>
      <c r="G241" s="31" t="s">
        <v>8223</v>
      </c>
      <c r="H241" s="31" t="s">
        <v>8245</v>
      </c>
      <c r="I241" s="31">
        <v>1434907966</v>
      </c>
      <c r="J241" s="31">
        <v>1432315966</v>
      </c>
      <c r="K241" s="31" t="b">
        <v>1</v>
      </c>
      <c r="L241" s="31">
        <v>20</v>
      </c>
      <c r="M241" s="31" t="b">
        <v>1</v>
      </c>
      <c r="N241" s="34" t="s">
        <v>8297</v>
      </c>
      <c r="O241" s="31" t="s">
        <v>8298</v>
      </c>
      <c r="P241" s="35">
        <v>111</v>
      </c>
      <c r="Q241" s="31">
        <v>83.05</v>
      </c>
      <c r="R241" s="31"/>
      <c r="S241" s="36">
        <v>42146.731087962966</v>
      </c>
      <c r="T241" s="36">
        <v>42176.731087962966</v>
      </c>
      <c r="U241" s="37">
        <v>5</v>
      </c>
      <c r="V241" s="37">
        <v>6</v>
      </c>
      <c r="W241" s="31">
        <v>2015</v>
      </c>
      <c r="X241" s="31">
        <v>2015</v>
      </c>
      <c r="Y241" s="37">
        <v>30</v>
      </c>
    </row>
    <row r="242" spans="1:25" x14ac:dyDescent="0.25">
      <c r="A242" s="24">
        <v>3683</v>
      </c>
      <c r="B242" s="24" t="s">
        <v>3680</v>
      </c>
      <c r="C242" s="24" t="s">
        <v>7793</v>
      </c>
      <c r="D242" s="25">
        <v>3500</v>
      </c>
      <c r="E242" s="26">
        <v>3880</v>
      </c>
      <c r="F242" s="24" t="s">
        <v>8218</v>
      </c>
      <c r="G242" s="24" t="s">
        <v>8223</v>
      </c>
      <c r="H242" s="24" t="s">
        <v>8245</v>
      </c>
      <c r="I242" s="24">
        <v>1476931696</v>
      </c>
      <c r="J242" s="24">
        <v>1474339696</v>
      </c>
      <c r="K242" s="24" t="b">
        <v>0</v>
      </c>
      <c r="L242" s="24">
        <v>66</v>
      </c>
      <c r="M242" s="24" t="b">
        <v>1</v>
      </c>
      <c r="N242" s="27" t="s">
        <v>8297</v>
      </c>
      <c r="O242" s="24" t="s">
        <v>8298</v>
      </c>
      <c r="P242" s="28">
        <v>111</v>
      </c>
      <c r="Q242" s="24">
        <v>58.79</v>
      </c>
      <c r="R242" s="24"/>
      <c r="S242" s="29">
        <v>42633.116851851853</v>
      </c>
      <c r="T242" s="29">
        <v>42663.116851851853</v>
      </c>
      <c r="U242" s="30">
        <v>9</v>
      </c>
      <c r="V242" s="30">
        <v>10</v>
      </c>
      <c r="W242" s="24">
        <v>2016</v>
      </c>
      <c r="X242" s="24">
        <v>2016</v>
      </c>
      <c r="Y242" s="30">
        <v>30</v>
      </c>
    </row>
    <row r="243" spans="1:25" x14ac:dyDescent="0.25">
      <c r="A243" s="31">
        <v>3568</v>
      </c>
      <c r="B243" s="31" t="s">
        <v>3567</v>
      </c>
      <c r="C243" s="31" t="s">
        <v>7678</v>
      </c>
      <c r="D243" s="32">
        <v>1000</v>
      </c>
      <c r="E243" s="33">
        <v>1110</v>
      </c>
      <c r="F243" s="31" t="s">
        <v>8218</v>
      </c>
      <c r="G243" s="31" t="s">
        <v>8223</v>
      </c>
      <c r="H243" s="31" t="s">
        <v>8245</v>
      </c>
      <c r="I243" s="31">
        <v>1410975994</v>
      </c>
      <c r="J243" s="31">
        <v>1408383994</v>
      </c>
      <c r="K243" s="31" t="b">
        <v>0</v>
      </c>
      <c r="L243" s="31">
        <v>19</v>
      </c>
      <c r="M243" s="31" t="b">
        <v>1</v>
      </c>
      <c r="N243" s="34" t="s">
        <v>8297</v>
      </c>
      <c r="O243" s="31" t="s">
        <v>8298</v>
      </c>
      <c r="P243" s="35">
        <v>111</v>
      </c>
      <c r="Q243" s="31">
        <v>58.42</v>
      </c>
      <c r="R243" s="31"/>
      <c r="S243" s="36">
        <v>41869.740671296298</v>
      </c>
      <c r="T243" s="36">
        <v>41899.740671296298</v>
      </c>
      <c r="U243" s="37">
        <v>8</v>
      </c>
      <c r="V243" s="37">
        <v>9</v>
      </c>
      <c r="W243" s="31">
        <v>2014</v>
      </c>
      <c r="X243" s="31">
        <v>2014</v>
      </c>
      <c r="Y243" s="37">
        <v>30</v>
      </c>
    </row>
    <row r="244" spans="1:25" x14ac:dyDescent="0.25">
      <c r="A244" s="24">
        <v>3661</v>
      </c>
      <c r="B244" s="24" t="s">
        <v>3658</v>
      </c>
      <c r="C244" s="24" t="s">
        <v>7771</v>
      </c>
      <c r="D244" s="25">
        <v>3000</v>
      </c>
      <c r="E244" s="26">
        <v>3330</v>
      </c>
      <c r="F244" s="24" t="s">
        <v>8218</v>
      </c>
      <c r="G244" s="24" t="s">
        <v>8223</v>
      </c>
      <c r="H244" s="24" t="s">
        <v>8245</v>
      </c>
      <c r="I244" s="24">
        <v>1460260800</v>
      </c>
      <c r="J244" s="24">
        <v>1458336672</v>
      </c>
      <c r="K244" s="24" t="b">
        <v>0</v>
      </c>
      <c r="L244" s="24">
        <v>36</v>
      </c>
      <c r="M244" s="24" t="b">
        <v>1</v>
      </c>
      <c r="N244" s="27" t="s">
        <v>8297</v>
      </c>
      <c r="O244" s="24" t="s">
        <v>8298</v>
      </c>
      <c r="P244" s="28">
        <v>111</v>
      </c>
      <c r="Q244" s="24">
        <v>92.5</v>
      </c>
      <c r="R244" s="24"/>
      <c r="S244" s="29">
        <v>42447.896666666667</v>
      </c>
      <c r="T244" s="29">
        <v>42470.166666666672</v>
      </c>
      <c r="U244" s="30">
        <v>3</v>
      </c>
      <c r="V244" s="30">
        <v>4</v>
      </c>
      <c r="W244" s="24">
        <v>2016</v>
      </c>
      <c r="X244" s="24">
        <v>2016</v>
      </c>
      <c r="Y244" s="30">
        <v>23</v>
      </c>
    </row>
    <row r="245" spans="1:25" x14ac:dyDescent="0.25">
      <c r="A245" s="31">
        <v>3398</v>
      </c>
      <c r="B245" s="31" t="s">
        <v>3397</v>
      </c>
      <c r="C245" s="31" t="s">
        <v>7508</v>
      </c>
      <c r="D245" s="32">
        <v>4000</v>
      </c>
      <c r="E245" s="33">
        <v>4443</v>
      </c>
      <c r="F245" s="31" t="s">
        <v>8218</v>
      </c>
      <c r="G245" s="31" t="s">
        <v>8223</v>
      </c>
      <c r="H245" s="31" t="s">
        <v>8245</v>
      </c>
      <c r="I245" s="31">
        <v>1416589200</v>
      </c>
      <c r="J245" s="31">
        <v>1414605776</v>
      </c>
      <c r="K245" s="31" t="b">
        <v>0</v>
      </c>
      <c r="L245" s="31">
        <v>65</v>
      </c>
      <c r="M245" s="31" t="b">
        <v>1</v>
      </c>
      <c r="N245" s="34" t="s">
        <v>8297</v>
      </c>
      <c r="O245" s="31" t="s">
        <v>8298</v>
      </c>
      <c r="P245" s="35">
        <v>111</v>
      </c>
      <c r="Q245" s="31">
        <v>68.349999999999994</v>
      </c>
      <c r="R245" s="31"/>
      <c r="S245" s="36">
        <v>41941.75203703704</v>
      </c>
      <c r="T245" s="36">
        <v>41964.708333333328</v>
      </c>
      <c r="U245" s="37">
        <v>10</v>
      </c>
      <c r="V245" s="37">
        <v>11</v>
      </c>
      <c r="W245" s="31">
        <v>2014</v>
      </c>
      <c r="X245" s="31">
        <v>2014</v>
      </c>
      <c r="Y245" s="37">
        <v>23</v>
      </c>
    </row>
    <row r="246" spans="1:25" x14ac:dyDescent="0.25">
      <c r="A246" s="24">
        <v>3163</v>
      </c>
      <c r="B246" s="24" t="s">
        <v>3163</v>
      </c>
      <c r="C246" s="24" t="s">
        <v>7273</v>
      </c>
      <c r="D246" s="25">
        <v>13000</v>
      </c>
      <c r="E246" s="26">
        <v>14450</v>
      </c>
      <c r="F246" s="24" t="s">
        <v>8218</v>
      </c>
      <c r="G246" s="24" t="s">
        <v>8223</v>
      </c>
      <c r="H246" s="24" t="s">
        <v>8245</v>
      </c>
      <c r="I246" s="24">
        <v>1402855525</v>
      </c>
      <c r="J246" s="24">
        <v>1400263525</v>
      </c>
      <c r="K246" s="24" t="b">
        <v>1</v>
      </c>
      <c r="L246" s="24">
        <v>72</v>
      </c>
      <c r="M246" s="24" t="b">
        <v>1</v>
      </c>
      <c r="N246" s="27" t="s">
        <v>8297</v>
      </c>
      <c r="O246" s="24" t="s">
        <v>8298</v>
      </c>
      <c r="P246" s="28">
        <v>111</v>
      </c>
      <c r="Q246" s="24">
        <v>200.69</v>
      </c>
      <c r="R246" s="24"/>
      <c r="S246" s="29">
        <v>41775.753761574073</v>
      </c>
      <c r="T246" s="29">
        <v>41805.753761574073</v>
      </c>
      <c r="U246" s="30">
        <v>5</v>
      </c>
      <c r="V246" s="30">
        <v>6</v>
      </c>
      <c r="W246" s="24">
        <v>2014</v>
      </c>
      <c r="X246" s="24">
        <v>2014</v>
      </c>
      <c r="Y246" s="30">
        <v>30</v>
      </c>
    </row>
    <row r="247" spans="1:25" x14ac:dyDescent="0.25">
      <c r="A247" s="31">
        <v>3246</v>
      </c>
      <c r="B247" s="31" t="s">
        <v>3246</v>
      </c>
      <c r="C247" s="31" t="s">
        <v>7356</v>
      </c>
      <c r="D247" s="32">
        <v>10000</v>
      </c>
      <c r="E247" s="33">
        <v>11122</v>
      </c>
      <c r="F247" s="31" t="s">
        <v>8218</v>
      </c>
      <c r="G247" s="31" t="s">
        <v>8223</v>
      </c>
      <c r="H247" s="31" t="s">
        <v>8245</v>
      </c>
      <c r="I247" s="31">
        <v>1442030340</v>
      </c>
      <c r="J247" s="31">
        <v>1439551200</v>
      </c>
      <c r="K247" s="31" t="b">
        <v>1</v>
      </c>
      <c r="L247" s="31">
        <v>193</v>
      </c>
      <c r="M247" s="31" t="b">
        <v>1</v>
      </c>
      <c r="N247" s="34" t="s">
        <v>8297</v>
      </c>
      <c r="O247" s="31" t="s">
        <v>8298</v>
      </c>
      <c r="P247" s="35">
        <v>111</v>
      </c>
      <c r="Q247" s="31">
        <v>57.63</v>
      </c>
      <c r="R247" s="31"/>
      <c r="S247" s="36">
        <v>42230.472222222219</v>
      </c>
      <c r="T247" s="36">
        <v>42259.165972222225</v>
      </c>
      <c r="U247" s="37">
        <v>8</v>
      </c>
      <c r="V247" s="37">
        <v>9</v>
      </c>
      <c r="W247" s="31">
        <v>2015</v>
      </c>
      <c r="X247" s="31">
        <v>2015</v>
      </c>
      <c r="Y247" s="37">
        <v>29</v>
      </c>
    </row>
    <row r="248" spans="1:25" x14ac:dyDescent="0.25">
      <c r="A248" s="24">
        <v>2839</v>
      </c>
      <c r="B248" s="24" t="s">
        <v>2839</v>
      </c>
      <c r="C248" s="24" t="s">
        <v>6949</v>
      </c>
      <c r="D248" s="25">
        <v>3500</v>
      </c>
      <c r="E248" s="26">
        <v>3900</v>
      </c>
      <c r="F248" s="24" t="s">
        <v>8218</v>
      </c>
      <c r="G248" s="24" t="s">
        <v>8223</v>
      </c>
      <c r="H248" s="24" t="s">
        <v>8245</v>
      </c>
      <c r="I248" s="24">
        <v>1408942740</v>
      </c>
      <c r="J248" s="24">
        <v>1406958354</v>
      </c>
      <c r="K248" s="24" t="b">
        <v>0</v>
      </c>
      <c r="L248" s="24">
        <v>31</v>
      </c>
      <c r="M248" s="24" t="b">
        <v>1</v>
      </c>
      <c r="N248" s="27" t="s">
        <v>8297</v>
      </c>
      <c r="O248" s="24" t="s">
        <v>8298</v>
      </c>
      <c r="P248" s="28">
        <v>111</v>
      </c>
      <c r="Q248" s="24">
        <v>125.81</v>
      </c>
      <c r="R248" s="24"/>
      <c r="S248" s="29">
        <v>41853.240208333329</v>
      </c>
      <c r="T248" s="29">
        <v>41876.207638888889</v>
      </c>
      <c r="U248" s="30">
        <v>8</v>
      </c>
      <c r="V248" s="30">
        <v>8</v>
      </c>
      <c r="W248" s="24">
        <v>2014</v>
      </c>
      <c r="X248" s="24">
        <v>2014</v>
      </c>
      <c r="Y248" s="30">
        <v>23</v>
      </c>
    </row>
    <row r="249" spans="1:25" x14ac:dyDescent="0.25">
      <c r="A249" s="31">
        <v>3383</v>
      </c>
      <c r="B249" s="31" t="s">
        <v>3382</v>
      </c>
      <c r="C249" s="31" t="s">
        <v>7493</v>
      </c>
      <c r="D249" s="32">
        <v>1750</v>
      </c>
      <c r="E249" s="33">
        <v>1955</v>
      </c>
      <c r="F249" s="31" t="s">
        <v>8218</v>
      </c>
      <c r="G249" s="31" t="s">
        <v>8223</v>
      </c>
      <c r="H249" s="31" t="s">
        <v>8245</v>
      </c>
      <c r="I249" s="31">
        <v>1466707620</v>
      </c>
      <c r="J249" s="31">
        <v>1464979620</v>
      </c>
      <c r="K249" s="31" t="b">
        <v>0</v>
      </c>
      <c r="L249" s="31">
        <v>30</v>
      </c>
      <c r="M249" s="31" t="b">
        <v>1</v>
      </c>
      <c r="N249" s="34" t="s">
        <v>8297</v>
      </c>
      <c r="O249" s="31" t="s">
        <v>8298</v>
      </c>
      <c r="P249" s="35">
        <v>112</v>
      </c>
      <c r="Q249" s="31">
        <v>65.17</v>
      </c>
      <c r="R249" s="31"/>
      <c r="S249" s="36">
        <v>42524.782638888893</v>
      </c>
      <c r="T249" s="36">
        <v>42544.782638888893</v>
      </c>
      <c r="U249" s="37">
        <v>6</v>
      </c>
      <c r="V249" s="37">
        <v>6</v>
      </c>
      <c r="W249" s="31">
        <v>2016</v>
      </c>
      <c r="X249" s="31">
        <v>2016</v>
      </c>
      <c r="Y249" s="37">
        <v>20</v>
      </c>
    </row>
    <row r="250" spans="1:25" x14ac:dyDescent="0.25">
      <c r="A250" s="24">
        <v>3681</v>
      </c>
      <c r="B250" s="24" t="s">
        <v>3678</v>
      </c>
      <c r="C250" s="24" t="s">
        <v>7791</v>
      </c>
      <c r="D250" s="25">
        <v>1000</v>
      </c>
      <c r="E250" s="26">
        <v>1119</v>
      </c>
      <c r="F250" s="24" t="s">
        <v>8218</v>
      </c>
      <c r="G250" s="24" t="s">
        <v>8223</v>
      </c>
      <c r="H250" s="24" t="s">
        <v>8245</v>
      </c>
      <c r="I250" s="24">
        <v>1452872290</v>
      </c>
      <c r="J250" s="24">
        <v>1452008290</v>
      </c>
      <c r="K250" s="24" t="b">
        <v>0</v>
      </c>
      <c r="L250" s="24">
        <v>18</v>
      </c>
      <c r="M250" s="24" t="b">
        <v>1</v>
      </c>
      <c r="N250" s="27" t="s">
        <v>8297</v>
      </c>
      <c r="O250" s="24" t="s">
        <v>8298</v>
      </c>
      <c r="P250" s="28">
        <v>112</v>
      </c>
      <c r="Q250" s="24">
        <v>62.17</v>
      </c>
      <c r="R250" s="24"/>
      <c r="S250" s="29">
        <v>42374.651504629626</v>
      </c>
      <c r="T250" s="29">
        <v>42384.651504629626</v>
      </c>
      <c r="U250" s="30">
        <v>1</v>
      </c>
      <c r="V250" s="30">
        <v>1</v>
      </c>
      <c r="W250" s="24">
        <v>2016</v>
      </c>
      <c r="X250" s="24">
        <v>2016</v>
      </c>
      <c r="Y250" s="30">
        <v>10</v>
      </c>
    </row>
    <row r="251" spans="1:25" x14ac:dyDescent="0.25">
      <c r="A251" s="31">
        <v>3435</v>
      </c>
      <c r="B251" s="31" t="s">
        <v>3434</v>
      </c>
      <c r="C251" s="31" t="s">
        <v>7545</v>
      </c>
      <c r="D251" s="32">
        <v>1000</v>
      </c>
      <c r="E251" s="33">
        <v>1120</v>
      </c>
      <c r="F251" s="31" t="s">
        <v>8218</v>
      </c>
      <c r="G251" s="31" t="s">
        <v>8223</v>
      </c>
      <c r="H251" s="31" t="s">
        <v>8245</v>
      </c>
      <c r="I251" s="31">
        <v>1470538800</v>
      </c>
      <c r="J251" s="31">
        <v>1469112493</v>
      </c>
      <c r="K251" s="31" t="b">
        <v>0</v>
      </c>
      <c r="L251" s="31">
        <v>19</v>
      </c>
      <c r="M251" s="31" t="b">
        <v>1</v>
      </c>
      <c r="N251" s="34" t="s">
        <v>8297</v>
      </c>
      <c r="O251" s="31" t="s">
        <v>8298</v>
      </c>
      <c r="P251" s="35">
        <v>112</v>
      </c>
      <c r="Q251" s="31">
        <v>58.95</v>
      </c>
      <c r="R251" s="31"/>
      <c r="S251" s="36">
        <v>42572.61681712963</v>
      </c>
      <c r="T251" s="36">
        <v>42589.125</v>
      </c>
      <c r="U251" s="37">
        <v>7</v>
      </c>
      <c r="V251" s="37">
        <v>8</v>
      </c>
      <c r="W251" s="31">
        <v>2016</v>
      </c>
      <c r="X251" s="31">
        <v>2016</v>
      </c>
      <c r="Y251" s="37">
        <v>17</v>
      </c>
    </row>
    <row r="252" spans="1:25" x14ac:dyDescent="0.25">
      <c r="A252" s="24">
        <v>3285</v>
      </c>
      <c r="B252" s="24" t="s">
        <v>3285</v>
      </c>
      <c r="C252" s="24" t="s">
        <v>7395</v>
      </c>
      <c r="D252" s="25">
        <v>4999</v>
      </c>
      <c r="E252" s="26">
        <v>5604</v>
      </c>
      <c r="F252" s="24" t="s">
        <v>8218</v>
      </c>
      <c r="G252" s="24" t="s">
        <v>8223</v>
      </c>
      <c r="H252" s="24" t="s">
        <v>8245</v>
      </c>
      <c r="I252" s="24">
        <v>1488258000</v>
      </c>
      <c r="J252" s="24">
        <v>1485556626</v>
      </c>
      <c r="K252" s="24" t="b">
        <v>0</v>
      </c>
      <c r="L252" s="24">
        <v>81</v>
      </c>
      <c r="M252" s="24" t="b">
        <v>1</v>
      </c>
      <c r="N252" s="27" t="s">
        <v>8297</v>
      </c>
      <c r="O252" s="24" t="s">
        <v>8298</v>
      </c>
      <c r="P252" s="28">
        <v>112</v>
      </c>
      <c r="Q252" s="24">
        <v>69.19</v>
      </c>
      <c r="R252" s="24"/>
      <c r="S252" s="29">
        <v>42762.942430555559</v>
      </c>
      <c r="T252" s="29">
        <v>42794.208333333328</v>
      </c>
      <c r="U252" s="30">
        <v>1</v>
      </c>
      <c r="V252" s="30">
        <v>2</v>
      </c>
      <c r="W252" s="24">
        <v>2017</v>
      </c>
      <c r="X252" s="24">
        <v>2017</v>
      </c>
      <c r="Y252" s="30">
        <v>32</v>
      </c>
    </row>
    <row r="253" spans="1:25" x14ac:dyDescent="0.25">
      <c r="A253" s="31">
        <v>3263</v>
      </c>
      <c r="B253" s="31" t="s">
        <v>3263</v>
      </c>
      <c r="C253" s="31" t="s">
        <v>7373</v>
      </c>
      <c r="D253" s="32">
        <v>2500</v>
      </c>
      <c r="E253" s="33">
        <v>2804.16</v>
      </c>
      <c r="F253" s="31" t="s">
        <v>8218</v>
      </c>
      <c r="G253" s="31" t="s">
        <v>8223</v>
      </c>
      <c r="H253" s="31" t="s">
        <v>8245</v>
      </c>
      <c r="I253" s="31">
        <v>1446238800</v>
      </c>
      <c r="J253" s="31">
        <v>1444220588</v>
      </c>
      <c r="K253" s="31" t="b">
        <v>1</v>
      </c>
      <c r="L253" s="31">
        <v>68</v>
      </c>
      <c r="M253" s="31" t="b">
        <v>1</v>
      </c>
      <c r="N253" s="34" t="s">
        <v>8297</v>
      </c>
      <c r="O253" s="31" t="s">
        <v>8298</v>
      </c>
      <c r="P253" s="35">
        <v>112</v>
      </c>
      <c r="Q253" s="31">
        <v>41.24</v>
      </c>
      <c r="R253" s="31"/>
      <c r="S253" s="36">
        <v>42284.516064814816</v>
      </c>
      <c r="T253" s="36">
        <v>42307.875</v>
      </c>
      <c r="U253" s="37">
        <v>10</v>
      </c>
      <c r="V253" s="37">
        <v>10</v>
      </c>
      <c r="W253" s="31">
        <v>2015</v>
      </c>
      <c r="X253" s="31">
        <v>2015</v>
      </c>
      <c r="Y253" s="37">
        <v>23</v>
      </c>
    </row>
    <row r="254" spans="1:25" x14ac:dyDescent="0.25">
      <c r="A254" s="24">
        <v>3170</v>
      </c>
      <c r="B254" s="24" t="s">
        <v>3170</v>
      </c>
      <c r="C254" s="24" t="s">
        <v>7280</v>
      </c>
      <c r="D254" s="25">
        <v>2000</v>
      </c>
      <c r="E254" s="26">
        <v>2245</v>
      </c>
      <c r="F254" s="24" t="s">
        <v>8218</v>
      </c>
      <c r="G254" s="24" t="s">
        <v>8223</v>
      </c>
      <c r="H254" s="24" t="s">
        <v>8245</v>
      </c>
      <c r="I254" s="24">
        <v>1404273600</v>
      </c>
      <c r="J254" s="24">
        <v>1401414944</v>
      </c>
      <c r="K254" s="24" t="b">
        <v>1</v>
      </c>
      <c r="L254" s="24">
        <v>71</v>
      </c>
      <c r="M254" s="24" t="b">
        <v>1</v>
      </c>
      <c r="N254" s="27" t="s">
        <v>8297</v>
      </c>
      <c r="O254" s="24" t="s">
        <v>8298</v>
      </c>
      <c r="P254" s="28">
        <v>112</v>
      </c>
      <c r="Q254" s="24">
        <v>31.62</v>
      </c>
      <c r="R254" s="24"/>
      <c r="S254" s="29">
        <v>41789.080370370371</v>
      </c>
      <c r="T254" s="29">
        <v>41822.166666666664</v>
      </c>
      <c r="U254" s="30">
        <v>5</v>
      </c>
      <c r="V254" s="30">
        <v>7</v>
      </c>
      <c r="W254" s="24">
        <v>2014</v>
      </c>
      <c r="X254" s="24">
        <v>2014</v>
      </c>
      <c r="Y254" s="30">
        <v>33</v>
      </c>
    </row>
    <row r="255" spans="1:25" x14ac:dyDescent="0.25">
      <c r="A255" s="31">
        <v>3836</v>
      </c>
      <c r="B255" s="31" t="s">
        <v>3833</v>
      </c>
      <c r="C255" s="31" t="s">
        <v>7945</v>
      </c>
      <c r="D255" s="32">
        <v>800</v>
      </c>
      <c r="E255" s="33">
        <v>900</v>
      </c>
      <c r="F255" s="31" t="s">
        <v>8218</v>
      </c>
      <c r="G255" s="31" t="s">
        <v>8223</v>
      </c>
      <c r="H255" s="31" t="s">
        <v>8245</v>
      </c>
      <c r="I255" s="31">
        <v>1470197340</v>
      </c>
      <c r="J255" s="31">
        <v>1467497652</v>
      </c>
      <c r="K255" s="31" t="b">
        <v>0</v>
      </c>
      <c r="L255" s="31">
        <v>14</v>
      </c>
      <c r="M255" s="31" t="b">
        <v>1</v>
      </c>
      <c r="N255" s="34" t="s">
        <v>8297</v>
      </c>
      <c r="O255" s="31" t="s">
        <v>8298</v>
      </c>
      <c r="P255" s="35">
        <v>113</v>
      </c>
      <c r="Q255" s="31">
        <v>64.290000000000006</v>
      </c>
      <c r="R255" s="31"/>
      <c r="S255" s="36">
        <v>42553.926527777774</v>
      </c>
      <c r="T255" s="36">
        <v>42585.172916666663</v>
      </c>
      <c r="U255" s="37">
        <v>7</v>
      </c>
      <c r="V255" s="37">
        <v>8</v>
      </c>
      <c r="W255" s="31">
        <v>2016</v>
      </c>
      <c r="X255" s="31">
        <v>2016</v>
      </c>
      <c r="Y255" s="37">
        <v>32</v>
      </c>
    </row>
    <row r="256" spans="1:25" x14ac:dyDescent="0.25">
      <c r="A256" s="24">
        <v>3680</v>
      </c>
      <c r="B256" s="24" t="s">
        <v>3677</v>
      </c>
      <c r="C256" s="24" t="s">
        <v>7790</v>
      </c>
      <c r="D256" s="25">
        <v>3000</v>
      </c>
      <c r="E256" s="26">
        <v>3383</v>
      </c>
      <c r="F256" s="24" t="s">
        <v>8218</v>
      </c>
      <c r="G256" s="24" t="s">
        <v>8223</v>
      </c>
      <c r="H256" s="24" t="s">
        <v>8245</v>
      </c>
      <c r="I256" s="24">
        <v>1475664834</v>
      </c>
      <c r="J256" s="24">
        <v>1473850434</v>
      </c>
      <c r="K256" s="24" t="b">
        <v>0</v>
      </c>
      <c r="L256" s="24">
        <v>34</v>
      </c>
      <c r="M256" s="24" t="b">
        <v>1</v>
      </c>
      <c r="N256" s="27" t="s">
        <v>8297</v>
      </c>
      <c r="O256" s="24" t="s">
        <v>8298</v>
      </c>
      <c r="P256" s="28">
        <v>113</v>
      </c>
      <c r="Q256" s="24">
        <v>99.5</v>
      </c>
      <c r="R256" s="24"/>
      <c r="S256" s="29">
        <v>42627.454097222217</v>
      </c>
      <c r="T256" s="29">
        <v>42648.454097222217</v>
      </c>
      <c r="U256" s="30">
        <v>9</v>
      </c>
      <c r="V256" s="30">
        <v>10</v>
      </c>
      <c r="W256" s="24">
        <v>2016</v>
      </c>
      <c r="X256" s="24">
        <v>2016</v>
      </c>
      <c r="Y256" s="30">
        <v>21</v>
      </c>
    </row>
    <row r="257" spans="1:25" x14ac:dyDescent="0.25">
      <c r="A257" s="31">
        <v>3604</v>
      </c>
      <c r="B257" s="31" t="s">
        <v>3603</v>
      </c>
      <c r="C257" s="31" t="s">
        <v>7714</v>
      </c>
      <c r="D257" s="32">
        <v>3000</v>
      </c>
      <c r="E257" s="33">
        <v>3385</v>
      </c>
      <c r="F257" s="31" t="s">
        <v>8218</v>
      </c>
      <c r="G257" s="31" t="s">
        <v>8223</v>
      </c>
      <c r="H257" s="31" t="s">
        <v>8245</v>
      </c>
      <c r="I257" s="31">
        <v>1461913140</v>
      </c>
      <c r="J257" s="31">
        <v>1461370956</v>
      </c>
      <c r="K257" s="31" t="b">
        <v>0</v>
      </c>
      <c r="L257" s="31">
        <v>69</v>
      </c>
      <c r="M257" s="31" t="b">
        <v>1</v>
      </c>
      <c r="N257" s="34" t="s">
        <v>8297</v>
      </c>
      <c r="O257" s="31" t="s">
        <v>8298</v>
      </c>
      <c r="P257" s="35">
        <v>113</v>
      </c>
      <c r="Q257" s="31">
        <v>49.06</v>
      </c>
      <c r="R257" s="31"/>
      <c r="S257" s="36">
        <v>42483.015694444446</v>
      </c>
      <c r="T257" s="36">
        <v>42489.290972222225</v>
      </c>
      <c r="U257" s="37">
        <v>4</v>
      </c>
      <c r="V257" s="37">
        <v>4</v>
      </c>
      <c r="W257" s="31">
        <v>2016</v>
      </c>
      <c r="X257" s="31">
        <v>2016</v>
      </c>
      <c r="Y257" s="37">
        <v>6</v>
      </c>
    </row>
    <row r="258" spans="1:25" x14ac:dyDescent="0.25">
      <c r="A258" s="24">
        <v>3478</v>
      </c>
      <c r="B258" s="24" t="s">
        <v>3477</v>
      </c>
      <c r="C258" s="24" t="s">
        <v>7588</v>
      </c>
      <c r="D258" s="25">
        <v>2000</v>
      </c>
      <c r="E258" s="26">
        <v>2257</v>
      </c>
      <c r="F258" s="24" t="s">
        <v>8218</v>
      </c>
      <c r="G258" s="24" t="s">
        <v>8223</v>
      </c>
      <c r="H258" s="24" t="s">
        <v>8245</v>
      </c>
      <c r="I258" s="24">
        <v>1426539600</v>
      </c>
      <c r="J258" s="24">
        <v>1424296822</v>
      </c>
      <c r="K258" s="24" t="b">
        <v>0</v>
      </c>
      <c r="L258" s="24">
        <v>57</v>
      </c>
      <c r="M258" s="24" t="b">
        <v>1</v>
      </c>
      <c r="N258" s="27" t="s">
        <v>8297</v>
      </c>
      <c r="O258" s="24" t="s">
        <v>8298</v>
      </c>
      <c r="P258" s="28">
        <v>113</v>
      </c>
      <c r="Q258" s="24">
        <v>39.6</v>
      </c>
      <c r="R258" s="24"/>
      <c r="S258" s="29">
        <v>42053.916921296302</v>
      </c>
      <c r="T258" s="29">
        <v>42079.875</v>
      </c>
      <c r="U258" s="30">
        <v>2</v>
      </c>
      <c r="V258" s="30">
        <v>3</v>
      </c>
      <c r="W258" s="24">
        <v>2015</v>
      </c>
      <c r="X258" s="24">
        <v>2015</v>
      </c>
      <c r="Y258" s="30">
        <v>26</v>
      </c>
    </row>
    <row r="259" spans="1:25" x14ac:dyDescent="0.25">
      <c r="A259" s="31">
        <v>3154</v>
      </c>
      <c r="B259" s="31" t="s">
        <v>3154</v>
      </c>
      <c r="C259" s="31" t="s">
        <v>7264</v>
      </c>
      <c r="D259" s="32">
        <v>7000</v>
      </c>
      <c r="E259" s="33">
        <v>7905</v>
      </c>
      <c r="F259" s="31" t="s">
        <v>8218</v>
      </c>
      <c r="G259" s="31" t="s">
        <v>8223</v>
      </c>
      <c r="H259" s="31" t="s">
        <v>8245</v>
      </c>
      <c r="I259" s="31">
        <v>1333310458</v>
      </c>
      <c r="J259" s="31">
        <v>1330722058</v>
      </c>
      <c r="K259" s="31" t="b">
        <v>1</v>
      </c>
      <c r="L259" s="31">
        <v>123</v>
      </c>
      <c r="M259" s="31" t="b">
        <v>1</v>
      </c>
      <c r="N259" s="34" t="s">
        <v>8297</v>
      </c>
      <c r="O259" s="31" t="s">
        <v>8298</v>
      </c>
      <c r="P259" s="35">
        <v>113</v>
      </c>
      <c r="Q259" s="31">
        <v>64.27</v>
      </c>
      <c r="R259" s="31"/>
      <c r="S259" s="36">
        <v>40970.875671296293</v>
      </c>
      <c r="T259" s="36">
        <v>41000.834004629629</v>
      </c>
      <c r="U259" s="37">
        <v>3</v>
      </c>
      <c r="V259" s="37">
        <v>4</v>
      </c>
      <c r="W259" s="31">
        <v>2012</v>
      </c>
      <c r="X259" s="31">
        <v>2012</v>
      </c>
      <c r="Y259" s="37">
        <v>30</v>
      </c>
    </row>
    <row r="260" spans="1:25" x14ac:dyDescent="0.25">
      <c r="A260" s="24">
        <v>3619</v>
      </c>
      <c r="B260" s="24" t="s">
        <v>3617</v>
      </c>
      <c r="C260" s="24" t="s">
        <v>7729</v>
      </c>
      <c r="D260" s="25">
        <v>1000</v>
      </c>
      <c r="E260" s="26">
        <v>1130</v>
      </c>
      <c r="F260" s="24" t="s">
        <v>8218</v>
      </c>
      <c r="G260" s="24" t="s">
        <v>8223</v>
      </c>
      <c r="H260" s="24" t="s">
        <v>8245</v>
      </c>
      <c r="I260" s="24">
        <v>1479592800</v>
      </c>
      <c r="J260" s="24">
        <v>1476760226</v>
      </c>
      <c r="K260" s="24" t="b">
        <v>0</v>
      </c>
      <c r="L260" s="24">
        <v>17</v>
      </c>
      <c r="M260" s="24" t="b">
        <v>1</v>
      </c>
      <c r="N260" s="27" t="s">
        <v>8297</v>
      </c>
      <c r="O260" s="24" t="s">
        <v>8298</v>
      </c>
      <c r="P260" s="28">
        <v>113</v>
      </c>
      <c r="Q260" s="24">
        <v>66.47</v>
      </c>
      <c r="R260" s="24"/>
      <c r="S260" s="29">
        <v>42661.132245370376</v>
      </c>
      <c r="T260" s="29">
        <v>42693.916666666672</v>
      </c>
      <c r="U260" s="30">
        <v>10</v>
      </c>
      <c r="V260" s="30">
        <v>11</v>
      </c>
      <c r="W260" s="24">
        <v>2016</v>
      </c>
      <c r="X260" s="24">
        <v>2016</v>
      </c>
      <c r="Y260" s="30">
        <v>32</v>
      </c>
    </row>
    <row r="261" spans="1:25" x14ac:dyDescent="0.25">
      <c r="A261" s="31">
        <v>3469</v>
      </c>
      <c r="B261" s="31" t="s">
        <v>3468</v>
      </c>
      <c r="C261" s="31" t="s">
        <v>7579</v>
      </c>
      <c r="D261" s="32">
        <v>2800</v>
      </c>
      <c r="E261" s="33">
        <v>3175</v>
      </c>
      <c r="F261" s="31" t="s">
        <v>8218</v>
      </c>
      <c r="G261" s="31" t="s">
        <v>8223</v>
      </c>
      <c r="H261" s="31" t="s">
        <v>8245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4" t="s">
        <v>8297</v>
      </c>
      <c r="O261" s="31" t="s">
        <v>8298</v>
      </c>
      <c r="P261" s="35">
        <v>113</v>
      </c>
      <c r="Q261" s="31">
        <v>50.4</v>
      </c>
      <c r="R261" s="31"/>
      <c r="S261" s="36">
        <v>42458.641724537039</v>
      </c>
      <c r="T261" s="36">
        <v>42488.641724537039</v>
      </c>
      <c r="U261" s="37">
        <v>3</v>
      </c>
      <c r="V261" s="37">
        <v>4</v>
      </c>
      <c r="W261" s="31">
        <v>2016</v>
      </c>
      <c r="X261" s="31">
        <v>2016</v>
      </c>
      <c r="Y261" s="37">
        <v>30</v>
      </c>
    </row>
    <row r="262" spans="1:25" x14ac:dyDescent="0.25">
      <c r="A262" s="24">
        <v>3554</v>
      </c>
      <c r="B262" s="24" t="s">
        <v>3553</v>
      </c>
      <c r="C262" s="24" t="s">
        <v>7664</v>
      </c>
      <c r="D262" s="25">
        <v>5000</v>
      </c>
      <c r="E262" s="26">
        <v>5671.11</v>
      </c>
      <c r="F262" s="24" t="s">
        <v>8218</v>
      </c>
      <c r="G262" s="24" t="s">
        <v>8223</v>
      </c>
      <c r="H262" s="24" t="s">
        <v>8245</v>
      </c>
      <c r="I262" s="24">
        <v>1423674000</v>
      </c>
      <c r="J262" s="24">
        <v>1421025159</v>
      </c>
      <c r="K262" s="24" t="b">
        <v>0</v>
      </c>
      <c r="L262" s="24">
        <v>53</v>
      </c>
      <c r="M262" s="24" t="b">
        <v>1</v>
      </c>
      <c r="N262" s="27" t="s">
        <v>8297</v>
      </c>
      <c r="O262" s="24" t="s">
        <v>8298</v>
      </c>
      <c r="P262" s="28">
        <v>113</v>
      </c>
      <c r="Q262" s="24">
        <v>107</v>
      </c>
      <c r="R262" s="24"/>
      <c r="S262" s="29">
        <v>42016.050451388888</v>
      </c>
      <c r="T262" s="29">
        <v>42046.708333333328</v>
      </c>
      <c r="U262" s="30">
        <v>1</v>
      </c>
      <c r="V262" s="30">
        <v>2</v>
      </c>
      <c r="W262" s="24">
        <v>2015</v>
      </c>
      <c r="X262" s="24">
        <v>2015</v>
      </c>
      <c r="Y262" s="30">
        <v>30</v>
      </c>
    </row>
    <row r="263" spans="1:25" x14ac:dyDescent="0.25">
      <c r="A263" s="31">
        <v>3361</v>
      </c>
      <c r="B263" s="31" t="s">
        <v>3360</v>
      </c>
      <c r="C263" s="31" t="s">
        <v>7471</v>
      </c>
      <c r="D263" s="32">
        <v>5000</v>
      </c>
      <c r="E263" s="33">
        <v>5673</v>
      </c>
      <c r="F263" s="31" t="s">
        <v>8218</v>
      </c>
      <c r="G263" s="31" t="s">
        <v>8223</v>
      </c>
      <c r="H263" s="31" t="s">
        <v>8245</v>
      </c>
      <c r="I263" s="31">
        <v>1409587140</v>
      </c>
      <c r="J263" s="31">
        <v>1408062990</v>
      </c>
      <c r="K263" s="31" t="b">
        <v>0</v>
      </c>
      <c r="L263" s="31">
        <v>68</v>
      </c>
      <c r="M263" s="31" t="b">
        <v>1</v>
      </c>
      <c r="N263" s="34" t="s">
        <v>8297</v>
      </c>
      <c r="O263" s="31" t="s">
        <v>8298</v>
      </c>
      <c r="P263" s="35">
        <v>113</v>
      </c>
      <c r="Q263" s="31">
        <v>83.43</v>
      </c>
      <c r="R263" s="31"/>
      <c r="S263" s="36">
        <v>41866.025347222225</v>
      </c>
      <c r="T263" s="36">
        <v>41883.665972222225</v>
      </c>
      <c r="U263" s="37">
        <v>8</v>
      </c>
      <c r="V263" s="37">
        <v>9</v>
      </c>
      <c r="W263" s="31">
        <v>2014</v>
      </c>
      <c r="X263" s="31">
        <v>2014</v>
      </c>
      <c r="Y263" s="37">
        <v>17</v>
      </c>
    </row>
    <row r="264" spans="1:25" x14ac:dyDescent="0.25">
      <c r="A264" s="24">
        <v>2977</v>
      </c>
      <c r="B264" s="24" t="s">
        <v>2977</v>
      </c>
      <c r="C264" s="24" t="s">
        <v>7087</v>
      </c>
      <c r="D264" s="25">
        <v>3000</v>
      </c>
      <c r="E264" s="26">
        <v>3407</v>
      </c>
      <c r="F264" s="24" t="s">
        <v>8218</v>
      </c>
      <c r="G264" s="24" t="s">
        <v>8223</v>
      </c>
      <c r="H264" s="24" t="s">
        <v>8245</v>
      </c>
      <c r="I264" s="24">
        <v>1427076840</v>
      </c>
      <c r="J264" s="24">
        <v>1421960934</v>
      </c>
      <c r="K264" s="24" t="b">
        <v>0</v>
      </c>
      <c r="L264" s="24">
        <v>30</v>
      </c>
      <c r="M264" s="24" t="b">
        <v>1</v>
      </c>
      <c r="N264" s="27" t="s">
        <v>8297</v>
      </c>
      <c r="O264" s="24" t="s">
        <v>8298</v>
      </c>
      <c r="P264" s="28">
        <v>114</v>
      </c>
      <c r="Q264" s="24">
        <v>113.57</v>
      </c>
      <c r="R264" s="24"/>
      <c r="S264" s="29">
        <v>42026.88118055556</v>
      </c>
      <c r="T264" s="29">
        <v>42086.093055555553</v>
      </c>
      <c r="U264" s="30">
        <v>1</v>
      </c>
      <c r="V264" s="30">
        <v>3</v>
      </c>
      <c r="W264" s="24">
        <v>2015</v>
      </c>
      <c r="X264" s="24">
        <v>2015</v>
      </c>
      <c r="Y264" s="30">
        <v>60</v>
      </c>
    </row>
    <row r="265" spans="1:25" x14ac:dyDescent="0.25">
      <c r="A265" s="31">
        <v>2966</v>
      </c>
      <c r="B265" s="31" t="s">
        <v>2966</v>
      </c>
      <c r="C265" s="31" t="s">
        <v>7076</v>
      </c>
      <c r="D265" s="32">
        <v>10000</v>
      </c>
      <c r="E265" s="33">
        <v>11363</v>
      </c>
      <c r="F265" s="31" t="s">
        <v>8218</v>
      </c>
      <c r="G265" s="31" t="s">
        <v>8223</v>
      </c>
      <c r="H265" s="31" t="s">
        <v>8245</v>
      </c>
      <c r="I265" s="31">
        <v>1442425412</v>
      </c>
      <c r="J265" s="31">
        <v>1439833412</v>
      </c>
      <c r="K265" s="31" t="b">
        <v>0</v>
      </c>
      <c r="L265" s="31">
        <v>128</v>
      </c>
      <c r="M265" s="31" t="b">
        <v>1</v>
      </c>
      <c r="N265" s="34" t="s">
        <v>8297</v>
      </c>
      <c r="O265" s="31" t="s">
        <v>8298</v>
      </c>
      <c r="P265" s="35">
        <v>114</v>
      </c>
      <c r="Q265" s="31">
        <v>88.77</v>
      </c>
      <c r="R265" s="31"/>
      <c r="S265" s="36">
        <v>42233.738564814819</v>
      </c>
      <c r="T265" s="36">
        <v>42263.738564814819</v>
      </c>
      <c r="U265" s="37">
        <v>8</v>
      </c>
      <c r="V265" s="37">
        <v>9</v>
      </c>
      <c r="W265" s="31">
        <v>2015</v>
      </c>
      <c r="X265" s="31">
        <v>2015</v>
      </c>
      <c r="Y265" s="37">
        <v>30</v>
      </c>
    </row>
    <row r="266" spans="1:25" x14ac:dyDescent="0.25">
      <c r="A266" s="24">
        <v>3580</v>
      </c>
      <c r="B266" s="24" t="s">
        <v>3579</v>
      </c>
      <c r="C266" s="24" t="s">
        <v>7690</v>
      </c>
      <c r="D266" s="25">
        <v>900</v>
      </c>
      <c r="E266" s="26">
        <v>1025</v>
      </c>
      <c r="F266" s="24" t="s">
        <v>8218</v>
      </c>
      <c r="G266" s="24" t="s">
        <v>8223</v>
      </c>
      <c r="H266" s="24" t="s">
        <v>8245</v>
      </c>
      <c r="I266" s="24">
        <v>1425185940</v>
      </c>
      <c r="J266" s="24">
        <v>1421900022</v>
      </c>
      <c r="K266" s="24" t="b">
        <v>0</v>
      </c>
      <c r="L266" s="24">
        <v>27</v>
      </c>
      <c r="M266" s="24" t="b">
        <v>1</v>
      </c>
      <c r="N266" s="27" t="s">
        <v>8297</v>
      </c>
      <c r="O266" s="24" t="s">
        <v>8298</v>
      </c>
      <c r="P266" s="28">
        <v>114</v>
      </c>
      <c r="Q266" s="24">
        <v>37.96</v>
      </c>
      <c r="R266" s="24"/>
      <c r="S266" s="29">
        <v>42026.176180555558</v>
      </c>
      <c r="T266" s="29">
        <v>42064.207638888889</v>
      </c>
      <c r="U266" s="30">
        <v>1</v>
      </c>
      <c r="V266" s="30">
        <v>3</v>
      </c>
      <c r="W266" s="24">
        <v>2015</v>
      </c>
      <c r="X266" s="24">
        <v>2015</v>
      </c>
      <c r="Y266" s="30">
        <v>38</v>
      </c>
    </row>
    <row r="267" spans="1:25" x14ac:dyDescent="0.25">
      <c r="A267" s="31">
        <v>2967</v>
      </c>
      <c r="B267" s="31" t="s">
        <v>2967</v>
      </c>
      <c r="C267" s="31" t="s">
        <v>7077</v>
      </c>
      <c r="D267" s="32">
        <v>5000</v>
      </c>
      <c r="E267" s="33">
        <v>5696</v>
      </c>
      <c r="F267" s="31" t="s">
        <v>8218</v>
      </c>
      <c r="G267" s="31" t="s">
        <v>8223</v>
      </c>
      <c r="H267" s="31" t="s">
        <v>8245</v>
      </c>
      <c r="I267" s="31">
        <v>1425872692</v>
      </c>
      <c r="J267" s="31">
        <v>1423284292</v>
      </c>
      <c r="K267" s="31" t="b">
        <v>0</v>
      </c>
      <c r="L267" s="31">
        <v>71</v>
      </c>
      <c r="M267" s="31" t="b">
        <v>1</v>
      </c>
      <c r="N267" s="34" t="s">
        <v>8297</v>
      </c>
      <c r="O267" s="31" t="s">
        <v>8298</v>
      </c>
      <c r="P267" s="35">
        <v>114</v>
      </c>
      <c r="Q267" s="31">
        <v>80.23</v>
      </c>
      <c r="R267" s="31"/>
      <c r="S267" s="36">
        <v>42042.197824074072</v>
      </c>
      <c r="T267" s="36">
        <v>42072.156157407408</v>
      </c>
      <c r="U267" s="37">
        <v>2</v>
      </c>
      <c r="V267" s="37">
        <v>3</v>
      </c>
      <c r="W267" s="31">
        <v>2015</v>
      </c>
      <c r="X267" s="31">
        <v>2015</v>
      </c>
      <c r="Y267" s="37">
        <v>30</v>
      </c>
    </row>
    <row r="268" spans="1:25" x14ac:dyDescent="0.25">
      <c r="A268" s="24">
        <v>3158</v>
      </c>
      <c r="B268" s="24" t="s">
        <v>3158</v>
      </c>
      <c r="C268" s="24" t="s">
        <v>7268</v>
      </c>
      <c r="D268" s="25">
        <v>5000</v>
      </c>
      <c r="E268" s="26">
        <v>5700</v>
      </c>
      <c r="F268" s="24" t="s">
        <v>8218</v>
      </c>
      <c r="G268" s="24" t="s">
        <v>8223</v>
      </c>
      <c r="H268" s="24" t="s">
        <v>8245</v>
      </c>
      <c r="I268" s="24">
        <v>1374523752</v>
      </c>
      <c r="J268" s="24">
        <v>1371931752</v>
      </c>
      <c r="K268" s="24" t="b">
        <v>1</v>
      </c>
      <c r="L268" s="24">
        <v>69</v>
      </c>
      <c r="M268" s="24" t="b">
        <v>1</v>
      </c>
      <c r="N268" s="27" t="s">
        <v>8297</v>
      </c>
      <c r="O268" s="24" t="s">
        <v>8298</v>
      </c>
      <c r="P268" s="28">
        <v>114</v>
      </c>
      <c r="Q268" s="24">
        <v>82.61</v>
      </c>
      <c r="R268" s="24"/>
      <c r="S268" s="29">
        <v>41447.839722222219</v>
      </c>
      <c r="T268" s="29">
        <v>41477.839722222219</v>
      </c>
      <c r="U268" s="30">
        <v>6</v>
      </c>
      <c r="V268" s="30">
        <v>7</v>
      </c>
      <c r="W268" s="24">
        <v>2013</v>
      </c>
      <c r="X268" s="24">
        <v>2013</v>
      </c>
      <c r="Y268" s="30">
        <v>30</v>
      </c>
    </row>
    <row r="269" spans="1:25" x14ac:dyDescent="0.25">
      <c r="A269" s="31">
        <v>3291</v>
      </c>
      <c r="B269" s="31" t="s">
        <v>3291</v>
      </c>
      <c r="C269" s="31" t="s">
        <v>7401</v>
      </c>
      <c r="D269" s="32">
        <v>500</v>
      </c>
      <c r="E269" s="33">
        <v>570</v>
      </c>
      <c r="F269" s="31" t="s">
        <v>8218</v>
      </c>
      <c r="G269" s="31" t="s">
        <v>8223</v>
      </c>
      <c r="H269" s="31" t="s">
        <v>8245</v>
      </c>
      <c r="I269" s="31">
        <v>1442462340</v>
      </c>
      <c r="J269" s="31">
        <v>1439743900</v>
      </c>
      <c r="K269" s="31" t="b">
        <v>0</v>
      </c>
      <c r="L269" s="31">
        <v>14</v>
      </c>
      <c r="M269" s="31" t="b">
        <v>1</v>
      </c>
      <c r="N269" s="34" t="s">
        <v>8297</v>
      </c>
      <c r="O269" s="31" t="s">
        <v>8298</v>
      </c>
      <c r="P269" s="35">
        <v>114</v>
      </c>
      <c r="Q269" s="31">
        <v>40.71</v>
      </c>
      <c r="R269" s="31"/>
      <c r="S269" s="36">
        <v>42232.702546296292</v>
      </c>
      <c r="T269" s="36">
        <v>42264.165972222225</v>
      </c>
      <c r="U269" s="37">
        <v>8</v>
      </c>
      <c r="V269" s="37">
        <v>9</v>
      </c>
      <c r="W269" s="31">
        <v>2015</v>
      </c>
      <c r="X269" s="31">
        <v>2015</v>
      </c>
      <c r="Y269" s="37">
        <v>32</v>
      </c>
    </row>
    <row r="270" spans="1:25" x14ac:dyDescent="0.25">
      <c r="A270" s="24">
        <v>3711</v>
      </c>
      <c r="B270" s="24" t="s">
        <v>3708</v>
      </c>
      <c r="C270" s="24" t="s">
        <v>7821</v>
      </c>
      <c r="D270" s="25">
        <v>500</v>
      </c>
      <c r="E270" s="26">
        <v>570</v>
      </c>
      <c r="F270" s="24" t="s">
        <v>8218</v>
      </c>
      <c r="G270" s="24" t="s">
        <v>8223</v>
      </c>
      <c r="H270" s="24" t="s">
        <v>8245</v>
      </c>
      <c r="I270" s="24">
        <v>1402848000</v>
      </c>
      <c r="J270" s="24">
        <v>1400606573</v>
      </c>
      <c r="K270" s="24" t="b">
        <v>0</v>
      </c>
      <c r="L270" s="24">
        <v>21</v>
      </c>
      <c r="M270" s="24" t="b">
        <v>1</v>
      </c>
      <c r="N270" s="27" t="s">
        <v>8297</v>
      </c>
      <c r="O270" s="24" t="s">
        <v>8298</v>
      </c>
      <c r="P270" s="28">
        <v>114</v>
      </c>
      <c r="Q270" s="24">
        <v>27.14</v>
      </c>
      <c r="R270" s="24"/>
      <c r="S270" s="29">
        <v>41779.724224537036</v>
      </c>
      <c r="T270" s="29">
        <v>41805.666666666664</v>
      </c>
      <c r="U270" s="30">
        <v>5</v>
      </c>
      <c r="V270" s="30">
        <v>6</v>
      </c>
      <c r="W270" s="24">
        <v>2014</v>
      </c>
      <c r="X270" s="24">
        <v>2014</v>
      </c>
      <c r="Y270" s="30">
        <v>26</v>
      </c>
    </row>
    <row r="271" spans="1:25" x14ac:dyDescent="0.25">
      <c r="A271" s="31">
        <v>3179</v>
      </c>
      <c r="B271" s="31" t="s">
        <v>3179</v>
      </c>
      <c r="C271" s="31" t="s">
        <v>7289</v>
      </c>
      <c r="D271" s="32">
        <v>4200</v>
      </c>
      <c r="E271" s="33">
        <v>4794.82</v>
      </c>
      <c r="F271" s="31" t="s">
        <v>8218</v>
      </c>
      <c r="G271" s="31" t="s">
        <v>8223</v>
      </c>
      <c r="H271" s="31" t="s">
        <v>8245</v>
      </c>
      <c r="I271" s="31">
        <v>1367859071</v>
      </c>
      <c r="J271" s="31">
        <v>1365699071</v>
      </c>
      <c r="K271" s="31" t="b">
        <v>1</v>
      </c>
      <c r="L271" s="31">
        <v>62</v>
      </c>
      <c r="M271" s="31" t="b">
        <v>1</v>
      </c>
      <c r="N271" s="34" t="s">
        <v>8297</v>
      </c>
      <c r="O271" s="31" t="s">
        <v>8298</v>
      </c>
      <c r="P271" s="35">
        <v>114</v>
      </c>
      <c r="Q271" s="31">
        <v>77.34</v>
      </c>
      <c r="R271" s="31"/>
      <c r="S271" s="36">
        <v>41375.702210648145</v>
      </c>
      <c r="T271" s="36">
        <v>41400.702210648145</v>
      </c>
      <c r="U271" s="37">
        <v>4</v>
      </c>
      <c r="V271" s="37">
        <v>5</v>
      </c>
      <c r="W271" s="31">
        <v>2013</v>
      </c>
      <c r="X271" s="31">
        <v>2013</v>
      </c>
      <c r="Y271" s="37">
        <v>25</v>
      </c>
    </row>
    <row r="272" spans="1:25" x14ac:dyDescent="0.25">
      <c r="A272" s="24">
        <v>3484</v>
      </c>
      <c r="B272" s="24" t="s">
        <v>3483</v>
      </c>
      <c r="C272" s="24" t="s">
        <v>7594</v>
      </c>
      <c r="D272" s="25">
        <v>2500</v>
      </c>
      <c r="E272" s="26">
        <v>2856</v>
      </c>
      <c r="F272" s="24" t="s">
        <v>8218</v>
      </c>
      <c r="G272" s="24" t="s">
        <v>8223</v>
      </c>
      <c r="H272" s="24" t="s">
        <v>8245</v>
      </c>
      <c r="I272" s="24">
        <v>1466014499</v>
      </c>
      <c r="J272" s="24">
        <v>1463422499</v>
      </c>
      <c r="K272" s="24" t="b">
        <v>0</v>
      </c>
      <c r="L272" s="24">
        <v>44</v>
      </c>
      <c r="M272" s="24" t="b">
        <v>1</v>
      </c>
      <c r="N272" s="27" t="s">
        <v>8297</v>
      </c>
      <c r="O272" s="24" t="s">
        <v>8298</v>
      </c>
      <c r="P272" s="28">
        <v>114</v>
      </c>
      <c r="Q272" s="24">
        <v>64.91</v>
      </c>
      <c r="R272" s="24"/>
      <c r="S272" s="29">
        <v>42506.760405092587</v>
      </c>
      <c r="T272" s="29">
        <v>42536.760405092587</v>
      </c>
      <c r="U272" s="30">
        <v>5</v>
      </c>
      <c r="V272" s="30">
        <v>6</v>
      </c>
      <c r="W272" s="24">
        <v>2016</v>
      </c>
      <c r="X272" s="24">
        <v>2016</v>
      </c>
      <c r="Y272" s="30">
        <v>30</v>
      </c>
    </row>
    <row r="273" spans="1:25" x14ac:dyDescent="0.25">
      <c r="A273" s="31">
        <v>3279</v>
      </c>
      <c r="B273" s="31" t="s">
        <v>3279</v>
      </c>
      <c r="C273" s="31" t="s">
        <v>7389</v>
      </c>
      <c r="D273" s="32">
        <v>5800</v>
      </c>
      <c r="E273" s="33">
        <v>6628</v>
      </c>
      <c r="F273" s="31" t="s">
        <v>8218</v>
      </c>
      <c r="G273" s="31" t="s">
        <v>8223</v>
      </c>
      <c r="H273" s="31" t="s">
        <v>8245</v>
      </c>
      <c r="I273" s="31">
        <v>1459474059</v>
      </c>
      <c r="J273" s="31">
        <v>1456885659</v>
      </c>
      <c r="K273" s="31" t="b">
        <v>0</v>
      </c>
      <c r="L273" s="31">
        <v>63</v>
      </c>
      <c r="M273" s="31" t="b">
        <v>1</v>
      </c>
      <c r="N273" s="34" t="s">
        <v>8297</v>
      </c>
      <c r="O273" s="31" t="s">
        <v>8298</v>
      </c>
      <c r="P273" s="35">
        <v>114</v>
      </c>
      <c r="Q273" s="31">
        <v>105.21</v>
      </c>
      <c r="R273" s="31"/>
      <c r="S273" s="36">
        <v>42431.102534722217</v>
      </c>
      <c r="T273" s="36">
        <v>42461.06086805556</v>
      </c>
      <c r="U273" s="37">
        <v>3</v>
      </c>
      <c r="V273" s="37">
        <v>4</v>
      </c>
      <c r="W273" s="31">
        <v>2016</v>
      </c>
      <c r="X273" s="31">
        <v>2016</v>
      </c>
      <c r="Y273" s="37">
        <v>30</v>
      </c>
    </row>
    <row r="274" spans="1:25" x14ac:dyDescent="0.25">
      <c r="A274" s="24">
        <v>3570</v>
      </c>
      <c r="B274" s="24" t="s">
        <v>3569</v>
      </c>
      <c r="C274" s="24" t="s">
        <v>7680</v>
      </c>
      <c r="D274" s="25">
        <v>2000</v>
      </c>
      <c r="E274" s="26">
        <v>2287</v>
      </c>
      <c r="F274" s="24" t="s">
        <v>8218</v>
      </c>
      <c r="G274" s="24" t="s">
        <v>8223</v>
      </c>
      <c r="H274" s="24" t="s">
        <v>8245</v>
      </c>
      <c r="I274" s="24">
        <v>1420009200</v>
      </c>
      <c r="J274" s="24">
        <v>1417593483</v>
      </c>
      <c r="K274" s="24" t="b">
        <v>0</v>
      </c>
      <c r="L274" s="24">
        <v>26</v>
      </c>
      <c r="M274" s="24" t="b">
        <v>1</v>
      </c>
      <c r="N274" s="27" t="s">
        <v>8297</v>
      </c>
      <c r="O274" s="24" t="s">
        <v>8298</v>
      </c>
      <c r="P274" s="28">
        <v>114</v>
      </c>
      <c r="Q274" s="24">
        <v>87.96</v>
      </c>
      <c r="R274" s="24"/>
      <c r="S274" s="29">
        <v>41976.331979166673</v>
      </c>
      <c r="T274" s="29">
        <v>42004.291666666672</v>
      </c>
      <c r="U274" s="30">
        <v>12</v>
      </c>
      <c r="V274" s="30">
        <v>12</v>
      </c>
      <c r="W274" s="24">
        <v>2014</v>
      </c>
      <c r="X274" s="24">
        <v>2014</v>
      </c>
      <c r="Y274" s="30">
        <v>28</v>
      </c>
    </row>
    <row r="275" spans="1:25" x14ac:dyDescent="0.25">
      <c r="A275" s="31">
        <v>3547</v>
      </c>
      <c r="B275" s="31" t="s">
        <v>3546</v>
      </c>
      <c r="C275" s="31" t="s">
        <v>7657</v>
      </c>
      <c r="D275" s="32">
        <v>35000</v>
      </c>
      <c r="E275" s="33">
        <v>40043.25</v>
      </c>
      <c r="F275" s="31" t="s">
        <v>8218</v>
      </c>
      <c r="G275" s="31" t="s">
        <v>8223</v>
      </c>
      <c r="H275" s="31" t="s">
        <v>8245</v>
      </c>
      <c r="I275" s="31">
        <v>1463198340</v>
      </c>
      <c r="J275" s="31">
        <v>1461117201</v>
      </c>
      <c r="K275" s="31" t="b">
        <v>0</v>
      </c>
      <c r="L275" s="31">
        <v>336</v>
      </c>
      <c r="M275" s="31" t="b">
        <v>1</v>
      </c>
      <c r="N275" s="34" t="s">
        <v>8297</v>
      </c>
      <c r="O275" s="31" t="s">
        <v>8298</v>
      </c>
      <c r="P275" s="35">
        <v>114</v>
      </c>
      <c r="Q275" s="31">
        <v>119.18</v>
      </c>
      <c r="R275" s="31"/>
      <c r="S275" s="36">
        <v>42480.078715277778</v>
      </c>
      <c r="T275" s="36">
        <v>42504.165972222225</v>
      </c>
      <c r="U275" s="37">
        <v>4</v>
      </c>
      <c r="V275" s="37">
        <v>5</v>
      </c>
      <c r="W275" s="31">
        <v>2016</v>
      </c>
      <c r="X275" s="31">
        <v>2016</v>
      </c>
      <c r="Y275" s="37">
        <v>24</v>
      </c>
    </row>
    <row r="276" spans="1:25" x14ac:dyDescent="0.25">
      <c r="A276" s="24">
        <v>3389</v>
      </c>
      <c r="B276" s="24" t="s">
        <v>3388</v>
      </c>
      <c r="C276" s="24" t="s">
        <v>7499</v>
      </c>
      <c r="D276" s="25">
        <v>10000</v>
      </c>
      <c r="E276" s="26">
        <v>11450</v>
      </c>
      <c r="F276" s="24" t="s">
        <v>8218</v>
      </c>
      <c r="G276" s="24" t="s">
        <v>8223</v>
      </c>
      <c r="H276" s="24" t="s">
        <v>8245</v>
      </c>
      <c r="I276" s="24">
        <v>1464960682</v>
      </c>
      <c r="J276" s="24">
        <v>1462368682</v>
      </c>
      <c r="K276" s="24" t="b">
        <v>0</v>
      </c>
      <c r="L276" s="24">
        <v>62</v>
      </c>
      <c r="M276" s="24" t="b">
        <v>1</v>
      </c>
      <c r="N276" s="27" t="s">
        <v>8297</v>
      </c>
      <c r="O276" s="24" t="s">
        <v>8298</v>
      </c>
      <c r="P276" s="28">
        <v>115</v>
      </c>
      <c r="Q276" s="24">
        <v>184.68</v>
      </c>
      <c r="R276" s="24"/>
      <c r="S276" s="29">
        <v>42494.563449074078</v>
      </c>
      <c r="T276" s="29">
        <v>42524.563449074078</v>
      </c>
      <c r="U276" s="30">
        <v>5</v>
      </c>
      <c r="V276" s="30">
        <v>6</v>
      </c>
      <c r="W276" s="24">
        <v>2016</v>
      </c>
      <c r="X276" s="24">
        <v>2016</v>
      </c>
      <c r="Y276" s="30">
        <v>30</v>
      </c>
    </row>
    <row r="277" spans="1:25" x14ac:dyDescent="0.25">
      <c r="A277" s="31">
        <v>522</v>
      </c>
      <c r="B277" s="31" t="s">
        <v>523</v>
      </c>
      <c r="C277" s="31" t="s">
        <v>4632</v>
      </c>
      <c r="D277" s="32">
        <v>3000</v>
      </c>
      <c r="E277" s="33">
        <v>3440</v>
      </c>
      <c r="F277" s="31" t="s">
        <v>8218</v>
      </c>
      <c r="G277" s="31" t="s">
        <v>8223</v>
      </c>
      <c r="H277" s="31" t="s">
        <v>8245</v>
      </c>
      <c r="I277" s="31">
        <v>1458518325</v>
      </c>
      <c r="J277" s="31">
        <v>1456793925</v>
      </c>
      <c r="K277" s="31" t="b">
        <v>0</v>
      </c>
      <c r="L277" s="31">
        <v>31</v>
      </c>
      <c r="M277" s="31" t="b">
        <v>1</v>
      </c>
      <c r="N277" s="34" t="s">
        <v>8297</v>
      </c>
      <c r="O277" s="31" t="s">
        <v>8298</v>
      </c>
      <c r="P277" s="35">
        <v>115</v>
      </c>
      <c r="Q277" s="31">
        <v>110.97</v>
      </c>
      <c r="R277" s="31"/>
      <c r="S277" s="36">
        <v>42430.040798611109</v>
      </c>
      <c r="T277" s="36">
        <v>42449.999131944445</v>
      </c>
      <c r="U277" s="37">
        <v>3</v>
      </c>
      <c r="V277" s="37">
        <v>3</v>
      </c>
      <c r="W277" s="31">
        <v>2016</v>
      </c>
      <c r="X277" s="31">
        <v>2016</v>
      </c>
      <c r="Y277" s="37">
        <v>19</v>
      </c>
    </row>
    <row r="278" spans="1:25" x14ac:dyDescent="0.25">
      <c r="A278" s="24">
        <v>3176</v>
      </c>
      <c r="B278" s="24" t="s">
        <v>3176</v>
      </c>
      <c r="C278" s="24" t="s">
        <v>7286</v>
      </c>
      <c r="D278" s="25">
        <v>1900</v>
      </c>
      <c r="E278" s="26">
        <v>2182</v>
      </c>
      <c r="F278" s="24" t="s">
        <v>8218</v>
      </c>
      <c r="G278" s="24" t="s">
        <v>8223</v>
      </c>
      <c r="H278" s="24" t="s">
        <v>8245</v>
      </c>
      <c r="I278" s="24">
        <v>1376838000</v>
      </c>
      <c r="J278" s="24">
        <v>1374531631</v>
      </c>
      <c r="K278" s="24" t="b">
        <v>1</v>
      </c>
      <c r="L278" s="24">
        <v>55</v>
      </c>
      <c r="M278" s="24" t="b">
        <v>1</v>
      </c>
      <c r="N278" s="27" t="s">
        <v>8297</v>
      </c>
      <c r="O278" s="24" t="s">
        <v>8298</v>
      </c>
      <c r="P278" s="28">
        <v>115</v>
      </c>
      <c r="Q278" s="24">
        <v>39.67</v>
      </c>
      <c r="R278" s="24"/>
      <c r="S278" s="29">
        <v>41477.930914351848</v>
      </c>
      <c r="T278" s="29">
        <v>41504.625</v>
      </c>
      <c r="U278" s="30">
        <v>7</v>
      </c>
      <c r="V278" s="30">
        <v>8</v>
      </c>
      <c r="W278" s="24">
        <v>2013</v>
      </c>
      <c r="X278" s="24">
        <v>2013</v>
      </c>
      <c r="Y278" s="30">
        <v>27</v>
      </c>
    </row>
    <row r="279" spans="1:25" x14ac:dyDescent="0.25">
      <c r="A279" s="31">
        <v>3172</v>
      </c>
      <c r="B279" s="31" t="s">
        <v>3172</v>
      </c>
      <c r="C279" s="31" t="s">
        <v>7282</v>
      </c>
      <c r="D279" s="32">
        <v>2000</v>
      </c>
      <c r="E279" s="33">
        <v>2300</v>
      </c>
      <c r="F279" s="31" t="s">
        <v>8218</v>
      </c>
      <c r="G279" s="31" t="s">
        <v>8223</v>
      </c>
      <c r="H279" s="31" t="s">
        <v>8245</v>
      </c>
      <c r="I279" s="31">
        <v>1329240668</v>
      </c>
      <c r="J279" s="31">
        <v>1326648668</v>
      </c>
      <c r="K279" s="31" t="b">
        <v>1</v>
      </c>
      <c r="L279" s="31">
        <v>29</v>
      </c>
      <c r="M279" s="31" t="b">
        <v>1</v>
      </c>
      <c r="N279" s="34" t="s">
        <v>8297</v>
      </c>
      <c r="O279" s="31" t="s">
        <v>8298</v>
      </c>
      <c r="P279" s="35">
        <v>115</v>
      </c>
      <c r="Q279" s="31">
        <v>79.31</v>
      </c>
      <c r="R279" s="31"/>
      <c r="S279" s="36">
        <v>40923.729953703703</v>
      </c>
      <c r="T279" s="36">
        <v>40953.729953703703</v>
      </c>
      <c r="U279" s="37">
        <v>1</v>
      </c>
      <c r="V279" s="37">
        <v>2</v>
      </c>
      <c r="W279" s="31">
        <v>2012</v>
      </c>
      <c r="X279" s="31">
        <v>2012</v>
      </c>
      <c r="Y279" s="37">
        <v>30</v>
      </c>
    </row>
    <row r="280" spans="1:25" x14ac:dyDescent="0.25">
      <c r="A280" s="24">
        <v>3241</v>
      </c>
      <c r="B280" s="24" t="s">
        <v>3241</v>
      </c>
      <c r="C280" s="24" t="s">
        <v>7351</v>
      </c>
      <c r="D280" s="25">
        <v>8500</v>
      </c>
      <c r="E280" s="26">
        <v>9801</v>
      </c>
      <c r="F280" s="24" t="s">
        <v>8218</v>
      </c>
      <c r="G280" s="24" t="s">
        <v>8223</v>
      </c>
      <c r="H280" s="24" t="s">
        <v>8245</v>
      </c>
      <c r="I280" s="24">
        <v>1413269940</v>
      </c>
      <c r="J280" s="24">
        <v>1410421670</v>
      </c>
      <c r="K280" s="24" t="b">
        <v>1</v>
      </c>
      <c r="L280" s="24">
        <v>167</v>
      </c>
      <c r="M280" s="24" t="b">
        <v>1</v>
      </c>
      <c r="N280" s="27" t="s">
        <v>8297</v>
      </c>
      <c r="O280" s="24" t="s">
        <v>8298</v>
      </c>
      <c r="P280" s="28">
        <v>115</v>
      </c>
      <c r="Q280" s="24">
        <v>58.69</v>
      </c>
      <c r="R280" s="24"/>
      <c r="S280" s="29">
        <v>41893.324884259258</v>
      </c>
      <c r="T280" s="29">
        <v>41926.290972222225</v>
      </c>
      <c r="U280" s="30">
        <v>9</v>
      </c>
      <c r="V280" s="30">
        <v>10</v>
      </c>
      <c r="W280" s="24">
        <v>2014</v>
      </c>
      <c r="X280" s="24">
        <v>2014</v>
      </c>
      <c r="Y280" s="30">
        <v>33</v>
      </c>
    </row>
    <row r="281" spans="1:25" x14ac:dyDescent="0.25">
      <c r="A281" s="31">
        <v>3477</v>
      </c>
      <c r="B281" s="31" t="s">
        <v>3476</v>
      </c>
      <c r="C281" s="31" t="s">
        <v>7587</v>
      </c>
      <c r="D281" s="32">
        <v>1800</v>
      </c>
      <c r="E281" s="33">
        <v>2076</v>
      </c>
      <c r="F281" s="31" t="s">
        <v>8218</v>
      </c>
      <c r="G281" s="31" t="s">
        <v>8223</v>
      </c>
      <c r="H281" s="31" t="s">
        <v>8245</v>
      </c>
      <c r="I281" s="31">
        <v>1431831600</v>
      </c>
      <c r="J281" s="31">
        <v>1430761243</v>
      </c>
      <c r="K281" s="31" t="b">
        <v>0</v>
      </c>
      <c r="L281" s="31">
        <v>39</v>
      </c>
      <c r="M281" s="31" t="b">
        <v>1</v>
      </c>
      <c r="N281" s="34" t="s">
        <v>8297</v>
      </c>
      <c r="O281" s="31" t="s">
        <v>8298</v>
      </c>
      <c r="P281" s="35">
        <v>115</v>
      </c>
      <c r="Q281" s="31">
        <v>53.23</v>
      </c>
      <c r="R281" s="31"/>
      <c r="S281" s="36">
        <v>42128.736608796295</v>
      </c>
      <c r="T281" s="36">
        <v>42141.125</v>
      </c>
      <c r="U281" s="37">
        <v>5</v>
      </c>
      <c r="V281" s="37">
        <v>5</v>
      </c>
      <c r="W281" s="31">
        <v>2015</v>
      </c>
      <c r="X281" s="31">
        <v>2015</v>
      </c>
      <c r="Y281" s="37">
        <v>13</v>
      </c>
    </row>
    <row r="282" spans="1:25" x14ac:dyDescent="0.25">
      <c r="A282" s="24">
        <v>528</v>
      </c>
      <c r="B282" s="24" t="s">
        <v>529</v>
      </c>
      <c r="C282" s="24" t="s">
        <v>4638</v>
      </c>
      <c r="D282" s="25">
        <v>1150</v>
      </c>
      <c r="E282" s="26">
        <v>1330</v>
      </c>
      <c r="F282" s="24" t="s">
        <v>8218</v>
      </c>
      <c r="G282" s="24" t="s">
        <v>8223</v>
      </c>
      <c r="H282" s="24" t="s">
        <v>8245</v>
      </c>
      <c r="I282" s="24">
        <v>1434921600</v>
      </c>
      <c r="J282" s="24">
        <v>1433109907</v>
      </c>
      <c r="K282" s="24" t="b">
        <v>0</v>
      </c>
      <c r="L282" s="24">
        <v>30</v>
      </c>
      <c r="M282" s="24" t="b">
        <v>1</v>
      </c>
      <c r="N282" s="27" t="s">
        <v>8297</v>
      </c>
      <c r="O282" s="24" t="s">
        <v>8298</v>
      </c>
      <c r="P282" s="28">
        <v>116</v>
      </c>
      <c r="Q282" s="24">
        <v>44.33</v>
      </c>
      <c r="R282" s="24"/>
      <c r="S282" s="29">
        <v>42155.920219907406</v>
      </c>
      <c r="T282" s="29">
        <v>42176.888888888891</v>
      </c>
      <c r="U282" s="30">
        <v>5</v>
      </c>
      <c r="V282" s="30">
        <v>6</v>
      </c>
      <c r="W282" s="24">
        <v>2015</v>
      </c>
      <c r="X282" s="24">
        <v>2015</v>
      </c>
      <c r="Y282" s="30">
        <v>21</v>
      </c>
    </row>
    <row r="283" spans="1:25" x14ac:dyDescent="0.25">
      <c r="A283" s="31">
        <v>3303</v>
      </c>
      <c r="B283" s="31" t="s">
        <v>3303</v>
      </c>
      <c r="C283" s="31" t="s">
        <v>7413</v>
      </c>
      <c r="D283" s="32">
        <v>1800</v>
      </c>
      <c r="E283" s="33">
        <v>2086</v>
      </c>
      <c r="F283" s="31" t="s">
        <v>8218</v>
      </c>
      <c r="G283" s="31" t="s">
        <v>8223</v>
      </c>
      <c r="H283" s="31" t="s">
        <v>8245</v>
      </c>
      <c r="I283" s="31">
        <v>1427553484</v>
      </c>
      <c r="J283" s="31">
        <v>1424533084</v>
      </c>
      <c r="K283" s="31" t="b">
        <v>0</v>
      </c>
      <c r="L283" s="31">
        <v>35</v>
      </c>
      <c r="M283" s="31" t="b">
        <v>1</v>
      </c>
      <c r="N283" s="34" t="s">
        <v>8297</v>
      </c>
      <c r="O283" s="31" t="s">
        <v>8298</v>
      </c>
      <c r="P283" s="35">
        <v>116</v>
      </c>
      <c r="Q283" s="31">
        <v>59.6</v>
      </c>
      <c r="R283" s="31"/>
      <c r="S283" s="36">
        <v>42056.65143518518</v>
      </c>
      <c r="T283" s="36">
        <v>42091.609768518523</v>
      </c>
      <c r="U283" s="37">
        <v>2</v>
      </c>
      <c r="V283" s="37">
        <v>3</v>
      </c>
      <c r="W283" s="31">
        <v>2015</v>
      </c>
      <c r="X283" s="31">
        <v>2015</v>
      </c>
      <c r="Y283" s="37">
        <v>35</v>
      </c>
    </row>
    <row r="284" spans="1:25" x14ac:dyDescent="0.25">
      <c r="A284" s="24">
        <v>3217</v>
      </c>
      <c r="B284" s="24" t="s">
        <v>3217</v>
      </c>
      <c r="C284" s="24" t="s">
        <v>7327</v>
      </c>
      <c r="D284" s="25">
        <v>4500</v>
      </c>
      <c r="E284" s="26">
        <v>5221</v>
      </c>
      <c r="F284" s="24" t="s">
        <v>8218</v>
      </c>
      <c r="G284" s="24" t="s">
        <v>8223</v>
      </c>
      <c r="H284" s="24" t="s">
        <v>8245</v>
      </c>
      <c r="I284" s="24">
        <v>1478264784</v>
      </c>
      <c r="J284" s="24">
        <v>1475672784</v>
      </c>
      <c r="K284" s="24" t="b">
        <v>1</v>
      </c>
      <c r="L284" s="24">
        <v>104</v>
      </c>
      <c r="M284" s="24" t="b">
        <v>1</v>
      </c>
      <c r="N284" s="27" t="s">
        <v>8297</v>
      </c>
      <c r="O284" s="24" t="s">
        <v>8298</v>
      </c>
      <c r="P284" s="28">
        <v>116</v>
      </c>
      <c r="Q284" s="24">
        <v>50.2</v>
      </c>
      <c r="R284" s="24"/>
      <c r="S284" s="29">
        <v>42648.546111111107</v>
      </c>
      <c r="T284" s="29">
        <v>42678.546111111107</v>
      </c>
      <c r="U284" s="30">
        <v>10</v>
      </c>
      <c r="V284" s="30">
        <v>11</v>
      </c>
      <c r="W284" s="24">
        <v>2016</v>
      </c>
      <c r="X284" s="24">
        <v>2016</v>
      </c>
      <c r="Y284" s="30">
        <v>30</v>
      </c>
    </row>
    <row r="285" spans="1:25" x14ac:dyDescent="0.25">
      <c r="A285" s="31">
        <v>3313</v>
      </c>
      <c r="B285" s="31" t="s">
        <v>3313</v>
      </c>
      <c r="C285" s="31" t="s">
        <v>7423</v>
      </c>
      <c r="D285" s="32">
        <v>2000</v>
      </c>
      <c r="E285" s="33">
        <v>2321</v>
      </c>
      <c r="F285" s="31" t="s">
        <v>8218</v>
      </c>
      <c r="G285" s="31" t="s">
        <v>8223</v>
      </c>
      <c r="H285" s="31" t="s">
        <v>8245</v>
      </c>
      <c r="I285" s="31">
        <v>1453856400</v>
      </c>
      <c r="J285" s="31">
        <v>1452664317</v>
      </c>
      <c r="K285" s="31" t="b">
        <v>0</v>
      </c>
      <c r="L285" s="31">
        <v>29</v>
      </c>
      <c r="M285" s="31" t="b">
        <v>1</v>
      </c>
      <c r="N285" s="34" t="s">
        <v>8297</v>
      </c>
      <c r="O285" s="31" t="s">
        <v>8298</v>
      </c>
      <c r="P285" s="35">
        <v>116</v>
      </c>
      <c r="Q285" s="31">
        <v>80.03</v>
      </c>
      <c r="R285" s="31"/>
      <c r="S285" s="36">
        <v>42382.244409722218</v>
      </c>
      <c r="T285" s="36">
        <v>42396.041666666672</v>
      </c>
      <c r="U285" s="37">
        <v>1</v>
      </c>
      <c r="V285" s="37">
        <v>1</v>
      </c>
      <c r="W285" s="31">
        <v>2016</v>
      </c>
      <c r="X285" s="31">
        <v>2016</v>
      </c>
      <c r="Y285" s="37">
        <v>14</v>
      </c>
    </row>
    <row r="286" spans="1:25" x14ac:dyDescent="0.25">
      <c r="A286" s="24">
        <v>3167</v>
      </c>
      <c r="B286" s="24" t="s">
        <v>3167</v>
      </c>
      <c r="C286" s="24" t="s">
        <v>7277</v>
      </c>
      <c r="D286" s="25">
        <v>3000</v>
      </c>
      <c r="E286" s="26">
        <v>3485</v>
      </c>
      <c r="F286" s="24" t="s">
        <v>8218</v>
      </c>
      <c r="G286" s="24" t="s">
        <v>8223</v>
      </c>
      <c r="H286" s="24" t="s">
        <v>8245</v>
      </c>
      <c r="I286" s="24">
        <v>1406952781</v>
      </c>
      <c r="J286" s="24">
        <v>1405743181</v>
      </c>
      <c r="K286" s="24" t="b">
        <v>1</v>
      </c>
      <c r="L286" s="24">
        <v>55</v>
      </c>
      <c r="M286" s="24" t="b">
        <v>1</v>
      </c>
      <c r="N286" s="27" t="s">
        <v>8297</v>
      </c>
      <c r="O286" s="24" t="s">
        <v>8298</v>
      </c>
      <c r="P286" s="28">
        <v>116</v>
      </c>
      <c r="Q286" s="24">
        <v>63.36</v>
      </c>
      <c r="R286" s="24"/>
      <c r="S286" s="29">
        <v>41839.175706018519</v>
      </c>
      <c r="T286" s="29">
        <v>41853.175706018519</v>
      </c>
      <c r="U286" s="30">
        <v>7</v>
      </c>
      <c r="V286" s="30">
        <v>8</v>
      </c>
      <c r="W286" s="24">
        <v>2014</v>
      </c>
      <c r="X286" s="24">
        <v>2014</v>
      </c>
      <c r="Y286" s="30">
        <v>14</v>
      </c>
    </row>
    <row r="287" spans="1:25" x14ac:dyDescent="0.25">
      <c r="A287" s="31">
        <v>3299</v>
      </c>
      <c r="B287" s="31" t="s">
        <v>3299</v>
      </c>
      <c r="C287" s="31" t="s">
        <v>7409</v>
      </c>
      <c r="D287" s="32">
        <v>3000</v>
      </c>
      <c r="E287" s="33">
        <v>3486</v>
      </c>
      <c r="F287" s="31" t="s">
        <v>8218</v>
      </c>
      <c r="G287" s="31" t="s">
        <v>8223</v>
      </c>
      <c r="H287" s="31" t="s">
        <v>8245</v>
      </c>
      <c r="I287" s="31">
        <v>1444860063</v>
      </c>
      <c r="J287" s="31">
        <v>1442268063</v>
      </c>
      <c r="K287" s="31" t="b">
        <v>0</v>
      </c>
      <c r="L287" s="31">
        <v>63</v>
      </c>
      <c r="M287" s="31" t="b">
        <v>1</v>
      </c>
      <c r="N287" s="34" t="s">
        <v>8297</v>
      </c>
      <c r="O287" s="31" t="s">
        <v>8298</v>
      </c>
      <c r="P287" s="35">
        <v>116</v>
      </c>
      <c r="Q287" s="31">
        <v>55.33</v>
      </c>
      <c r="R287" s="31"/>
      <c r="S287" s="36">
        <v>42261.917395833334</v>
      </c>
      <c r="T287" s="36">
        <v>42291.917395833334</v>
      </c>
      <c r="U287" s="37">
        <v>9</v>
      </c>
      <c r="V287" s="37">
        <v>10</v>
      </c>
      <c r="W287" s="31">
        <v>2015</v>
      </c>
      <c r="X287" s="31">
        <v>2015</v>
      </c>
      <c r="Y287" s="37">
        <v>30</v>
      </c>
    </row>
    <row r="288" spans="1:25" x14ac:dyDescent="0.25">
      <c r="A288" s="24">
        <v>3655</v>
      </c>
      <c r="B288" s="24" t="s">
        <v>3652</v>
      </c>
      <c r="C288" s="24" t="s">
        <v>7765</v>
      </c>
      <c r="D288" s="25">
        <v>5000</v>
      </c>
      <c r="E288" s="26">
        <v>5813</v>
      </c>
      <c r="F288" s="24" t="s">
        <v>8218</v>
      </c>
      <c r="G288" s="24" t="s">
        <v>8223</v>
      </c>
      <c r="H288" s="24" t="s">
        <v>8245</v>
      </c>
      <c r="I288" s="24">
        <v>1437202740</v>
      </c>
      <c r="J288" s="24">
        <v>1434654998</v>
      </c>
      <c r="K288" s="24" t="b">
        <v>0</v>
      </c>
      <c r="L288" s="24">
        <v>79</v>
      </c>
      <c r="M288" s="24" t="b">
        <v>1</v>
      </c>
      <c r="N288" s="27" t="s">
        <v>8297</v>
      </c>
      <c r="O288" s="24" t="s">
        <v>8298</v>
      </c>
      <c r="P288" s="28">
        <v>116</v>
      </c>
      <c r="Q288" s="24">
        <v>73.58</v>
      </c>
      <c r="R288" s="24"/>
      <c r="S288" s="29">
        <v>42173.803217592591</v>
      </c>
      <c r="T288" s="29">
        <v>42203.290972222225</v>
      </c>
      <c r="U288" s="30">
        <v>6</v>
      </c>
      <c r="V288" s="30">
        <v>7</v>
      </c>
      <c r="W288" s="24">
        <v>2015</v>
      </c>
      <c r="X288" s="24">
        <v>2015</v>
      </c>
      <c r="Y288" s="30">
        <v>30</v>
      </c>
    </row>
    <row r="289" spans="1:25" x14ac:dyDescent="0.25">
      <c r="A289" s="31">
        <v>3187</v>
      </c>
      <c r="B289" s="31" t="s">
        <v>3187</v>
      </c>
      <c r="C289" s="31" t="s">
        <v>7297</v>
      </c>
      <c r="D289" s="32">
        <v>15000</v>
      </c>
      <c r="E289" s="33">
        <v>17444</v>
      </c>
      <c r="F289" s="31" t="s">
        <v>8218</v>
      </c>
      <c r="G289" s="31" t="s">
        <v>8223</v>
      </c>
      <c r="H289" s="31" t="s">
        <v>8245</v>
      </c>
      <c r="I289" s="31">
        <v>1407167973</v>
      </c>
      <c r="J289" s="31">
        <v>1405439973</v>
      </c>
      <c r="K289" s="31" t="b">
        <v>1</v>
      </c>
      <c r="L289" s="31">
        <v>244</v>
      </c>
      <c r="M289" s="31" t="b">
        <v>1</v>
      </c>
      <c r="N289" s="34" t="s">
        <v>8297</v>
      </c>
      <c r="O289" s="31" t="s">
        <v>8298</v>
      </c>
      <c r="P289" s="35">
        <v>116</v>
      </c>
      <c r="Q289" s="31">
        <v>71.489999999999995</v>
      </c>
      <c r="R289" s="31"/>
      <c r="S289" s="36">
        <v>41835.666354166664</v>
      </c>
      <c r="T289" s="36">
        <v>41855.666354166664</v>
      </c>
      <c r="U289" s="37">
        <v>7</v>
      </c>
      <c r="V289" s="37">
        <v>8</v>
      </c>
      <c r="W289" s="31">
        <v>2014</v>
      </c>
      <c r="X289" s="31">
        <v>2014</v>
      </c>
      <c r="Y289" s="37">
        <v>20</v>
      </c>
    </row>
    <row r="290" spans="1:25" x14ac:dyDescent="0.25">
      <c r="A290" s="24">
        <v>3387</v>
      </c>
      <c r="B290" s="24" t="s">
        <v>3386</v>
      </c>
      <c r="C290" s="24" t="s">
        <v>7497</v>
      </c>
      <c r="D290" s="25">
        <v>3000</v>
      </c>
      <c r="E290" s="26">
        <v>3506</v>
      </c>
      <c r="F290" s="24" t="s">
        <v>8218</v>
      </c>
      <c r="G290" s="24" t="s">
        <v>8223</v>
      </c>
      <c r="H290" s="24" t="s">
        <v>8245</v>
      </c>
      <c r="I290" s="24">
        <v>1418581088</v>
      </c>
      <c r="J290" s="24">
        <v>1415125088</v>
      </c>
      <c r="K290" s="24" t="b">
        <v>0</v>
      </c>
      <c r="L290" s="24">
        <v>35</v>
      </c>
      <c r="M290" s="24" t="b">
        <v>1</v>
      </c>
      <c r="N290" s="27" t="s">
        <v>8297</v>
      </c>
      <c r="O290" s="24" t="s">
        <v>8298</v>
      </c>
      <c r="P290" s="28">
        <v>117</v>
      </c>
      <c r="Q290" s="24">
        <v>100.17</v>
      </c>
      <c r="R290" s="24"/>
      <c r="S290" s="29">
        <v>41947.762592592589</v>
      </c>
      <c r="T290" s="29">
        <v>41987.762592592597</v>
      </c>
      <c r="U290" s="30">
        <v>11</v>
      </c>
      <c r="V290" s="30">
        <v>12</v>
      </c>
      <c r="W290" s="24">
        <v>2014</v>
      </c>
      <c r="X290" s="24">
        <v>2014</v>
      </c>
      <c r="Y290" s="30">
        <v>40</v>
      </c>
    </row>
    <row r="291" spans="1:25" x14ac:dyDescent="0.25">
      <c r="A291" s="31">
        <v>3527</v>
      </c>
      <c r="B291" s="31" t="s">
        <v>3526</v>
      </c>
      <c r="C291" s="31" t="s">
        <v>7637</v>
      </c>
      <c r="D291" s="32">
        <v>6000</v>
      </c>
      <c r="E291" s="33">
        <v>7015</v>
      </c>
      <c r="F291" s="31" t="s">
        <v>8218</v>
      </c>
      <c r="G291" s="31" t="s">
        <v>8223</v>
      </c>
      <c r="H291" s="31" t="s">
        <v>8245</v>
      </c>
      <c r="I291" s="31">
        <v>1436587140</v>
      </c>
      <c r="J291" s="31">
        <v>1434069205</v>
      </c>
      <c r="K291" s="31" t="b">
        <v>0</v>
      </c>
      <c r="L291" s="31">
        <v>86</v>
      </c>
      <c r="M291" s="31" t="b">
        <v>1</v>
      </c>
      <c r="N291" s="34" t="s">
        <v>8297</v>
      </c>
      <c r="O291" s="31" t="s">
        <v>8298</v>
      </c>
      <c r="P291" s="35">
        <v>117</v>
      </c>
      <c r="Q291" s="31">
        <v>81.569999999999993</v>
      </c>
      <c r="R291" s="31"/>
      <c r="S291" s="36">
        <v>42167.023206018523</v>
      </c>
      <c r="T291" s="36">
        <v>42196.165972222225</v>
      </c>
      <c r="U291" s="37">
        <v>6</v>
      </c>
      <c r="V291" s="37">
        <v>7</v>
      </c>
      <c r="W291" s="31">
        <v>2015</v>
      </c>
      <c r="X291" s="31">
        <v>2015</v>
      </c>
      <c r="Y291" s="37">
        <v>29</v>
      </c>
    </row>
    <row r="292" spans="1:25" x14ac:dyDescent="0.25">
      <c r="A292" s="24">
        <v>2824</v>
      </c>
      <c r="B292" s="24" t="s">
        <v>2824</v>
      </c>
      <c r="C292" s="24" t="s">
        <v>6934</v>
      </c>
      <c r="D292" s="25">
        <v>650</v>
      </c>
      <c r="E292" s="26">
        <v>760</v>
      </c>
      <c r="F292" s="24" t="s">
        <v>8218</v>
      </c>
      <c r="G292" s="24" t="s">
        <v>8223</v>
      </c>
      <c r="H292" s="24" t="s">
        <v>8245</v>
      </c>
      <c r="I292" s="24">
        <v>1434159780</v>
      </c>
      <c r="J292" s="24">
        <v>1431412196</v>
      </c>
      <c r="K292" s="24" t="b">
        <v>0</v>
      </c>
      <c r="L292" s="24">
        <v>15</v>
      </c>
      <c r="M292" s="24" t="b">
        <v>1</v>
      </c>
      <c r="N292" s="27" t="s">
        <v>8297</v>
      </c>
      <c r="O292" s="24" t="s">
        <v>8298</v>
      </c>
      <c r="P292" s="28">
        <v>117</v>
      </c>
      <c r="Q292" s="24">
        <v>50.67</v>
      </c>
      <c r="R292" s="24"/>
      <c r="S292" s="29">
        <v>42136.270787037036</v>
      </c>
      <c r="T292" s="29">
        <v>42168.071527777778</v>
      </c>
      <c r="U292" s="30">
        <v>5</v>
      </c>
      <c r="V292" s="30">
        <v>6</v>
      </c>
      <c r="W292" s="24">
        <v>2015</v>
      </c>
      <c r="X292" s="24">
        <v>2015</v>
      </c>
      <c r="Y292" s="30">
        <v>32</v>
      </c>
    </row>
    <row r="293" spans="1:25" x14ac:dyDescent="0.25">
      <c r="A293" s="31">
        <v>3177</v>
      </c>
      <c r="B293" s="31" t="s">
        <v>3177</v>
      </c>
      <c r="C293" s="31" t="s">
        <v>7287</v>
      </c>
      <c r="D293" s="32">
        <v>2500</v>
      </c>
      <c r="E293" s="33">
        <v>2935</v>
      </c>
      <c r="F293" s="31" t="s">
        <v>8218</v>
      </c>
      <c r="G293" s="31" t="s">
        <v>8223</v>
      </c>
      <c r="H293" s="31" t="s">
        <v>8245</v>
      </c>
      <c r="I293" s="31">
        <v>1403366409</v>
      </c>
      <c r="J293" s="31">
        <v>1400774409</v>
      </c>
      <c r="K293" s="31" t="b">
        <v>1</v>
      </c>
      <c r="L293" s="31">
        <v>51</v>
      </c>
      <c r="M293" s="31" t="b">
        <v>1</v>
      </c>
      <c r="N293" s="34" t="s">
        <v>8297</v>
      </c>
      <c r="O293" s="31" t="s">
        <v>8298</v>
      </c>
      <c r="P293" s="35">
        <v>117</v>
      </c>
      <c r="Q293" s="31">
        <v>57.55</v>
      </c>
      <c r="R293" s="31"/>
      <c r="S293" s="36">
        <v>41781.666770833333</v>
      </c>
      <c r="T293" s="36">
        <v>41811.666770833333</v>
      </c>
      <c r="U293" s="37">
        <v>5</v>
      </c>
      <c r="V293" s="37">
        <v>6</v>
      </c>
      <c r="W293" s="31">
        <v>2014</v>
      </c>
      <c r="X293" s="31">
        <v>2014</v>
      </c>
      <c r="Y293" s="37">
        <v>30</v>
      </c>
    </row>
    <row r="294" spans="1:25" x14ac:dyDescent="0.25">
      <c r="A294" s="24">
        <v>3147</v>
      </c>
      <c r="B294" s="24" t="s">
        <v>3147</v>
      </c>
      <c r="C294" s="24" t="s">
        <v>7257</v>
      </c>
      <c r="D294" s="25">
        <v>20000</v>
      </c>
      <c r="E294" s="26">
        <v>23505</v>
      </c>
      <c r="F294" s="24" t="s">
        <v>8218</v>
      </c>
      <c r="G294" s="24" t="s">
        <v>8223</v>
      </c>
      <c r="H294" s="24" t="s">
        <v>8245</v>
      </c>
      <c r="I294" s="24">
        <v>1415319355</v>
      </c>
      <c r="J294" s="24">
        <v>1411859755</v>
      </c>
      <c r="K294" s="24" t="b">
        <v>1</v>
      </c>
      <c r="L294" s="24">
        <v>213</v>
      </c>
      <c r="M294" s="24" t="b">
        <v>1</v>
      </c>
      <c r="N294" s="27" t="s">
        <v>8297</v>
      </c>
      <c r="O294" s="24" t="s">
        <v>8298</v>
      </c>
      <c r="P294" s="28">
        <v>118</v>
      </c>
      <c r="Q294" s="24">
        <v>110.35</v>
      </c>
      <c r="R294" s="24"/>
      <c r="S294" s="29">
        <v>41909.969386574077</v>
      </c>
      <c r="T294" s="29">
        <v>41950.011053240742</v>
      </c>
      <c r="U294" s="30">
        <v>9</v>
      </c>
      <c r="V294" s="30">
        <v>11</v>
      </c>
      <c r="W294" s="24">
        <v>2014</v>
      </c>
      <c r="X294" s="24">
        <v>2014</v>
      </c>
      <c r="Y294" s="30">
        <v>41</v>
      </c>
    </row>
    <row r="295" spans="1:25" x14ac:dyDescent="0.25">
      <c r="A295" s="31">
        <v>3370</v>
      </c>
      <c r="B295" s="31" t="s">
        <v>3369</v>
      </c>
      <c r="C295" s="31" t="s">
        <v>7480</v>
      </c>
      <c r="D295" s="32">
        <v>1500</v>
      </c>
      <c r="E295" s="33">
        <v>1766</v>
      </c>
      <c r="F295" s="31" t="s">
        <v>8218</v>
      </c>
      <c r="G295" s="31" t="s">
        <v>8223</v>
      </c>
      <c r="H295" s="31" t="s">
        <v>8245</v>
      </c>
      <c r="I295" s="31">
        <v>1481961600</v>
      </c>
      <c r="J295" s="31">
        <v>1479283285</v>
      </c>
      <c r="K295" s="31" t="b">
        <v>0</v>
      </c>
      <c r="L295" s="31">
        <v>26</v>
      </c>
      <c r="M295" s="31" t="b">
        <v>1</v>
      </c>
      <c r="N295" s="34" t="s">
        <v>8297</v>
      </c>
      <c r="O295" s="31" t="s">
        <v>8298</v>
      </c>
      <c r="P295" s="35">
        <v>118</v>
      </c>
      <c r="Q295" s="31">
        <v>67.92</v>
      </c>
      <c r="R295" s="31"/>
      <c r="S295" s="36">
        <v>42690.334317129629</v>
      </c>
      <c r="T295" s="36">
        <v>42721.333333333328</v>
      </c>
      <c r="U295" s="37">
        <v>11</v>
      </c>
      <c r="V295" s="37">
        <v>12</v>
      </c>
      <c r="W295" s="31">
        <v>2016</v>
      </c>
      <c r="X295" s="31">
        <v>2016</v>
      </c>
      <c r="Y295" s="37">
        <v>31</v>
      </c>
    </row>
    <row r="296" spans="1:25" x14ac:dyDescent="0.25">
      <c r="A296" s="24">
        <v>3689</v>
      </c>
      <c r="B296" s="24" t="s">
        <v>3686</v>
      </c>
      <c r="C296" s="24" t="s">
        <v>7799</v>
      </c>
      <c r="D296" s="25">
        <v>3000</v>
      </c>
      <c r="E296" s="26">
        <v>3550</v>
      </c>
      <c r="F296" s="24" t="s">
        <v>8218</v>
      </c>
      <c r="G296" s="24" t="s">
        <v>8223</v>
      </c>
      <c r="H296" s="24" t="s">
        <v>8245</v>
      </c>
      <c r="I296" s="24">
        <v>1434925500</v>
      </c>
      <c r="J296" s="24">
        <v>1432410639</v>
      </c>
      <c r="K296" s="24" t="b">
        <v>0</v>
      </c>
      <c r="L296" s="24">
        <v>62</v>
      </c>
      <c r="M296" s="24" t="b">
        <v>1</v>
      </c>
      <c r="N296" s="27" t="s">
        <v>8297</v>
      </c>
      <c r="O296" s="24" t="s">
        <v>8298</v>
      </c>
      <c r="P296" s="28">
        <v>118</v>
      </c>
      <c r="Q296" s="24">
        <v>57.26</v>
      </c>
      <c r="R296" s="24"/>
      <c r="S296" s="29">
        <v>42147.826840277776</v>
      </c>
      <c r="T296" s="29">
        <v>42176.934027777781</v>
      </c>
      <c r="U296" s="30">
        <v>5</v>
      </c>
      <c r="V296" s="30">
        <v>6</v>
      </c>
      <c r="W296" s="24">
        <v>2015</v>
      </c>
      <c r="X296" s="24">
        <v>2015</v>
      </c>
      <c r="Y296" s="30">
        <v>29</v>
      </c>
    </row>
    <row r="297" spans="1:25" x14ac:dyDescent="0.25">
      <c r="A297" s="31">
        <v>3513</v>
      </c>
      <c r="B297" s="31" t="s">
        <v>3512</v>
      </c>
      <c r="C297" s="31" t="s">
        <v>7623</v>
      </c>
      <c r="D297" s="32">
        <v>2800</v>
      </c>
      <c r="E297" s="33">
        <v>3315</v>
      </c>
      <c r="F297" s="31" t="s">
        <v>8218</v>
      </c>
      <c r="G297" s="31" t="s">
        <v>8223</v>
      </c>
      <c r="H297" s="31" t="s">
        <v>8245</v>
      </c>
      <c r="I297" s="31">
        <v>1401857940</v>
      </c>
      <c r="J297" s="31">
        <v>1400725112</v>
      </c>
      <c r="K297" s="31" t="b">
        <v>0</v>
      </c>
      <c r="L297" s="31">
        <v>44</v>
      </c>
      <c r="M297" s="31" t="b">
        <v>1</v>
      </c>
      <c r="N297" s="34" t="s">
        <v>8297</v>
      </c>
      <c r="O297" s="31" t="s">
        <v>8298</v>
      </c>
      <c r="P297" s="35">
        <v>118</v>
      </c>
      <c r="Q297" s="31">
        <v>75.34</v>
      </c>
      <c r="R297" s="31"/>
      <c r="S297" s="36">
        <v>41781.096203703702</v>
      </c>
      <c r="T297" s="36">
        <v>41794.207638888889</v>
      </c>
      <c r="U297" s="37">
        <v>5</v>
      </c>
      <c r="V297" s="37">
        <v>6</v>
      </c>
      <c r="W297" s="31">
        <v>2014</v>
      </c>
      <c r="X297" s="31">
        <v>2014</v>
      </c>
      <c r="Y297" s="37">
        <v>13</v>
      </c>
    </row>
    <row r="298" spans="1:25" x14ac:dyDescent="0.25">
      <c r="A298" s="24">
        <v>3595</v>
      </c>
      <c r="B298" s="24" t="s">
        <v>3594</v>
      </c>
      <c r="C298" s="24" t="s">
        <v>7705</v>
      </c>
      <c r="D298" s="25">
        <v>2600</v>
      </c>
      <c r="E298" s="26">
        <v>3081</v>
      </c>
      <c r="F298" s="24" t="s">
        <v>8218</v>
      </c>
      <c r="G298" s="24" t="s">
        <v>8223</v>
      </c>
      <c r="H298" s="24" t="s">
        <v>8245</v>
      </c>
      <c r="I298" s="24">
        <v>1426229940</v>
      </c>
      <c r="J298" s="24">
        <v>1423959123</v>
      </c>
      <c r="K298" s="24" t="b">
        <v>0</v>
      </c>
      <c r="L298" s="24">
        <v>62</v>
      </c>
      <c r="M298" s="24" t="b">
        <v>1</v>
      </c>
      <c r="N298" s="27" t="s">
        <v>8297</v>
      </c>
      <c r="O298" s="24" t="s">
        <v>8298</v>
      </c>
      <c r="P298" s="28">
        <v>119</v>
      </c>
      <c r="Q298" s="24">
        <v>49.69</v>
      </c>
      <c r="R298" s="24"/>
      <c r="S298" s="29">
        <v>42050.008368055554</v>
      </c>
      <c r="T298" s="29">
        <v>42076.290972222225</v>
      </c>
      <c r="U298" s="30">
        <v>2</v>
      </c>
      <c r="V298" s="30">
        <v>3</v>
      </c>
      <c r="W298" s="24">
        <v>2015</v>
      </c>
      <c r="X298" s="24">
        <v>2015</v>
      </c>
      <c r="Y298" s="30">
        <v>26</v>
      </c>
    </row>
    <row r="299" spans="1:25" x14ac:dyDescent="0.25">
      <c r="A299" s="31">
        <v>3233</v>
      </c>
      <c r="B299" s="31" t="s">
        <v>3233</v>
      </c>
      <c r="C299" s="31" t="s">
        <v>7343</v>
      </c>
      <c r="D299" s="32">
        <v>5000</v>
      </c>
      <c r="E299" s="33">
        <v>5940</v>
      </c>
      <c r="F299" s="31" t="s">
        <v>8218</v>
      </c>
      <c r="G299" s="31" t="s">
        <v>8223</v>
      </c>
      <c r="H299" s="31" t="s">
        <v>8245</v>
      </c>
      <c r="I299" s="31">
        <v>1488482355</v>
      </c>
      <c r="J299" s="31">
        <v>1485890355</v>
      </c>
      <c r="K299" s="31" t="b">
        <v>0</v>
      </c>
      <c r="L299" s="31">
        <v>61</v>
      </c>
      <c r="M299" s="31" t="b">
        <v>1</v>
      </c>
      <c r="N299" s="34" t="s">
        <v>8297</v>
      </c>
      <c r="O299" s="31" t="s">
        <v>8298</v>
      </c>
      <c r="P299" s="35">
        <v>119</v>
      </c>
      <c r="Q299" s="31">
        <v>97.38</v>
      </c>
      <c r="R299" s="31"/>
      <c r="S299" s="36">
        <v>42766.805034722223</v>
      </c>
      <c r="T299" s="36">
        <v>42796.805034722223</v>
      </c>
      <c r="U299" s="37">
        <v>1</v>
      </c>
      <c r="V299" s="37">
        <v>3</v>
      </c>
      <c r="W299" s="31">
        <v>2017</v>
      </c>
      <c r="X299" s="31">
        <v>2017</v>
      </c>
      <c r="Y299" s="37">
        <v>30</v>
      </c>
    </row>
    <row r="300" spans="1:25" x14ac:dyDescent="0.25">
      <c r="A300" s="24">
        <v>3532</v>
      </c>
      <c r="B300" s="24" t="s">
        <v>3531</v>
      </c>
      <c r="C300" s="24" t="s">
        <v>7642</v>
      </c>
      <c r="D300" s="25">
        <v>960</v>
      </c>
      <c r="E300" s="26">
        <v>1142</v>
      </c>
      <c r="F300" s="24" t="s">
        <v>8218</v>
      </c>
      <c r="G300" s="24" t="s">
        <v>8223</v>
      </c>
      <c r="H300" s="24" t="s">
        <v>8245</v>
      </c>
      <c r="I300" s="24">
        <v>1411012740</v>
      </c>
      <c r="J300" s="24">
        <v>1409667827</v>
      </c>
      <c r="K300" s="24" t="b">
        <v>0</v>
      </c>
      <c r="L300" s="24">
        <v>27</v>
      </c>
      <c r="M300" s="24" t="b">
        <v>1</v>
      </c>
      <c r="N300" s="27" t="s">
        <v>8297</v>
      </c>
      <c r="O300" s="24" t="s">
        <v>8298</v>
      </c>
      <c r="P300" s="28">
        <v>119</v>
      </c>
      <c r="Q300" s="24">
        <v>42.3</v>
      </c>
      <c r="R300" s="24"/>
      <c r="S300" s="29">
        <v>41884.599849537037</v>
      </c>
      <c r="T300" s="29">
        <v>41900.165972222225</v>
      </c>
      <c r="U300" s="30">
        <v>9</v>
      </c>
      <c r="V300" s="30">
        <v>9</v>
      </c>
      <c r="W300" s="24">
        <v>2014</v>
      </c>
      <c r="X300" s="24">
        <v>2014</v>
      </c>
      <c r="Y300" s="30">
        <v>16</v>
      </c>
    </row>
    <row r="301" spans="1:25" x14ac:dyDescent="0.25">
      <c r="A301" s="31">
        <v>2784</v>
      </c>
      <c r="B301" s="31" t="s">
        <v>2784</v>
      </c>
      <c r="C301" s="31" t="s">
        <v>6894</v>
      </c>
      <c r="D301" s="32">
        <v>6000</v>
      </c>
      <c r="E301" s="33">
        <v>7140</v>
      </c>
      <c r="F301" s="31" t="s">
        <v>8218</v>
      </c>
      <c r="G301" s="31" t="s">
        <v>8223</v>
      </c>
      <c r="H301" s="31" t="s">
        <v>8245</v>
      </c>
      <c r="I301" s="31">
        <v>1414608843</v>
      </c>
      <c r="J301" s="31">
        <v>1412794443</v>
      </c>
      <c r="K301" s="31" t="b">
        <v>0</v>
      </c>
      <c r="L301" s="31">
        <v>108</v>
      </c>
      <c r="M301" s="31" t="b">
        <v>1</v>
      </c>
      <c r="N301" s="34" t="s">
        <v>8297</v>
      </c>
      <c r="O301" s="31" t="s">
        <v>8298</v>
      </c>
      <c r="P301" s="35">
        <v>119</v>
      </c>
      <c r="Q301" s="31">
        <v>66.11</v>
      </c>
      <c r="R301" s="31"/>
      <c r="S301" s="36">
        <v>41920.787534722222</v>
      </c>
      <c r="T301" s="36">
        <v>41941.787534722222</v>
      </c>
      <c r="U301" s="37">
        <v>10</v>
      </c>
      <c r="V301" s="37">
        <v>10</v>
      </c>
      <c r="W301" s="31">
        <v>2014</v>
      </c>
      <c r="X301" s="31">
        <v>2014</v>
      </c>
      <c r="Y301" s="37">
        <v>21</v>
      </c>
    </row>
    <row r="302" spans="1:25" x14ac:dyDescent="0.25">
      <c r="A302" s="24">
        <v>3585</v>
      </c>
      <c r="B302" s="24" t="s">
        <v>3584</v>
      </c>
      <c r="C302" s="24" t="s">
        <v>7695</v>
      </c>
      <c r="D302" s="25">
        <v>3400</v>
      </c>
      <c r="E302" s="26">
        <v>4050</v>
      </c>
      <c r="F302" s="24" t="s">
        <v>8218</v>
      </c>
      <c r="G302" s="24" t="s">
        <v>8223</v>
      </c>
      <c r="H302" s="24" t="s">
        <v>8245</v>
      </c>
      <c r="I302" s="24">
        <v>1419181890</v>
      </c>
      <c r="J302" s="24">
        <v>1416589890</v>
      </c>
      <c r="K302" s="24" t="b">
        <v>0</v>
      </c>
      <c r="L302" s="24">
        <v>23</v>
      </c>
      <c r="M302" s="24" t="b">
        <v>1</v>
      </c>
      <c r="N302" s="27" t="s">
        <v>8297</v>
      </c>
      <c r="O302" s="24" t="s">
        <v>8298</v>
      </c>
      <c r="P302" s="28">
        <v>119</v>
      </c>
      <c r="Q302" s="24">
        <v>176.09</v>
      </c>
      <c r="R302" s="24"/>
      <c r="S302" s="29">
        <v>41964.716319444444</v>
      </c>
      <c r="T302" s="29">
        <v>41994.716319444444</v>
      </c>
      <c r="U302" s="30">
        <v>11</v>
      </c>
      <c r="V302" s="30">
        <v>12</v>
      </c>
      <c r="W302" s="24">
        <v>2014</v>
      </c>
      <c r="X302" s="24">
        <v>2014</v>
      </c>
      <c r="Y302" s="30">
        <v>30</v>
      </c>
    </row>
    <row r="303" spans="1:25" x14ac:dyDescent="0.25">
      <c r="A303" s="31">
        <v>3816</v>
      </c>
      <c r="B303" s="31" t="s">
        <v>3813</v>
      </c>
      <c r="C303" s="31" t="s">
        <v>7926</v>
      </c>
      <c r="D303" s="32">
        <v>1500</v>
      </c>
      <c r="E303" s="33">
        <v>1788.57</v>
      </c>
      <c r="F303" s="31" t="s">
        <v>8218</v>
      </c>
      <c r="G303" s="31" t="s">
        <v>8223</v>
      </c>
      <c r="H303" s="31" t="s">
        <v>8245</v>
      </c>
      <c r="I303" s="31">
        <v>1405614823</v>
      </c>
      <c r="J303" s="31">
        <v>1403022823</v>
      </c>
      <c r="K303" s="31" t="b">
        <v>0</v>
      </c>
      <c r="L303" s="31">
        <v>37</v>
      </c>
      <c r="M303" s="31" t="b">
        <v>1</v>
      </c>
      <c r="N303" s="34" t="s">
        <v>8297</v>
      </c>
      <c r="O303" s="31" t="s">
        <v>8298</v>
      </c>
      <c r="P303" s="35">
        <v>119</v>
      </c>
      <c r="Q303" s="31">
        <v>48.34</v>
      </c>
      <c r="R303" s="31"/>
      <c r="S303" s="36">
        <v>41807.690081018518</v>
      </c>
      <c r="T303" s="36">
        <v>41837.690081018518</v>
      </c>
      <c r="U303" s="37">
        <v>6</v>
      </c>
      <c r="V303" s="37">
        <v>7</v>
      </c>
      <c r="W303" s="31">
        <v>2014</v>
      </c>
      <c r="X303" s="31">
        <v>2014</v>
      </c>
      <c r="Y303" s="37">
        <v>30</v>
      </c>
    </row>
    <row r="304" spans="1:25" x14ac:dyDescent="0.25">
      <c r="A304" s="24">
        <v>3209</v>
      </c>
      <c r="B304" s="24" t="s">
        <v>3209</v>
      </c>
      <c r="C304" s="24" t="s">
        <v>7319</v>
      </c>
      <c r="D304" s="25">
        <v>9500</v>
      </c>
      <c r="E304" s="26">
        <v>11335.7</v>
      </c>
      <c r="F304" s="24" t="s">
        <v>8218</v>
      </c>
      <c r="G304" s="24" t="s">
        <v>8223</v>
      </c>
      <c r="H304" s="24" t="s">
        <v>8245</v>
      </c>
      <c r="I304" s="24">
        <v>1403305200</v>
      </c>
      <c r="J304" s="24">
        <v>1400512658</v>
      </c>
      <c r="K304" s="24" t="b">
        <v>1</v>
      </c>
      <c r="L304" s="24">
        <v>226</v>
      </c>
      <c r="M304" s="24" t="b">
        <v>1</v>
      </c>
      <c r="N304" s="27" t="s">
        <v>8297</v>
      </c>
      <c r="O304" s="24" t="s">
        <v>8298</v>
      </c>
      <c r="P304" s="28">
        <v>119</v>
      </c>
      <c r="Q304" s="24">
        <v>50.16</v>
      </c>
      <c r="R304" s="24"/>
      <c r="S304" s="29">
        <v>41778.637245370373</v>
      </c>
      <c r="T304" s="29">
        <v>41810.958333333336</v>
      </c>
      <c r="U304" s="30">
        <v>5</v>
      </c>
      <c r="V304" s="30">
        <v>6</v>
      </c>
      <c r="W304" s="24">
        <v>2014</v>
      </c>
      <c r="X304" s="24">
        <v>2014</v>
      </c>
      <c r="Y304" s="30">
        <v>32</v>
      </c>
    </row>
    <row r="305" spans="1:25" x14ac:dyDescent="0.25">
      <c r="A305" s="31">
        <v>3539</v>
      </c>
      <c r="B305" s="31" t="s">
        <v>3538</v>
      </c>
      <c r="C305" s="31" t="s">
        <v>7649</v>
      </c>
      <c r="D305" s="32">
        <v>600</v>
      </c>
      <c r="E305" s="33">
        <v>718</v>
      </c>
      <c r="F305" s="31" t="s">
        <v>8218</v>
      </c>
      <c r="G305" s="31" t="s">
        <v>8223</v>
      </c>
      <c r="H305" s="31" t="s">
        <v>8245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4" t="s">
        <v>8297</v>
      </c>
      <c r="O305" s="31" t="s">
        <v>8298</v>
      </c>
      <c r="P305" s="35">
        <v>120</v>
      </c>
      <c r="Q305" s="31">
        <v>55.23</v>
      </c>
      <c r="R305" s="31"/>
      <c r="S305" s="36">
        <v>42600.756041666667</v>
      </c>
      <c r="T305" s="36">
        <v>42621.756041666667</v>
      </c>
      <c r="U305" s="37">
        <v>8</v>
      </c>
      <c r="V305" s="37">
        <v>9</v>
      </c>
      <c r="W305" s="31">
        <v>2016</v>
      </c>
      <c r="X305" s="31">
        <v>2016</v>
      </c>
      <c r="Y305" s="37">
        <v>21</v>
      </c>
    </row>
    <row r="306" spans="1:25" x14ac:dyDescent="0.25">
      <c r="A306" s="24">
        <v>2787</v>
      </c>
      <c r="B306" s="24" t="s">
        <v>2787</v>
      </c>
      <c r="C306" s="24" t="s">
        <v>6897</v>
      </c>
      <c r="D306" s="25">
        <v>1000</v>
      </c>
      <c r="E306" s="26">
        <v>1197</v>
      </c>
      <c r="F306" s="24" t="s">
        <v>8218</v>
      </c>
      <c r="G306" s="24" t="s">
        <v>8223</v>
      </c>
      <c r="H306" s="24" t="s">
        <v>8245</v>
      </c>
      <c r="I306" s="24">
        <v>1405658752</v>
      </c>
      <c r="J306" s="24">
        <v>1403066752</v>
      </c>
      <c r="K306" s="24" t="b">
        <v>0</v>
      </c>
      <c r="L306" s="24">
        <v>38</v>
      </c>
      <c r="M306" s="24" t="b">
        <v>1</v>
      </c>
      <c r="N306" s="27" t="s">
        <v>8297</v>
      </c>
      <c r="O306" s="24" t="s">
        <v>8298</v>
      </c>
      <c r="P306" s="28">
        <v>120</v>
      </c>
      <c r="Q306" s="24">
        <v>31.5</v>
      </c>
      <c r="R306" s="24"/>
      <c r="S306" s="29">
        <v>41808.198518518519</v>
      </c>
      <c r="T306" s="29">
        <v>41838.198518518519</v>
      </c>
      <c r="U306" s="30">
        <v>6</v>
      </c>
      <c r="V306" s="30">
        <v>7</v>
      </c>
      <c r="W306" s="24">
        <v>2014</v>
      </c>
      <c r="X306" s="24">
        <v>2014</v>
      </c>
      <c r="Y306" s="30">
        <v>30</v>
      </c>
    </row>
    <row r="307" spans="1:25" x14ac:dyDescent="0.25">
      <c r="A307" s="31">
        <v>3211</v>
      </c>
      <c r="B307" s="31" t="s">
        <v>3211</v>
      </c>
      <c r="C307" s="31" t="s">
        <v>7321</v>
      </c>
      <c r="D307" s="32">
        <v>23000</v>
      </c>
      <c r="E307" s="33">
        <v>27541</v>
      </c>
      <c r="F307" s="31" t="s">
        <v>8218</v>
      </c>
      <c r="G307" s="31" t="s">
        <v>8223</v>
      </c>
      <c r="H307" s="31" t="s">
        <v>8245</v>
      </c>
      <c r="I307" s="31">
        <v>1408068000</v>
      </c>
      <c r="J307" s="31">
        <v>1405346680</v>
      </c>
      <c r="K307" s="31" t="b">
        <v>1</v>
      </c>
      <c r="L307" s="31">
        <v>322</v>
      </c>
      <c r="M307" s="31" t="b">
        <v>1</v>
      </c>
      <c r="N307" s="34" t="s">
        <v>8297</v>
      </c>
      <c r="O307" s="31" t="s">
        <v>8298</v>
      </c>
      <c r="P307" s="35">
        <v>120</v>
      </c>
      <c r="Q307" s="31">
        <v>85.53</v>
      </c>
      <c r="R307" s="31"/>
      <c r="S307" s="36">
        <v>41834.586574074077</v>
      </c>
      <c r="T307" s="36">
        <v>41866.083333333336</v>
      </c>
      <c r="U307" s="37">
        <v>7</v>
      </c>
      <c r="V307" s="37">
        <v>8</v>
      </c>
      <c r="W307" s="31">
        <v>2014</v>
      </c>
      <c r="X307" s="31">
        <v>2014</v>
      </c>
      <c r="Y307" s="37">
        <v>32</v>
      </c>
    </row>
    <row r="308" spans="1:25" x14ac:dyDescent="0.25">
      <c r="A308" s="24">
        <v>2782</v>
      </c>
      <c r="B308" s="24" t="s">
        <v>2782</v>
      </c>
      <c r="C308" s="24" t="s">
        <v>6892</v>
      </c>
      <c r="D308" s="25">
        <v>1000</v>
      </c>
      <c r="E308" s="26">
        <v>1200</v>
      </c>
      <c r="F308" s="24" t="s">
        <v>8218</v>
      </c>
      <c r="G308" s="24" t="s">
        <v>8223</v>
      </c>
      <c r="H308" s="24" t="s">
        <v>8245</v>
      </c>
      <c r="I308" s="24">
        <v>1424149140</v>
      </c>
      <c r="J308" s="24">
        <v>1421964718</v>
      </c>
      <c r="K308" s="24" t="b">
        <v>0</v>
      </c>
      <c r="L308" s="24">
        <v>18</v>
      </c>
      <c r="M308" s="24" t="b">
        <v>1</v>
      </c>
      <c r="N308" s="27" t="s">
        <v>8297</v>
      </c>
      <c r="O308" s="24" t="s">
        <v>8298</v>
      </c>
      <c r="P308" s="28">
        <v>120</v>
      </c>
      <c r="Q308" s="24">
        <v>66.67</v>
      </c>
      <c r="R308" s="24"/>
      <c r="S308" s="29">
        <v>42026.924976851849</v>
      </c>
      <c r="T308" s="29">
        <v>42052.207638888889</v>
      </c>
      <c r="U308" s="30">
        <v>1</v>
      </c>
      <c r="V308" s="30">
        <v>2</v>
      </c>
      <c r="W308" s="24">
        <v>2015</v>
      </c>
      <c r="X308" s="24">
        <v>2015</v>
      </c>
      <c r="Y308" s="30">
        <v>26</v>
      </c>
    </row>
    <row r="309" spans="1:25" x14ac:dyDescent="0.25">
      <c r="A309" s="31">
        <v>3623</v>
      </c>
      <c r="B309" s="31" t="s">
        <v>3621</v>
      </c>
      <c r="C309" s="31" t="s">
        <v>7733</v>
      </c>
      <c r="D309" s="32">
        <v>2500</v>
      </c>
      <c r="E309" s="33">
        <v>3000</v>
      </c>
      <c r="F309" s="31" t="s">
        <v>8218</v>
      </c>
      <c r="G309" s="31" t="s">
        <v>8223</v>
      </c>
      <c r="H309" s="31" t="s">
        <v>8245</v>
      </c>
      <c r="I309" s="31">
        <v>1406358000</v>
      </c>
      <c r="J309" s="31">
        <v>1404841270</v>
      </c>
      <c r="K309" s="31" t="b">
        <v>0</v>
      </c>
      <c r="L309" s="31">
        <v>34</v>
      </c>
      <c r="M309" s="31" t="b">
        <v>1</v>
      </c>
      <c r="N309" s="34" t="s">
        <v>8297</v>
      </c>
      <c r="O309" s="31" t="s">
        <v>8298</v>
      </c>
      <c r="P309" s="35">
        <v>120</v>
      </c>
      <c r="Q309" s="31">
        <v>88.24</v>
      </c>
      <c r="R309" s="31"/>
      <c r="S309" s="36">
        <v>41828.736921296295</v>
      </c>
      <c r="T309" s="36">
        <v>41846.291666666664</v>
      </c>
      <c r="U309" s="37">
        <v>7</v>
      </c>
      <c r="V309" s="37">
        <v>7</v>
      </c>
      <c r="W309" s="31">
        <v>2014</v>
      </c>
      <c r="X309" s="31">
        <v>2014</v>
      </c>
      <c r="Y309" s="37">
        <v>18</v>
      </c>
    </row>
    <row r="310" spans="1:25" x14ac:dyDescent="0.25">
      <c r="A310" s="24">
        <v>3690</v>
      </c>
      <c r="B310" s="24" t="s">
        <v>3687</v>
      </c>
      <c r="C310" s="24" t="s">
        <v>7800</v>
      </c>
      <c r="D310" s="25">
        <v>1500</v>
      </c>
      <c r="E310" s="26">
        <v>1800</v>
      </c>
      <c r="F310" s="24" t="s">
        <v>8218</v>
      </c>
      <c r="G310" s="24" t="s">
        <v>8223</v>
      </c>
      <c r="H310" s="24" t="s">
        <v>8245</v>
      </c>
      <c r="I310" s="24">
        <v>1417101683</v>
      </c>
      <c r="J310" s="24">
        <v>1414506083</v>
      </c>
      <c r="K310" s="24" t="b">
        <v>0</v>
      </c>
      <c r="L310" s="24">
        <v>31</v>
      </c>
      <c r="M310" s="24" t="b">
        <v>1</v>
      </c>
      <c r="N310" s="27" t="s">
        <v>8297</v>
      </c>
      <c r="O310" s="24" t="s">
        <v>8298</v>
      </c>
      <c r="P310" s="28">
        <v>120</v>
      </c>
      <c r="Q310" s="24">
        <v>58.06</v>
      </c>
      <c r="R310" s="24"/>
      <c r="S310" s="29">
        <v>41940.598182870373</v>
      </c>
      <c r="T310" s="29">
        <v>41970.639849537038</v>
      </c>
      <c r="U310" s="30">
        <v>10</v>
      </c>
      <c r="V310" s="30">
        <v>11</v>
      </c>
      <c r="W310" s="24">
        <v>2014</v>
      </c>
      <c r="X310" s="24">
        <v>2014</v>
      </c>
      <c r="Y310" s="30">
        <v>30</v>
      </c>
    </row>
    <row r="311" spans="1:25" x14ac:dyDescent="0.25">
      <c r="A311" s="31">
        <v>2827</v>
      </c>
      <c r="B311" s="31" t="s">
        <v>2827</v>
      </c>
      <c r="C311" s="31" t="s">
        <v>6937</v>
      </c>
      <c r="D311" s="32">
        <v>2000</v>
      </c>
      <c r="E311" s="33">
        <v>2405</v>
      </c>
      <c r="F311" s="31" t="s">
        <v>8218</v>
      </c>
      <c r="G311" s="31" t="s">
        <v>8223</v>
      </c>
      <c r="H311" s="31" t="s">
        <v>8245</v>
      </c>
      <c r="I311" s="31">
        <v>1464971400</v>
      </c>
      <c r="J311" s="31">
        <v>1462379066</v>
      </c>
      <c r="K311" s="31" t="b">
        <v>0</v>
      </c>
      <c r="L311" s="31">
        <v>23</v>
      </c>
      <c r="M311" s="31" t="b">
        <v>1</v>
      </c>
      <c r="N311" s="34" t="s">
        <v>8297</v>
      </c>
      <c r="O311" s="31" t="s">
        <v>8298</v>
      </c>
      <c r="P311" s="35">
        <v>120</v>
      </c>
      <c r="Q311" s="31">
        <v>104.57</v>
      </c>
      <c r="R311" s="31"/>
      <c r="S311" s="36">
        <v>42494.683634259258</v>
      </c>
      <c r="T311" s="36">
        <v>42524.6875</v>
      </c>
      <c r="U311" s="37">
        <v>5</v>
      </c>
      <c r="V311" s="37">
        <v>6</v>
      </c>
      <c r="W311" s="31">
        <v>2016</v>
      </c>
      <c r="X311" s="31">
        <v>2016</v>
      </c>
      <c r="Y311" s="37">
        <v>30</v>
      </c>
    </row>
    <row r="312" spans="1:25" x14ac:dyDescent="0.25">
      <c r="A312" s="24">
        <v>2838</v>
      </c>
      <c r="B312" s="24" t="s">
        <v>2838</v>
      </c>
      <c r="C312" s="24" t="s">
        <v>6948</v>
      </c>
      <c r="D312" s="25">
        <v>2000</v>
      </c>
      <c r="E312" s="26">
        <v>2405</v>
      </c>
      <c r="F312" s="24" t="s">
        <v>8218</v>
      </c>
      <c r="G312" s="24" t="s">
        <v>8223</v>
      </c>
      <c r="H312" s="24" t="s">
        <v>8245</v>
      </c>
      <c r="I312" s="24">
        <v>1407967200</v>
      </c>
      <c r="J312" s="24">
        <v>1406039696</v>
      </c>
      <c r="K312" s="24" t="b">
        <v>0</v>
      </c>
      <c r="L312" s="24">
        <v>54</v>
      </c>
      <c r="M312" s="24" t="b">
        <v>1</v>
      </c>
      <c r="N312" s="27" t="s">
        <v>8297</v>
      </c>
      <c r="O312" s="24" t="s">
        <v>8298</v>
      </c>
      <c r="P312" s="28">
        <v>120</v>
      </c>
      <c r="Q312" s="24">
        <v>44.54</v>
      </c>
      <c r="R312" s="24"/>
      <c r="S312" s="29">
        <v>41842.607592592591</v>
      </c>
      <c r="T312" s="29">
        <v>41864.916666666664</v>
      </c>
      <c r="U312" s="30">
        <v>7</v>
      </c>
      <c r="V312" s="30">
        <v>8</v>
      </c>
      <c r="W312" s="24">
        <v>2014</v>
      </c>
      <c r="X312" s="24">
        <v>2014</v>
      </c>
      <c r="Y312" s="30">
        <v>22</v>
      </c>
    </row>
    <row r="313" spans="1:25" x14ac:dyDescent="0.25">
      <c r="A313" s="31">
        <v>537</v>
      </c>
      <c r="B313" s="31" t="s">
        <v>538</v>
      </c>
      <c r="C313" s="31" t="s">
        <v>4647</v>
      </c>
      <c r="D313" s="32">
        <v>2000</v>
      </c>
      <c r="E313" s="33">
        <v>2410</v>
      </c>
      <c r="F313" s="31" t="s">
        <v>8218</v>
      </c>
      <c r="G313" s="31" t="s">
        <v>8223</v>
      </c>
      <c r="H313" s="31" t="s">
        <v>8245</v>
      </c>
      <c r="I313" s="31">
        <v>1446665191</v>
      </c>
      <c r="J313" s="31">
        <v>1444069591</v>
      </c>
      <c r="K313" s="31" t="b">
        <v>0</v>
      </c>
      <c r="L313" s="31">
        <v>59</v>
      </c>
      <c r="M313" s="31" t="b">
        <v>1</v>
      </c>
      <c r="N313" s="34" t="s">
        <v>8297</v>
      </c>
      <c r="O313" s="31" t="s">
        <v>8298</v>
      </c>
      <c r="P313" s="35">
        <v>121</v>
      </c>
      <c r="Q313" s="31">
        <v>40.85</v>
      </c>
      <c r="R313" s="31"/>
      <c r="S313" s="36">
        <v>42282.768414351856</v>
      </c>
      <c r="T313" s="36">
        <v>42312.810081018513</v>
      </c>
      <c r="U313" s="37">
        <v>10</v>
      </c>
      <c r="V313" s="37">
        <v>11</v>
      </c>
      <c r="W313" s="31">
        <v>2015</v>
      </c>
      <c r="X313" s="31">
        <v>2015</v>
      </c>
      <c r="Y313" s="37">
        <v>30</v>
      </c>
    </row>
    <row r="314" spans="1:25" x14ac:dyDescent="0.25">
      <c r="A314" s="24">
        <v>523</v>
      </c>
      <c r="B314" s="24" t="s">
        <v>524</v>
      </c>
      <c r="C314" s="24" t="s">
        <v>4633</v>
      </c>
      <c r="D314" s="25">
        <v>5000</v>
      </c>
      <c r="E314" s="26">
        <v>6030</v>
      </c>
      <c r="F314" s="24" t="s">
        <v>8218</v>
      </c>
      <c r="G314" s="24" t="s">
        <v>8223</v>
      </c>
      <c r="H314" s="24" t="s">
        <v>8245</v>
      </c>
      <c r="I314" s="24">
        <v>1442805076</v>
      </c>
      <c r="J314" s="24">
        <v>1440213076</v>
      </c>
      <c r="K314" s="24" t="b">
        <v>0</v>
      </c>
      <c r="L314" s="24">
        <v>84</v>
      </c>
      <c r="M314" s="24" t="b">
        <v>1</v>
      </c>
      <c r="N314" s="27" t="s">
        <v>8297</v>
      </c>
      <c r="O314" s="24" t="s">
        <v>8298</v>
      </c>
      <c r="P314" s="28">
        <v>121</v>
      </c>
      <c r="Q314" s="24">
        <v>71.790000000000006</v>
      </c>
      <c r="R314" s="24"/>
      <c r="S314" s="29">
        <v>42238.13282407407</v>
      </c>
      <c r="T314" s="29">
        <v>42268.13282407407</v>
      </c>
      <c r="U314" s="30">
        <v>8</v>
      </c>
      <c r="V314" s="30">
        <v>9</v>
      </c>
      <c r="W314" s="24">
        <v>2015</v>
      </c>
      <c r="X314" s="24">
        <v>2015</v>
      </c>
      <c r="Y314" s="30">
        <v>30</v>
      </c>
    </row>
    <row r="315" spans="1:25" x14ac:dyDescent="0.25">
      <c r="A315" s="31">
        <v>3488</v>
      </c>
      <c r="B315" s="31" t="s">
        <v>3487</v>
      </c>
      <c r="C315" s="31" t="s">
        <v>7598</v>
      </c>
      <c r="D315" s="32">
        <v>3000</v>
      </c>
      <c r="E315" s="33">
        <v>3636</v>
      </c>
      <c r="F315" s="31" t="s">
        <v>8218</v>
      </c>
      <c r="G315" s="31" t="s">
        <v>8223</v>
      </c>
      <c r="H315" s="31" t="s">
        <v>8245</v>
      </c>
      <c r="I315" s="31">
        <v>1429286400</v>
      </c>
      <c r="J315" s="31">
        <v>1427221560</v>
      </c>
      <c r="K315" s="31" t="b">
        <v>0</v>
      </c>
      <c r="L315" s="31">
        <v>29</v>
      </c>
      <c r="M315" s="31" t="b">
        <v>1</v>
      </c>
      <c r="N315" s="34" t="s">
        <v>8297</v>
      </c>
      <c r="O315" s="31" t="s">
        <v>8298</v>
      </c>
      <c r="P315" s="35">
        <v>121</v>
      </c>
      <c r="Q315" s="31">
        <v>125.38</v>
      </c>
      <c r="R315" s="31"/>
      <c r="S315" s="36">
        <v>42087.768055555556</v>
      </c>
      <c r="T315" s="36">
        <v>42111.666666666672</v>
      </c>
      <c r="U315" s="37">
        <v>3</v>
      </c>
      <c r="V315" s="37">
        <v>4</v>
      </c>
      <c r="W315" s="31">
        <v>2015</v>
      </c>
      <c r="X315" s="31">
        <v>2015</v>
      </c>
      <c r="Y315" s="37">
        <v>24</v>
      </c>
    </row>
    <row r="316" spans="1:25" x14ac:dyDescent="0.25">
      <c r="A316" s="24">
        <v>3700</v>
      </c>
      <c r="B316" s="24" t="s">
        <v>3697</v>
      </c>
      <c r="C316" s="24" t="s">
        <v>7810</v>
      </c>
      <c r="D316" s="25">
        <v>500</v>
      </c>
      <c r="E316" s="26">
        <v>606</v>
      </c>
      <c r="F316" s="24" t="s">
        <v>8218</v>
      </c>
      <c r="G316" s="24" t="s">
        <v>8223</v>
      </c>
      <c r="H316" s="24" t="s">
        <v>8245</v>
      </c>
      <c r="I316" s="24">
        <v>1412092800</v>
      </c>
      <c r="J316" s="24">
        <v>1409493800</v>
      </c>
      <c r="K316" s="24" t="b">
        <v>0</v>
      </c>
      <c r="L316" s="24">
        <v>18</v>
      </c>
      <c r="M316" s="24" t="b">
        <v>1</v>
      </c>
      <c r="N316" s="27" t="s">
        <v>8297</v>
      </c>
      <c r="O316" s="24" t="s">
        <v>8298</v>
      </c>
      <c r="P316" s="28">
        <v>121</v>
      </c>
      <c r="Q316" s="24">
        <v>33.67</v>
      </c>
      <c r="R316" s="24"/>
      <c r="S316" s="29">
        <v>41882.585648148146</v>
      </c>
      <c r="T316" s="29">
        <v>41912.666666666664</v>
      </c>
      <c r="U316" s="30">
        <v>8</v>
      </c>
      <c r="V316" s="30">
        <v>9</v>
      </c>
      <c r="W316" s="24">
        <v>2014</v>
      </c>
      <c r="X316" s="24">
        <v>2014</v>
      </c>
      <c r="Y316" s="30">
        <v>30</v>
      </c>
    </row>
    <row r="317" spans="1:25" x14ac:dyDescent="0.25">
      <c r="A317" s="31">
        <v>3706</v>
      </c>
      <c r="B317" s="31" t="s">
        <v>3703</v>
      </c>
      <c r="C317" s="31" t="s">
        <v>7816</v>
      </c>
      <c r="D317" s="32">
        <v>1500</v>
      </c>
      <c r="E317" s="33">
        <v>1820</v>
      </c>
      <c r="F317" s="31" t="s">
        <v>8218</v>
      </c>
      <c r="G317" s="31" t="s">
        <v>8223</v>
      </c>
      <c r="H317" s="31" t="s">
        <v>8245</v>
      </c>
      <c r="I317" s="31">
        <v>1410558949</v>
      </c>
      <c r="J317" s="31">
        <v>1409262949</v>
      </c>
      <c r="K317" s="31" t="b">
        <v>0</v>
      </c>
      <c r="L317" s="31">
        <v>13</v>
      </c>
      <c r="M317" s="31" t="b">
        <v>1</v>
      </c>
      <c r="N317" s="34" t="s">
        <v>8297</v>
      </c>
      <c r="O317" s="31" t="s">
        <v>8298</v>
      </c>
      <c r="P317" s="35">
        <v>121</v>
      </c>
      <c r="Q317" s="31">
        <v>140</v>
      </c>
      <c r="R317" s="31"/>
      <c r="S317" s="36">
        <v>41879.913761574076</v>
      </c>
      <c r="T317" s="36">
        <v>41894.913761574076</v>
      </c>
      <c r="U317" s="37">
        <v>8</v>
      </c>
      <c r="V317" s="37">
        <v>9</v>
      </c>
      <c r="W317" s="31">
        <v>2014</v>
      </c>
      <c r="X317" s="31">
        <v>2014</v>
      </c>
      <c r="Y317" s="37">
        <v>15</v>
      </c>
    </row>
    <row r="318" spans="1:25" x14ac:dyDescent="0.25">
      <c r="A318" s="24">
        <v>3281</v>
      </c>
      <c r="B318" s="24" t="s">
        <v>3281</v>
      </c>
      <c r="C318" s="24" t="s">
        <v>7391</v>
      </c>
      <c r="D318" s="25">
        <v>5000</v>
      </c>
      <c r="E318" s="26">
        <v>6080</v>
      </c>
      <c r="F318" s="24" t="s">
        <v>8218</v>
      </c>
      <c r="G318" s="24" t="s">
        <v>8223</v>
      </c>
      <c r="H318" s="24" t="s">
        <v>8245</v>
      </c>
      <c r="I318" s="24">
        <v>1441153705</v>
      </c>
      <c r="J318" s="24">
        <v>1438561705</v>
      </c>
      <c r="K318" s="24" t="b">
        <v>0</v>
      </c>
      <c r="L318" s="24">
        <v>47</v>
      </c>
      <c r="M318" s="24" t="b">
        <v>1</v>
      </c>
      <c r="N318" s="27" t="s">
        <v>8297</v>
      </c>
      <c r="O318" s="24" t="s">
        <v>8298</v>
      </c>
      <c r="P318" s="28">
        <v>122</v>
      </c>
      <c r="Q318" s="24">
        <v>129.36000000000001</v>
      </c>
      <c r="R318" s="24"/>
      <c r="S318" s="29">
        <v>42219.019733796296</v>
      </c>
      <c r="T318" s="29">
        <v>42249.019733796296</v>
      </c>
      <c r="U318" s="30">
        <v>8</v>
      </c>
      <c r="V318" s="30">
        <v>9</v>
      </c>
      <c r="W318" s="24">
        <v>2015</v>
      </c>
      <c r="X318" s="24">
        <v>2015</v>
      </c>
      <c r="Y318" s="30">
        <v>30</v>
      </c>
    </row>
    <row r="319" spans="1:25" x14ac:dyDescent="0.25">
      <c r="A319" s="31">
        <v>3810</v>
      </c>
      <c r="B319" s="31" t="s">
        <v>3807</v>
      </c>
      <c r="C319" s="31" t="s">
        <v>7920</v>
      </c>
      <c r="D319" s="32">
        <v>1500</v>
      </c>
      <c r="E319" s="33">
        <v>1826</v>
      </c>
      <c r="F319" s="31" t="s">
        <v>8218</v>
      </c>
      <c r="G319" s="31" t="s">
        <v>8223</v>
      </c>
      <c r="H319" s="31" t="s">
        <v>8245</v>
      </c>
      <c r="I319" s="31">
        <v>1426965758</v>
      </c>
      <c r="J319" s="31">
        <v>1424377358</v>
      </c>
      <c r="K319" s="31" t="b">
        <v>0</v>
      </c>
      <c r="L319" s="31">
        <v>26</v>
      </c>
      <c r="M319" s="31" t="b">
        <v>1</v>
      </c>
      <c r="N319" s="34" t="s">
        <v>8297</v>
      </c>
      <c r="O319" s="31" t="s">
        <v>8298</v>
      </c>
      <c r="P319" s="35">
        <v>122</v>
      </c>
      <c r="Q319" s="31">
        <v>70.23</v>
      </c>
      <c r="R319" s="31"/>
      <c r="S319" s="36">
        <v>42054.849050925928</v>
      </c>
      <c r="T319" s="36">
        <v>42084.807384259257</v>
      </c>
      <c r="U319" s="37">
        <v>2</v>
      </c>
      <c r="V319" s="37">
        <v>3</v>
      </c>
      <c r="W319" s="31">
        <v>2015</v>
      </c>
      <c r="X319" s="31">
        <v>2015</v>
      </c>
      <c r="Y319" s="37">
        <v>30</v>
      </c>
    </row>
    <row r="320" spans="1:25" x14ac:dyDescent="0.25">
      <c r="A320" s="24">
        <v>3468</v>
      </c>
      <c r="B320" s="24" t="s">
        <v>3467</v>
      </c>
      <c r="C320" s="24" t="s">
        <v>7578</v>
      </c>
      <c r="D320" s="25">
        <v>10000</v>
      </c>
      <c r="E320" s="26">
        <v>12178</v>
      </c>
      <c r="F320" s="24" t="s">
        <v>8218</v>
      </c>
      <c r="G320" s="24" t="s">
        <v>8223</v>
      </c>
      <c r="H320" s="24" t="s">
        <v>8245</v>
      </c>
      <c r="I320" s="24">
        <v>1474426800</v>
      </c>
      <c r="J320" s="24">
        <v>1471976529</v>
      </c>
      <c r="K320" s="24" t="b">
        <v>0</v>
      </c>
      <c r="L320" s="24">
        <v>17</v>
      </c>
      <c r="M320" s="24" t="b">
        <v>1</v>
      </c>
      <c r="N320" s="27" t="s">
        <v>8297</v>
      </c>
      <c r="O320" s="24" t="s">
        <v>8298</v>
      </c>
      <c r="P320" s="28">
        <v>122</v>
      </c>
      <c r="Q320" s="24">
        <v>716.35</v>
      </c>
      <c r="R320" s="24"/>
      <c r="S320" s="29">
        <v>42605.765381944439</v>
      </c>
      <c r="T320" s="29">
        <v>42634.125</v>
      </c>
      <c r="U320" s="30">
        <v>8</v>
      </c>
      <c r="V320" s="30">
        <v>9</v>
      </c>
      <c r="W320" s="24">
        <v>2016</v>
      </c>
      <c r="X320" s="24">
        <v>2016</v>
      </c>
      <c r="Y320" s="30">
        <v>29</v>
      </c>
    </row>
    <row r="321" spans="1:25" x14ac:dyDescent="0.25">
      <c r="A321" s="31">
        <v>2962</v>
      </c>
      <c r="B321" s="31" t="s">
        <v>2962</v>
      </c>
      <c r="C321" s="31" t="s">
        <v>7072</v>
      </c>
      <c r="D321" s="32">
        <v>1000</v>
      </c>
      <c r="E321" s="33">
        <v>1218</v>
      </c>
      <c r="F321" s="31" t="s">
        <v>8218</v>
      </c>
      <c r="G321" s="31" t="s">
        <v>8223</v>
      </c>
      <c r="H321" s="31" t="s">
        <v>8245</v>
      </c>
      <c r="I321" s="31">
        <v>1425193140</v>
      </c>
      <c r="J321" s="31">
        <v>1422769906</v>
      </c>
      <c r="K321" s="31" t="b">
        <v>0</v>
      </c>
      <c r="L321" s="31">
        <v>20</v>
      </c>
      <c r="M321" s="31" t="b">
        <v>1</v>
      </c>
      <c r="N321" s="34" t="s">
        <v>8297</v>
      </c>
      <c r="O321" s="31" t="s">
        <v>8298</v>
      </c>
      <c r="P321" s="35">
        <v>122</v>
      </c>
      <c r="Q321" s="31">
        <v>60.9</v>
      </c>
      <c r="R321" s="31"/>
      <c r="S321" s="36">
        <v>42036.24428240741</v>
      </c>
      <c r="T321" s="36">
        <v>42064.290972222225</v>
      </c>
      <c r="U321" s="37">
        <v>2</v>
      </c>
      <c r="V321" s="37">
        <v>3</v>
      </c>
      <c r="W321" s="31">
        <v>2015</v>
      </c>
      <c r="X321" s="31">
        <v>2015</v>
      </c>
      <c r="Y321" s="37">
        <v>28</v>
      </c>
    </row>
    <row r="322" spans="1:25" x14ac:dyDescent="0.25">
      <c r="A322" s="24">
        <v>3404</v>
      </c>
      <c r="B322" s="24" t="s">
        <v>3403</v>
      </c>
      <c r="C322" s="24" t="s">
        <v>7514</v>
      </c>
      <c r="D322" s="25">
        <v>500</v>
      </c>
      <c r="E322" s="26">
        <v>610</v>
      </c>
      <c r="F322" s="24" t="s">
        <v>8218</v>
      </c>
      <c r="G322" s="24" t="s">
        <v>8223</v>
      </c>
      <c r="H322" s="24" t="s">
        <v>8245</v>
      </c>
      <c r="I322" s="24">
        <v>1434542702</v>
      </c>
      <c r="J322" s="24">
        <v>1432814702</v>
      </c>
      <c r="K322" s="24" t="b">
        <v>0</v>
      </c>
      <c r="L322" s="24">
        <v>3</v>
      </c>
      <c r="M322" s="24" t="b">
        <v>1</v>
      </c>
      <c r="N322" s="27" t="s">
        <v>8297</v>
      </c>
      <c r="O322" s="24" t="s">
        <v>8298</v>
      </c>
      <c r="P322" s="28">
        <v>122</v>
      </c>
      <c r="Q322" s="24">
        <v>203.33</v>
      </c>
      <c r="R322" s="24"/>
      <c r="S322" s="29">
        <v>42152.503495370373</v>
      </c>
      <c r="T322" s="29">
        <v>42172.503495370373</v>
      </c>
      <c r="U322" s="30">
        <v>5</v>
      </c>
      <c r="V322" s="30">
        <v>6</v>
      </c>
      <c r="W322" s="24">
        <v>2015</v>
      </c>
      <c r="X322" s="24">
        <v>2015</v>
      </c>
      <c r="Y322" s="30">
        <v>20</v>
      </c>
    </row>
    <row r="323" spans="1:25" x14ac:dyDescent="0.25">
      <c r="A323" s="31">
        <v>3308</v>
      </c>
      <c r="B323" s="31" t="s">
        <v>3308</v>
      </c>
      <c r="C323" s="31" t="s">
        <v>7418</v>
      </c>
      <c r="D323" s="32">
        <v>3500</v>
      </c>
      <c r="E323" s="33">
        <v>4280</v>
      </c>
      <c r="F323" s="31" t="s">
        <v>8218</v>
      </c>
      <c r="G323" s="31" t="s">
        <v>8223</v>
      </c>
      <c r="H323" s="31" t="s">
        <v>8245</v>
      </c>
      <c r="I323" s="31">
        <v>1460581365</v>
      </c>
      <c r="J323" s="31">
        <v>1458766965</v>
      </c>
      <c r="K323" s="31" t="b">
        <v>0</v>
      </c>
      <c r="L323" s="31">
        <v>57</v>
      </c>
      <c r="M323" s="31" t="b">
        <v>1</v>
      </c>
      <c r="N323" s="34" t="s">
        <v>8297</v>
      </c>
      <c r="O323" s="31" t="s">
        <v>8298</v>
      </c>
      <c r="P323" s="35">
        <v>122</v>
      </c>
      <c r="Q323" s="31">
        <v>75.09</v>
      </c>
      <c r="R323" s="31"/>
      <c r="S323" s="36">
        <v>42452.876909722225</v>
      </c>
      <c r="T323" s="36">
        <v>42473.876909722225</v>
      </c>
      <c r="U323" s="37">
        <v>3</v>
      </c>
      <c r="V323" s="37">
        <v>4</v>
      </c>
      <c r="W323" s="31">
        <v>2016</v>
      </c>
      <c r="X323" s="31">
        <v>2016</v>
      </c>
      <c r="Y323" s="37">
        <v>21</v>
      </c>
    </row>
    <row r="324" spans="1:25" x14ac:dyDescent="0.25">
      <c r="A324" s="24">
        <v>532</v>
      </c>
      <c r="B324" s="24" t="s">
        <v>533</v>
      </c>
      <c r="C324" s="24" t="s">
        <v>4642</v>
      </c>
      <c r="D324" s="25">
        <v>10000</v>
      </c>
      <c r="E324" s="26">
        <v>12325</v>
      </c>
      <c r="F324" s="24" t="s">
        <v>8218</v>
      </c>
      <c r="G324" s="24" t="s">
        <v>8223</v>
      </c>
      <c r="H324" s="24" t="s">
        <v>8245</v>
      </c>
      <c r="I324" s="24">
        <v>1463098208</v>
      </c>
      <c r="J324" s="24">
        <v>1460506208</v>
      </c>
      <c r="K324" s="24" t="b">
        <v>0</v>
      </c>
      <c r="L324" s="24">
        <v>173</v>
      </c>
      <c r="M324" s="24" t="b">
        <v>1</v>
      </c>
      <c r="N324" s="27" t="s">
        <v>8297</v>
      </c>
      <c r="O324" s="24" t="s">
        <v>8298</v>
      </c>
      <c r="P324" s="28">
        <v>123</v>
      </c>
      <c r="Q324" s="24">
        <v>71.239999999999995</v>
      </c>
      <c r="R324" s="24"/>
      <c r="S324" s="29">
        <v>42473.007037037038</v>
      </c>
      <c r="T324" s="29">
        <v>42503.007037037038</v>
      </c>
      <c r="U324" s="30">
        <v>4</v>
      </c>
      <c r="V324" s="30">
        <v>5</v>
      </c>
      <c r="W324" s="24">
        <v>2016</v>
      </c>
      <c r="X324" s="24">
        <v>2016</v>
      </c>
      <c r="Y324" s="30">
        <v>30</v>
      </c>
    </row>
    <row r="325" spans="1:25" x14ac:dyDescent="0.25">
      <c r="A325" s="31">
        <v>3703</v>
      </c>
      <c r="B325" s="31" t="s">
        <v>3700</v>
      </c>
      <c r="C325" s="31" t="s">
        <v>7813</v>
      </c>
      <c r="D325" s="32">
        <v>1050</v>
      </c>
      <c r="E325" s="33">
        <v>1296</v>
      </c>
      <c r="F325" s="31" t="s">
        <v>8218</v>
      </c>
      <c r="G325" s="31" t="s">
        <v>8223</v>
      </c>
      <c r="H325" s="31" t="s">
        <v>8245</v>
      </c>
      <c r="I325" s="31">
        <v>1471071540</v>
      </c>
      <c r="J325" s="31">
        <v>1467720388</v>
      </c>
      <c r="K325" s="31" t="b">
        <v>0</v>
      </c>
      <c r="L325" s="31">
        <v>30</v>
      </c>
      <c r="M325" s="31" t="b">
        <v>1</v>
      </c>
      <c r="N325" s="34" t="s">
        <v>8297</v>
      </c>
      <c r="O325" s="31" t="s">
        <v>8298</v>
      </c>
      <c r="P325" s="35">
        <v>123</v>
      </c>
      <c r="Q325" s="31">
        <v>43.2</v>
      </c>
      <c r="R325" s="31"/>
      <c r="S325" s="36">
        <v>42556.504490740743</v>
      </c>
      <c r="T325" s="36">
        <v>42595.290972222225</v>
      </c>
      <c r="U325" s="37">
        <v>7</v>
      </c>
      <c r="V325" s="37">
        <v>8</v>
      </c>
      <c r="W325" s="31">
        <v>2016</v>
      </c>
      <c r="X325" s="31">
        <v>2016</v>
      </c>
      <c r="Y325" s="37">
        <v>39</v>
      </c>
    </row>
    <row r="326" spans="1:25" x14ac:dyDescent="0.25">
      <c r="A326" s="24">
        <v>1299</v>
      </c>
      <c r="B326" s="24" t="s">
        <v>1300</v>
      </c>
      <c r="C326" s="24" t="s">
        <v>5409</v>
      </c>
      <c r="D326" s="25">
        <v>3500</v>
      </c>
      <c r="E326" s="26">
        <v>4340</v>
      </c>
      <c r="F326" s="24" t="s">
        <v>8218</v>
      </c>
      <c r="G326" s="24" t="s">
        <v>8223</v>
      </c>
      <c r="H326" s="24" t="s">
        <v>8245</v>
      </c>
      <c r="I326" s="24">
        <v>1436902359</v>
      </c>
      <c r="J326" s="24">
        <v>1434310359</v>
      </c>
      <c r="K326" s="24" t="b">
        <v>0</v>
      </c>
      <c r="L326" s="24">
        <v>32</v>
      </c>
      <c r="M326" s="24" t="b">
        <v>1</v>
      </c>
      <c r="N326" s="27" t="s">
        <v>8297</v>
      </c>
      <c r="O326" s="24" t="s">
        <v>8298</v>
      </c>
      <c r="P326" s="28">
        <v>124</v>
      </c>
      <c r="Q326" s="24">
        <v>135.63</v>
      </c>
      <c r="R326" s="24"/>
      <c r="S326" s="29">
        <v>42169.814340277779</v>
      </c>
      <c r="T326" s="29">
        <v>42199.814340277779</v>
      </c>
      <c r="U326" s="30">
        <v>6</v>
      </c>
      <c r="V326" s="30">
        <v>7</v>
      </c>
      <c r="W326" s="24">
        <v>2015</v>
      </c>
      <c r="X326" s="24">
        <v>2015</v>
      </c>
      <c r="Y326" s="30">
        <v>30</v>
      </c>
    </row>
    <row r="327" spans="1:25" x14ac:dyDescent="0.25">
      <c r="A327" s="31">
        <v>3168</v>
      </c>
      <c r="B327" s="31" t="s">
        <v>3168</v>
      </c>
      <c r="C327" s="31" t="s">
        <v>7278</v>
      </c>
      <c r="D327" s="32">
        <v>2500</v>
      </c>
      <c r="E327" s="33">
        <v>3105</v>
      </c>
      <c r="F327" s="31" t="s">
        <v>8218</v>
      </c>
      <c r="G327" s="31" t="s">
        <v>8223</v>
      </c>
      <c r="H327" s="31" t="s">
        <v>8245</v>
      </c>
      <c r="I327" s="31">
        <v>1402696800</v>
      </c>
      <c r="J327" s="31">
        <v>1399948353</v>
      </c>
      <c r="K327" s="31" t="b">
        <v>1</v>
      </c>
      <c r="L327" s="31">
        <v>61</v>
      </c>
      <c r="M327" s="31" t="b">
        <v>1</v>
      </c>
      <c r="N327" s="34" t="s">
        <v>8297</v>
      </c>
      <c r="O327" s="31" t="s">
        <v>8298</v>
      </c>
      <c r="P327" s="35">
        <v>124</v>
      </c>
      <c r="Q327" s="31">
        <v>50.9</v>
      </c>
      <c r="R327" s="31"/>
      <c r="S327" s="36">
        <v>41772.105937500004</v>
      </c>
      <c r="T327" s="36">
        <v>41803.916666666664</v>
      </c>
      <c r="U327" s="37">
        <v>5</v>
      </c>
      <c r="V327" s="37">
        <v>6</v>
      </c>
      <c r="W327" s="31">
        <v>2014</v>
      </c>
      <c r="X327" s="31">
        <v>2014</v>
      </c>
      <c r="Y327" s="37">
        <v>31</v>
      </c>
    </row>
    <row r="328" spans="1:25" x14ac:dyDescent="0.25">
      <c r="A328" s="24">
        <v>3458</v>
      </c>
      <c r="B328" s="24" t="s">
        <v>3457</v>
      </c>
      <c r="C328" s="24" t="s">
        <v>7568</v>
      </c>
      <c r="D328" s="25">
        <v>978</v>
      </c>
      <c r="E328" s="26">
        <v>1216</v>
      </c>
      <c r="F328" s="24" t="s">
        <v>8218</v>
      </c>
      <c r="G328" s="24" t="s">
        <v>8223</v>
      </c>
      <c r="H328" s="24" t="s">
        <v>8245</v>
      </c>
      <c r="I328" s="24">
        <v>1422937620</v>
      </c>
      <c r="J328" s="24">
        <v>1420606303</v>
      </c>
      <c r="K328" s="24" t="b">
        <v>0</v>
      </c>
      <c r="L328" s="24">
        <v>27</v>
      </c>
      <c r="M328" s="24" t="b">
        <v>1</v>
      </c>
      <c r="N328" s="27" t="s">
        <v>8297</v>
      </c>
      <c r="O328" s="24" t="s">
        <v>8298</v>
      </c>
      <c r="P328" s="28">
        <v>124</v>
      </c>
      <c r="Q328" s="24">
        <v>45.04</v>
      </c>
      <c r="R328" s="24"/>
      <c r="S328" s="29">
        <v>42011.202581018515</v>
      </c>
      <c r="T328" s="29">
        <v>42038.185416666667</v>
      </c>
      <c r="U328" s="30">
        <v>1</v>
      </c>
      <c r="V328" s="30">
        <v>2</v>
      </c>
      <c r="W328" s="24">
        <v>2015</v>
      </c>
      <c r="X328" s="24">
        <v>2015</v>
      </c>
      <c r="Y328" s="30">
        <v>27</v>
      </c>
    </row>
    <row r="329" spans="1:25" x14ac:dyDescent="0.25">
      <c r="A329" s="31">
        <v>3496</v>
      </c>
      <c r="B329" s="31" t="s">
        <v>3495</v>
      </c>
      <c r="C329" s="31" t="s">
        <v>7606</v>
      </c>
      <c r="D329" s="32">
        <v>3000</v>
      </c>
      <c r="E329" s="33">
        <v>3732</v>
      </c>
      <c r="F329" s="31" t="s">
        <v>8218</v>
      </c>
      <c r="G329" s="31" t="s">
        <v>8223</v>
      </c>
      <c r="H329" s="31" t="s">
        <v>8245</v>
      </c>
      <c r="I329" s="31">
        <v>1473625166</v>
      </c>
      <c r="J329" s="31">
        <v>1470169166</v>
      </c>
      <c r="K329" s="31" t="b">
        <v>0</v>
      </c>
      <c r="L329" s="31">
        <v>78</v>
      </c>
      <c r="M329" s="31" t="b">
        <v>1</v>
      </c>
      <c r="N329" s="34" t="s">
        <v>8297</v>
      </c>
      <c r="O329" s="31" t="s">
        <v>8298</v>
      </c>
      <c r="P329" s="35">
        <v>124</v>
      </c>
      <c r="Q329" s="31">
        <v>47.85</v>
      </c>
      <c r="R329" s="31"/>
      <c r="S329" s="36">
        <v>42584.846828703703</v>
      </c>
      <c r="T329" s="36">
        <v>42624.846828703703</v>
      </c>
      <c r="U329" s="37">
        <v>8</v>
      </c>
      <c r="V329" s="37">
        <v>9</v>
      </c>
      <c r="W329" s="31">
        <v>2016</v>
      </c>
      <c r="X329" s="31">
        <v>2016</v>
      </c>
      <c r="Y329" s="37">
        <v>40</v>
      </c>
    </row>
    <row r="330" spans="1:25" x14ac:dyDescent="0.25">
      <c r="A330" s="24">
        <v>3222</v>
      </c>
      <c r="B330" s="24" t="s">
        <v>3222</v>
      </c>
      <c r="C330" s="24" t="s">
        <v>7332</v>
      </c>
      <c r="D330" s="25">
        <v>2500</v>
      </c>
      <c r="E330" s="26">
        <v>3120</v>
      </c>
      <c r="F330" s="24" t="s">
        <v>8218</v>
      </c>
      <c r="G330" s="24" t="s">
        <v>8223</v>
      </c>
      <c r="H330" s="24" t="s">
        <v>8245</v>
      </c>
      <c r="I330" s="24">
        <v>1445722140</v>
      </c>
      <c r="J330" s="24">
        <v>1443016697</v>
      </c>
      <c r="K330" s="24" t="b">
        <v>1</v>
      </c>
      <c r="L330" s="24">
        <v>84</v>
      </c>
      <c r="M330" s="24" t="b">
        <v>1</v>
      </c>
      <c r="N330" s="27" t="s">
        <v>8297</v>
      </c>
      <c r="O330" s="24" t="s">
        <v>8298</v>
      </c>
      <c r="P330" s="28">
        <v>125</v>
      </c>
      <c r="Q330" s="24">
        <v>37.14</v>
      </c>
      <c r="R330" s="24"/>
      <c r="S330" s="29">
        <v>42270.582141203704</v>
      </c>
      <c r="T330" s="29">
        <v>42301.895138888889</v>
      </c>
      <c r="U330" s="30">
        <v>9</v>
      </c>
      <c r="V330" s="30">
        <v>10</v>
      </c>
      <c r="W330" s="24">
        <v>2015</v>
      </c>
      <c r="X330" s="24">
        <v>2015</v>
      </c>
      <c r="Y330" s="30">
        <v>31</v>
      </c>
    </row>
    <row r="331" spans="1:25" x14ac:dyDescent="0.25">
      <c r="A331" s="31">
        <v>1289</v>
      </c>
      <c r="B331" s="31" t="s">
        <v>1290</v>
      </c>
      <c r="C331" s="31" t="s">
        <v>5399</v>
      </c>
      <c r="D331" s="32">
        <v>1500</v>
      </c>
      <c r="E331" s="33">
        <v>1876</v>
      </c>
      <c r="F331" s="31" t="s">
        <v>8218</v>
      </c>
      <c r="G331" s="31" t="s">
        <v>8223</v>
      </c>
      <c r="H331" s="31" t="s">
        <v>8245</v>
      </c>
      <c r="I331" s="31">
        <v>1483499645</v>
      </c>
      <c r="J331" s="31">
        <v>1480907645</v>
      </c>
      <c r="K331" s="31" t="b">
        <v>0</v>
      </c>
      <c r="L331" s="31">
        <v>52</v>
      </c>
      <c r="M331" s="31" t="b">
        <v>1</v>
      </c>
      <c r="N331" s="34" t="s">
        <v>8297</v>
      </c>
      <c r="O331" s="31" t="s">
        <v>8298</v>
      </c>
      <c r="P331" s="35">
        <v>125</v>
      </c>
      <c r="Q331" s="31">
        <v>36.08</v>
      </c>
      <c r="R331" s="31"/>
      <c r="S331" s="36">
        <v>42709.134780092587</v>
      </c>
      <c r="T331" s="36">
        <v>42739.134780092587</v>
      </c>
      <c r="U331" s="37">
        <v>12</v>
      </c>
      <c r="V331" s="37">
        <v>1</v>
      </c>
      <c r="W331" s="31">
        <v>2016</v>
      </c>
      <c r="X331" s="31">
        <v>2017</v>
      </c>
      <c r="Y331" s="37">
        <v>30</v>
      </c>
    </row>
    <row r="332" spans="1:25" x14ac:dyDescent="0.25">
      <c r="A332" s="24">
        <v>3210</v>
      </c>
      <c r="B332" s="24" t="s">
        <v>3210</v>
      </c>
      <c r="C332" s="24" t="s">
        <v>7320</v>
      </c>
      <c r="D332" s="25">
        <v>3000</v>
      </c>
      <c r="E332" s="26">
        <v>3773</v>
      </c>
      <c r="F332" s="24" t="s">
        <v>8218</v>
      </c>
      <c r="G332" s="24" t="s">
        <v>8223</v>
      </c>
      <c r="H332" s="24" t="s">
        <v>8245</v>
      </c>
      <c r="I332" s="24">
        <v>1338523140</v>
      </c>
      <c r="J332" s="24">
        <v>1334442519</v>
      </c>
      <c r="K332" s="24" t="b">
        <v>1</v>
      </c>
      <c r="L332" s="24">
        <v>60</v>
      </c>
      <c r="M332" s="24" t="b">
        <v>1</v>
      </c>
      <c r="N332" s="27" t="s">
        <v>8297</v>
      </c>
      <c r="O332" s="24" t="s">
        <v>8298</v>
      </c>
      <c r="P332" s="28">
        <v>126</v>
      </c>
      <c r="Q332" s="24">
        <v>62.88</v>
      </c>
      <c r="R332" s="24"/>
      <c r="S332" s="29">
        <v>41013.936562499999</v>
      </c>
      <c r="T332" s="29">
        <v>41061.165972222225</v>
      </c>
      <c r="U332" s="30">
        <v>4</v>
      </c>
      <c r="V332" s="30">
        <v>6</v>
      </c>
      <c r="W332" s="24">
        <v>2012</v>
      </c>
      <c r="X332" s="24">
        <v>2012</v>
      </c>
      <c r="Y332" s="30">
        <v>48</v>
      </c>
    </row>
    <row r="333" spans="1:25" x14ac:dyDescent="0.25">
      <c r="A333" s="31">
        <v>3594</v>
      </c>
      <c r="B333" s="31" t="s">
        <v>3593</v>
      </c>
      <c r="C333" s="31" t="s">
        <v>7704</v>
      </c>
      <c r="D333" s="32">
        <v>1600</v>
      </c>
      <c r="E333" s="33">
        <v>2015</v>
      </c>
      <c r="F333" s="31" t="s">
        <v>8218</v>
      </c>
      <c r="G333" s="31" t="s">
        <v>8223</v>
      </c>
      <c r="H333" s="31" t="s">
        <v>8245</v>
      </c>
      <c r="I333" s="31">
        <v>1472952982</v>
      </c>
      <c r="J333" s="31">
        <v>1470792982</v>
      </c>
      <c r="K333" s="31" t="b">
        <v>0</v>
      </c>
      <c r="L333" s="31">
        <v>36</v>
      </c>
      <c r="M333" s="31" t="b">
        <v>1</v>
      </c>
      <c r="N333" s="34" t="s">
        <v>8297</v>
      </c>
      <c r="O333" s="31" t="s">
        <v>8298</v>
      </c>
      <c r="P333" s="35">
        <v>126</v>
      </c>
      <c r="Q333" s="31">
        <v>55.97</v>
      </c>
      <c r="R333" s="31"/>
      <c r="S333" s="36">
        <v>42592.066921296297</v>
      </c>
      <c r="T333" s="36">
        <v>42617.066921296297</v>
      </c>
      <c r="U333" s="37">
        <v>8</v>
      </c>
      <c r="V333" s="37">
        <v>9</v>
      </c>
      <c r="W333" s="31">
        <v>2016</v>
      </c>
      <c r="X333" s="31">
        <v>2016</v>
      </c>
      <c r="Y333" s="37">
        <v>25</v>
      </c>
    </row>
    <row r="334" spans="1:25" x14ac:dyDescent="0.25">
      <c r="A334" s="24">
        <v>2807</v>
      </c>
      <c r="B334" s="24" t="s">
        <v>2807</v>
      </c>
      <c r="C334" s="24" t="s">
        <v>6917</v>
      </c>
      <c r="D334" s="25">
        <v>5000</v>
      </c>
      <c r="E334" s="26">
        <v>6300</v>
      </c>
      <c r="F334" s="24" t="s">
        <v>8218</v>
      </c>
      <c r="G334" s="24" t="s">
        <v>8223</v>
      </c>
      <c r="H334" s="24" t="s">
        <v>8245</v>
      </c>
      <c r="I334" s="24">
        <v>1435611438</v>
      </c>
      <c r="J334" s="24">
        <v>1433019438</v>
      </c>
      <c r="K334" s="24" t="b">
        <v>0</v>
      </c>
      <c r="L334" s="24">
        <v>93</v>
      </c>
      <c r="M334" s="24" t="b">
        <v>1</v>
      </c>
      <c r="N334" s="27" t="s">
        <v>8297</v>
      </c>
      <c r="O334" s="24" t="s">
        <v>8298</v>
      </c>
      <c r="P334" s="28">
        <v>126</v>
      </c>
      <c r="Q334" s="24">
        <v>67.739999999999995</v>
      </c>
      <c r="R334" s="24"/>
      <c r="S334" s="29">
        <v>42154.873124999998</v>
      </c>
      <c r="T334" s="29">
        <v>42184.873124999998</v>
      </c>
      <c r="U334" s="30">
        <v>5</v>
      </c>
      <c r="V334" s="30">
        <v>6</v>
      </c>
      <c r="W334" s="24">
        <v>2015</v>
      </c>
      <c r="X334" s="24">
        <v>2015</v>
      </c>
      <c r="Y334" s="30">
        <v>30</v>
      </c>
    </row>
    <row r="335" spans="1:25" x14ac:dyDescent="0.25">
      <c r="A335" s="31">
        <v>3692</v>
      </c>
      <c r="B335" s="31" t="s">
        <v>3689</v>
      </c>
      <c r="C335" s="31" t="s">
        <v>7802</v>
      </c>
      <c r="D335" s="32">
        <v>1000</v>
      </c>
      <c r="E335" s="33">
        <v>1260</v>
      </c>
      <c r="F335" s="31" t="s">
        <v>8218</v>
      </c>
      <c r="G335" s="31" t="s">
        <v>8223</v>
      </c>
      <c r="H335" s="31" t="s">
        <v>8245</v>
      </c>
      <c r="I335" s="31">
        <v>1411084800</v>
      </c>
      <c r="J335" s="31">
        <v>1410304179</v>
      </c>
      <c r="K335" s="31" t="b">
        <v>0</v>
      </c>
      <c r="L335" s="31">
        <v>17</v>
      </c>
      <c r="M335" s="31" t="b">
        <v>1</v>
      </c>
      <c r="N335" s="34" t="s">
        <v>8297</v>
      </c>
      <c r="O335" s="31" t="s">
        <v>8298</v>
      </c>
      <c r="P335" s="35">
        <v>126</v>
      </c>
      <c r="Q335" s="31">
        <v>74.12</v>
      </c>
      <c r="R335" s="31"/>
      <c r="S335" s="36">
        <v>41891.96503472222</v>
      </c>
      <c r="T335" s="36">
        <v>41901</v>
      </c>
      <c r="U335" s="37">
        <v>9</v>
      </c>
      <c r="V335" s="37">
        <v>9</v>
      </c>
      <c r="W335" s="31">
        <v>2014</v>
      </c>
      <c r="X335" s="31">
        <v>2014</v>
      </c>
      <c r="Y335" s="37">
        <v>10</v>
      </c>
    </row>
    <row r="336" spans="1:25" x14ac:dyDescent="0.25">
      <c r="A336" s="24">
        <v>3533</v>
      </c>
      <c r="B336" s="24" t="s">
        <v>3532</v>
      </c>
      <c r="C336" s="24" t="s">
        <v>7643</v>
      </c>
      <c r="D336" s="25">
        <v>500</v>
      </c>
      <c r="E336" s="26">
        <v>631</v>
      </c>
      <c r="F336" s="24" t="s">
        <v>8218</v>
      </c>
      <c r="G336" s="24" t="s">
        <v>8223</v>
      </c>
      <c r="H336" s="24" t="s">
        <v>8245</v>
      </c>
      <c r="I336" s="24">
        <v>1447269367</v>
      </c>
      <c r="J336" s="24">
        <v>1444673767</v>
      </c>
      <c r="K336" s="24" t="b">
        <v>0</v>
      </c>
      <c r="L336" s="24">
        <v>8</v>
      </c>
      <c r="M336" s="24" t="b">
        <v>1</v>
      </c>
      <c r="N336" s="27" t="s">
        <v>8297</v>
      </c>
      <c r="O336" s="24" t="s">
        <v>8298</v>
      </c>
      <c r="P336" s="28">
        <v>126</v>
      </c>
      <c r="Q336" s="24">
        <v>78.88</v>
      </c>
      <c r="R336" s="24"/>
      <c r="S336" s="29">
        <v>42289.761192129634</v>
      </c>
      <c r="T336" s="29">
        <v>42319.802858796291</v>
      </c>
      <c r="U336" s="30">
        <v>10</v>
      </c>
      <c r="V336" s="30">
        <v>11</v>
      </c>
      <c r="W336" s="24">
        <v>2015</v>
      </c>
      <c r="X336" s="24">
        <v>2015</v>
      </c>
      <c r="Y336" s="30">
        <v>30</v>
      </c>
    </row>
    <row r="337" spans="1:25" x14ac:dyDescent="0.25">
      <c r="A337" s="31">
        <v>3212</v>
      </c>
      <c r="B337" s="31" t="s">
        <v>3212</v>
      </c>
      <c r="C337" s="31" t="s">
        <v>7322</v>
      </c>
      <c r="D337" s="32">
        <v>4000</v>
      </c>
      <c r="E337" s="33">
        <v>5050</v>
      </c>
      <c r="F337" s="31" t="s">
        <v>8218</v>
      </c>
      <c r="G337" s="31" t="s">
        <v>8223</v>
      </c>
      <c r="H337" s="31" t="s">
        <v>8245</v>
      </c>
      <c r="I337" s="31">
        <v>1407524751</v>
      </c>
      <c r="J337" s="31">
        <v>1404932751</v>
      </c>
      <c r="K337" s="31" t="b">
        <v>1</v>
      </c>
      <c r="L337" s="31">
        <v>94</v>
      </c>
      <c r="M337" s="31" t="b">
        <v>1</v>
      </c>
      <c r="N337" s="34" t="s">
        <v>8297</v>
      </c>
      <c r="O337" s="31" t="s">
        <v>8298</v>
      </c>
      <c r="P337" s="35">
        <v>126</v>
      </c>
      <c r="Q337" s="31">
        <v>53.72</v>
      </c>
      <c r="R337" s="31"/>
      <c r="S337" s="36">
        <v>41829.795729166668</v>
      </c>
      <c r="T337" s="36">
        <v>41859.795729166668</v>
      </c>
      <c r="U337" s="37">
        <v>7</v>
      </c>
      <c r="V337" s="37">
        <v>8</v>
      </c>
      <c r="W337" s="31">
        <v>2014</v>
      </c>
      <c r="X337" s="31">
        <v>2014</v>
      </c>
      <c r="Y337" s="37">
        <v>30</v>
      </c>
    </row>
    <row r="338" spans="1:25" x14ac:dyDescent="0.25">
      <c r="A338" s="24">
        <v>3466</v>
      </c>
      <c r="B338" s="24" t="s">
        <v>3465</v>
      </c>
      <c r="C338" s="24" t="s">
        <v>7576</v>
      </c>
      <c r="D338" s="25">
        <v>3500</v>
      </c>
      <c r="E338" s="26">
        <v>4450</v>
      </c>
      <c r="F338" s="24" t="s">
        <v>8218</v>
      </c>
      <c r="G338" s="24" t="s">
        <v>8223</v>
      </c>
      <c r="H338" s="24" t="s">
        <v>8245</v>
      </c>
      <c r="I338" s="24">
        <v>1461108450</v>
      </c>
      <c r="J338" s="24">
        <v>1455928050</v>
      </c>
      <c r="K338" s="24" t="b">
        <v>0</v>
      </c>
      <c r="L338" s="24">
        <v>61</v>
      </c>
      <c r="M338" s="24" t="b">
        <v>1</v>
      </c>
      <c r="N338" s="27" t="s">
        <v>8297</v>
      </c>
      <c r="O338" s="24" t="s">
        <v>8298</v>
      </c>
      <c r="P338" s="28">
        <v>127</v>
      </c>
      <c r="Q338" s="24">
        <v>72.95</v>
      </c>
      <c r="R338" s="24"/>
      <c r="S338" s="29">
        <v>42420.019097222219</v>
      </c>
      <c r="T338" s="29">
        <v>42479.977430555555</v>
      </c>
      <c r="U338" s="30">
        <v>2</v>
      </c>
      <c r="V338" s="30">
        <v>4</v>
      </c>
      <c r="W338" s="24">
        <v>2016</v>
      </c>
      <c r="X338" s="24">
        <v>2016</v>
      </c>
      <c r="Y338" s="30">
        <v>59</v>
      </c>
    </row>
    <row r="339" spans="1:25" x14ac:dyDescent="0.25">
      <c r="A339" s="31">
        <v>3162</v>
      </c>
      <c r="B339" s="31" t="s">
        <v>3162</v>
      </c>
      <c r="C339" s="31" t="s">
        <v>7272</v>
      </c>
      <c r="D339" s="32">
        <v>4000</v>
      </c>
      <c r="E339" s="33">
        <v>5086</v>
      </c>
      <c r="F339" s="31" t="s">
        <v>8218</v>
      </c>
      <c r="G339" s="31" t="s">
        <v>8223</v>
      </c>
      <c r="H339" s="31" t="s">
        <v>8245</v>
      </c>
      <c r="I339" s="31">
        <v>1404698400</v>
      </c>
      <c r="J339" s="31">
        <v>1402331262</v>
      </c>
      <c r="K339" s="31" t="b">
        <v>1</v>
      </c>
      <c r="L339" s="31">
        <v>63</v>
      </c>
      <c r="M339" s="31" t="b">
        <v>1</v>
      </c>
      <c r="N339" s="34" t="s">
        <v>8297</v>
      </c>
      <c r="O339" s="31" t="s">
        <v>8298</v>
      </c>
      <c r="P339" s="35">
        <v>127</v>
      </c>
      <c r="Q339" s="31">
        <v>80.73</v>
      </c>
      <c r="R339" s="31"/>
      <c r="S339" s="36">
        <v>41799.685902777775</v>
      </c>
      <c r="T339" s="36">
        <v>41827.083333333336</v>
      </c>
      <c r="U339" s="37">
        <v>6</v>
      </c>
      <c r="V339" s="37">
        <v>7</v>
      </c>
      <c r="W339" s="31">
        <v>2014</v>
      </c>
      <c r="X339" s="31">
        <v>2014</v>
      </c>
      <c r="Y339" s="37">
        <v>28</v>
      </c>
    </row>
    <row r="340" spans="1:25" x14ac:dyDescent="0.25">
      <c r="A340" s="24">
        <v>3592</v>
      </c>
      <c r="B340" s="24" t="s">
        <v>3591</v>
      </c>
      <c r="C340" s="24" t="s">
        <v>7702</v>
      </c>
      <c r="D340" s="25">
        <v>2000</v>
      </c>
      <c r="E340" s="26">
        <v>2545</v>
      </c>
      <c r="F340" s="24" t="s">
        <v>8218</v>
      </c>
      <c r="G340" s="24" t="s">
        <v>8223</v>
      </c>
      <c r="H340" s="24" t="s">
        <v>8245</v>
      </c>
      <c r="I340" s="24">
        <v>1423630740</v>
      </c>
      <c r="J340" s="24">
        <v>1418673307</v>
      </c>
      <c r="K340" s="24" t="b">
        <v>0</v>
      </c>
      <c r="L340" s="24">
        <v>35</v>
      </c>
      <c r="M340" s="24" t="b">
        <v>1</v>
      </c>
      <c r="N340" s="27" t="s">
        <v>8297</v>
      </c>
      <c r="O340" s="24" t="s">
        <v>8298</v>
      </c>
      <c r="P340" s="28">
        <v>127</v>
      </c>
      <c r="Q340" s="24">
        <v>72.709999999999994</v>
      </c>
      <c r="R340" s="24"/>
      <c r="S340" s="29">
        <v>41988.829942129625</v>
      </c>
      <c r="T340" s="29">
        <v>42046.207638888889</v>
      </c>
      <c r="U340" s="30">
        <v>12</v>
      </c>
      <c r="V340" s="30">
        <v>2</v>
      </c>
      <c r="W340" s="24">
        <v>2014</v>
      </c>
      <c r="X340" s="24">
        <v>2015</v>
      </c>
      <c r="Y340" s="30">
        <v>58</v>
      </c>
    </row>
    <row r="341" spans="1:25" x14ac:dyDescent="0.25">
      <c r="A341" s="31">
        <v>3242</v>
      </c>
      <c r="B341" s="31" t="s">
        <v>3242</v>
      </c>
      <c r="C341" s="31" t="s">
        <v>7352</v>
      </c>
      <c r="D341" s="32">
        <v>10000</v>
      </c>
      <c r="E341" s="33">
        <v>12730.42</v>
      </c>
      <c r="F341" s="31" t="s">
        <v>8218</v>
      </c>
      <c r="G341" s="31" t="s">
        <v>8223</v>
      </c>
      <c r="H341" s="31" t="s">
        <v>8245</v>
      </c>
      <c r="I341" s="31">
        <v>1411150092</v>
      </c>
      <c r="J341" s="31">
        <v>1408558092</v>
      </c>
      <c r="K341" s="31" t="b">
        <v>1</v>
      </c>
      <c r="L341" s="31">
        <v>183</v>
      </c>
      <c r="M341" s="31" t="b">
        <v>1</v>
      </c>
      <c r="N341" s="34" t="s">
        <v>8297</v>
      </c>
      <c r="O341" s="31" t="s">
        <v>8298</v>
      </c>
      <c r="P341" s="35">
        <v>127</v>
      </c>
      <c r="Q341" s="31">
        <v>69.569999999999993</v>
      </c>
      <c r="R341" s="31"/>
      <c r="S341" s="36">
        <v>41871.755694444444</v>
      </c>
      <c r="T341" s="36">
        <v>41901.755694444444</v>
      </c>
      <c r="U341" s="37">
        <v>8</v>
      </c>
      <c r="V341" s="37">
        <v>9</v>
      </c>
      <c r="W341" s="31">
        <v>2014</v>
      </c>
      <c r="X341" s="31">
        <v>2014</v>
      </c>
      <c r="Y341" s="37">
        <v>30</v>
      </c>
    </row>
    <row r="342" spans="1:25" x14ac:dyDescent="0.25">
      <c r="A342" s="24">
        <v>3490</v>
      </c>
      <c r="B342" s="24" t="s">
        <v>3489</v>
      </c>
      <c r="C342" s="24" t="s">
        <v>7600</v>
      </c>
      <c r="D342" s="25">
        <v>1000</v>
      </c>
      <c r="E342" s="26">
        <v>1275</v>
      </c>
      <c r="F342" s="24" t="s">
        <v>8218</v>
      </c>
      <c r="G342" s="24" t="s">
        <v>8223</v>
      </c>
      <c r="H342" s="24" t="s">
        <v>8245</v>
      </c>
      <c r="I342" s="24">
        <v>1460574924</v>
      </c>
      <c r="J342" s="24">
        <v>1457982924</v>
      </c>
      <c r="K342" s="24" t="b">
        <v>0</v>
      </c>
      <c r="L342" s="24">
        <v>27</v>
      </c>
      <c r="M342" s="24" t="b">
        <v>1</v>
      </c>
      <c r="N342" s="27" t="s">
        <v>8297</v>
      </c>
      <c r="O342" s="24" t="s">
        <v>8298</v>
      </c>
      <c r="P342" s="28">
        <v>128</v>
      </c>
      <c r="Q342" s="24">
        <v>47.22</v>
      </c>
      <c r="R342" s="24"/>
      <c r="S342" s="29">
        <v>42443.802361111113</v>
      </c>
      <c r="T342" s="29">
        <v>42473.802361111113</v>
      </c>
      <c r="U342" s="30">
        <v>3</v>
      </c>
      <c r="V342" s="30">
        <v>4</v>
      </c>
      <c r="W342" s="24">
        <v>2016</v>
      </c>
      <c r="X342" s="24">
        <v>2016</v>
      </c>
      <c r="Y342" s="30">
        <v>30</v>
      </c>
    </row>
    <row r="343" spans="1:25" x14ac:dyDescent="0.25">
      <c r="A343" s="31">
        <v>3589</v>
      </c>
      <c r="B343" s="31" t="s">
        <v>3588</v>
      </c>
      <c r="C343" s="31" t="s">
        <v>7699</v>
      </c>
      <c r="D343" s="32">
        <v>4000</v>
      </c>
      <c r="E343" s="33">
        <v>5100</v>
      </c>
      <c r="F343" s="31" t="s">
        <v>8218</v>
      </c>
      <c r="G343" s="31" t="s">
        <v>8223</v>
      </c>
      <c r="H343" s="31" t="s">
        <v>8245</v>
      </c>
      <c r="I343" s="31">
        <v>1432654347</v>
      </c>
      <c r="J343" s="31">
        <v>1430494347</v>
      </c>
      <c r="K343" s="31" t="b">
        <v>0</v>
      </c>
      <c r="L343" s="31">
        <v>62</v>
      </c>
      <c r="M343" s="31" t="b">
        <v>1</v>
      </c>
      <c r="N343" s="34" t="s">
        <v>8297</v>
      </c>
      <c r="O343" s="31" t="s">
        <v>8298</v>
      </c>
      <c r="P343" s="35">
        <v>128</v>
      </c>
      <c r="Q343" s="31">
        <v>82.26</v>
      </c>
      <c r="R343" s="31"/>
      <c r="S343" s="36">
        <v>42125.647534722222</v>
      </c>
      <c r="T343" s="36">
        <v>42150.647534722222</v>
      </c>
      <c r="U343" s="37">
        <v>5</v>
      </c>
      <c r="V343" s="37">
        <v>5</v>
      </c>
      <c r="W343" s="31">
        <v>2015</v>
      </c>
      <c r="X343" s="31">
        <v>2015</v>
      </c>
      <c r="Y343" s="37">
        <v>25</v>
      </c>
    </row>
    <row r="344" spans="1:25" x14ac:dyDescent="0.25">
      <c r="A344" s="24">
        <v>2813</v>
      </c>
      <c r="B344" s="24" t="s">
        <v>2813</v>
      </c>
      <c r="C344" s="24" t="s">
        <v>6923</v>
      </c>
      <c r="D344" s="25">
        <v>2800</v>
      </c>
      <c r="E344" s="26">
        <v>3572.12</v>
      </c>
      <c r="F344" s="24" t="s">
        <v>8218</v>
      </c>
      <c r="G344" s="24" t="s">
        <v>8223</v>
      </c>
      <c r="H344" s="24" t="s">
        <v>8245</v>
      </c>
      <c r="I344" s="24">
        <v>1481737761</v>
      </c>
      <c r="J344" s="24">
        <v>1479577761</v>
      </c>
      <c r="K344" s="24" t="b">
        <v>0</v>
      </c>
      <c r="L344" s="24">
        <v>96</v>
      </c>
      <c r="M344" s="24" t="b">
        <v>1</v>
      </c>
      <c r="N344" s="27" t="s">
        <v>8297</v>
      </c>
      <c r="O344" s="24" t="s">
        <v>8298</v>
      </c>
      <c r="P344" s="28">
        <v>128</v>
      </c>
      <c r="Q344" s="24">
        <v>37.21</v>
      </c>
      <c r="R344" s="24"/>
      <c r="S344" s="29">
        <v>42693.742604166662</v>
      </c>
      <c r="T344" s="29">
        <v>42718.742604166662</v>
      </c>
      <c r="U344" s="30">
        <v>11</v>
      </c>
      <c r="V344" s="30">
        <v>12</v>
      </c>
      <c r="W344" s="24">
        <v>2016</v>
      </c>
      <c r="X344" s="24">
        <v>2016</v>
      </c>
      <c r="Y344" s="30">
        <v>25</v>
      </c>
    </row>
    <row r="345" spans="1:25" x14ac:dyDescent="0.25">
      <c r="A345" s="31">
        <v>2803</v>
      </c>
      <c r="B345" s="31" t="s">
        <v>2803</v>
      </c>
      <c r="C345" s="31" t="s">
        <v>6913</v>
      </c>
      <c r="D345" s="32">
        <v>10000</v>
      </c>
      <c r="E345" s="33">
        <v>12795</v>
      </c>
      <c r="F345" s="31" t="s">
        <v>8218</v>
      </c>
      <c r="G345" s="31" t="s">
        <v>8223</v>
      </c>
      <c r="H345" s="31" t="s">
        <v>8245</v>
      </c>
      <c r="I345" s="31">
        <v>1437004800</v>
      </c>
      <c r="J345" s="31">
        <v>1433295276</v>
      </c>
      <c r="K345" s="31" t="b">
        <v>0</v>
      </c>
      <c r="L345" s="31">
        <v>141</v>
      </c>
      <c r="M345" s="31" t="b">
        <v>1</v>
      </c>
      <c r="N345" s="34" t="s">
        <v>8297</v>
      </c>
      <c r="O345" s="31" t="s">
        <v>8298</v>
      </c>
      <c r="P345" s="35">
        <v>128</v>
      </c>
      <c r="Q345" s="31">
        <v>90.74</v>
      </c>
      <c r="R345" s="31"/>
      <c r="S345" s="36">
        <v>42158.065694444449</v>
      </c>
      <c r="T345" s="36">
        <v>42201</v>
      </c>
      <c r="U345" s="37">
        <v>6</v>
      </c>
      <c r="V345" s="37">
        <v>7</v>
      </c>
      <c r="W345" s="31">
        <v>2015</v>
      </c>
      <c r="X345" s="31">
        <v>2015</v>
      </c>
      <c r="Y345" s="37">
        <v>43</v>
      </c>
    </row>
    <row r="346" spans="1:25" x14ac:dyDescent="0.25">
      <c r="A346" s="24">
        <v>3691</v>
      </c>
      <c r="B346" s="24" t="s">
        <v>3688</v>
      </c>
      <c r="C346" s="24" t="s">
        <v>7801</v>
      </c>
      <c r="D346" s="25">
        <v>40000</v>
      </c>
      <c r="E346" s="26">
        <v>51184</v>
      </c>
      <c r="F346" s="24" t="s">
        <v>8218</v>
      </c>
      <c r="G346" s="24" t="s">
        <v>8223</v>
      </c>
      <c r="H346" s="24" t="s">
        <v>8245</v>
      </c>
      <c r="I346" s="24">
        <v>1425272340</v>
      </c>
      <c r="J346" s="24">
        <v>1421426929</v>
      </c>
      <c r="K346" s="24" t="b">
        <v>0</v>
      </c>
      <c r="L346" s="24">
        <v>274</v>
      </c>
      <c r="M346" s="24" t="b">
        <v>1</v>
      </c>
      <c r="N346" s="27" t="s">
        <v>8297</v>
      </c>
      <c r="O346" s="24" t="s">
        <v>8298</v>
      </c>
      <c r="P346" s="28">
        <v>128</v>
      </c>
      <c r="Q346" s="24">
        <v>186.8</v>
      </c>
      <c r="R346" s="24"/>
      <c r="S346" s="29">
        <v>42020.700567129628</v>
      </c>
      <c r="T346" s="29">
        <v>42065.207638888889</v>
      </c>
      <c r="U346" s="30">
        <v>1</v>
      </c>
      <c r="V346" s="30">
        <v>3</v>
      </c>
      <c r="W346" s="24">
        <v>2015</v>
      </c>
      <c r="X346" s="24">
        <v>2015</v>
      </c>
      <c r="Y346" s="30">
        <v>45</v>
      </c>
    </row>
    <row r="347" spans="1:25" x14ac:dyDescent="0.25">
      <c r="A347" s="31">
        <v>3268</v>
      </c>
      <c r="B347" s="31" t="s">
        <v>3268</v>
      </c>
      <c r="C347" s="31" t="s">
        <v>7378</v>
      </c>
      <c r="D347" s="32">
        <v>2000</v>
      </c>
      <c r="E347" s="33">
        <v>2560</v>
      </c>
      <c r="F347" s="31" t="s">
        <v>8218</v>
      </c>
      <c r="G347" s="31" t="s">
        <v>8223</v>
      </c>
      <c r="H347" s="31" t="s">
        <v>8245</v>
      </c>
      <c r="I347" s="31">
        <v>1472074928</v>
      </c>
      <c r="J347" s="31">
        <v>1470692528</v>
      </c>
      <c r="K347" s="31" t="b">
        <v>1</v>
      </c>
      <c r="L347" s="31">
        <v>42</v>
      </c>
      <c r="M347" s="31" t="b">
        <v>1</v>
      </c>
      <c r="N347" s="34" t="s">
        <v>8297</v>
      </c>
      <c r="O347" s="31" t="s">
        <v>8298</v>
      </c>
      <c r="P347" s="35">
        <v>128</v>
      </c>
      <c r="Q347" s="31">
        <v>60.95</v>
      </c>
      <c r="R347" s="31"/>
      <c r="S347" s="36">
        <v>42590.90425925926</v>
      </c>
      <c r="T347" s="36">
        <v>42606.90425925926</v>
      </c>
      <c r="U347" s="37">
        <v>8</v>
      </c>
      <c r="V347" s="37">
        <v>8</v>
      </c>
      <c r="W347" s="31">
        <v>2016</v>
      </c>
      <c r="X347" s="31">
        <v>2016</v>
      </c>
      <c r="Y347" s="37">
        <v>16</v>
      </c>
    </row>
    <row r="348" spans="1:25" x14ac:dyDescent="0.25">
      <c r="A348" s="24">
        <v>3531</v>
      </c>
      <c r="B348" s="24" t="s">
        <v>3530</v>
      </c>
      <c r="C348" s="24" t="s">
        <v>7641</v>
      </c>
      <c r="D348" s="25">
        <v>1000</v>
      </c>
      <c r="E348" s="26">
        <v>1280</v>
      </c>
      <c r="F348" s="24" t="s">
        <v>8218</v>
      </c>
      <c r="G348" s="24" t="s">
        <v>8223</v>
      </c>
      <c r="H348" s="24" t="s">
        <v>8245</v>
      </c>
      <c r="I348" s="24">
        <v>1467301334</v>
      </c>
      <c r="J348" s="24">
        <v>1464709334</v>
      </c>
      <c r="K348" s="24" t="b">
        <v>0</v>
      </c>
      <c r="L348" s="24">
        <v>26</v>
      </c>
      <c r="M348" s="24" t="b">
        <v>1</v>
      </c>
      <c r="N348" s="27" t="s">
        <v>8297</v>
      </c>
      <c r="O348" s="24" t="s">
        <v>8298</v>
      </c>
      <c r="P348" s="28">
        <v>128</v>
      </c>
      <c r="Q348" s="24">
        <v>49.23</v>
      </c>
      <c r="R348" s="24"/>
      <c r="S348" s="29">
        <v>42521.654328703706</v>
      </c>
      <c r="T348" s="29">
        <v>42551.654328703706</v>
      </c>
      <c r="U348" s="30">
        <v>5</v>
      </c>
      <c r="V348" s="30">
        <v>6</v>
      </c>
      <c r="W348" s="24">
        <v>2016</v>
      </c>
      <c r="X348" s="24">
        <v>2016</v>
      </c>
      <c r="Y348" s="30">
        <v>30</v>
      </c>
    </row>
    <row r="349" spans="1:25" x14ac:dyDescent="0.25">
      <c r="A349" s="31">
        <v>3256</v>
      </c>
      <c r="B349" s="31" t="s">
        <v>3256</v>
      </c>
      <c r="C349" s="31" t="s">
        <v>7366</v>
      </c>
      <c r="D349" s="32">
        <v>10000</v>
      </c>
      <c r="E349" s="33">
        <v>12806</v>
      </c>
      <c r="F349" s="31" t="s">
        <v>8218</v>
      </c>
      <c r="G349" s="31" t="s">
        <v>8223</v>
      </c>
      <c r="H349" s="31" t="s">
        <v>8245</v>
      </c>
      <c r="I349" s="31">
        <v>1433995140</v>
      </c>
      <c r="J349" s="31">
        <v>1432129577</v>
      </c>
      <c r="K349" s="31" t="b">
        <v>1</v>
      </c>
      <c r="L349" s="31">
        <v>176</v>
      </c>
      <c r="M349" s="31" t="b">
        <v>1</v>
      </c>
      <c r="N349" s="34" t="s">
        <v>8297</v>
      </c>
      <c r="O349" s="31" t="s">
        <v>8298</v>
      </c>
      <c r="P349" s="35">
        <v>128</v>
      </c>
      <c r="Q349" s="31">
        <v>72.760000000000005</v>
      </c>
      <c r="R349" s="31"/>
      <c r="S349" s="36">
        <v>42144.573807870373</v>
      </c>
      <c r="T349" s="36">
        <v>42166.165972222225</v>
      </c>
      <c r="U349" s="37">
        <v>5</v>
      </c>
      <c r="V349" s="37">
        <v>6</v>
      </c>
      <c r="W349" s="31">
        <v>2015</v>
      </c>
      <c r="X349" s="31">
        <v>2015</v>
      </c>
      <c r="Y349" s="37">
        <v>22</v>
      </c>
    </row>
    <row r="350" spans="1:25" x14ac:dyDescent="0.25">
      <c r="A350" s="24">
        <v>3676</v>
      </c>
      <c r="B350" s="24" t="s">
        <v>3673</v>
      </c>
      <c r="C350" s="24" t="s">
        <v>7786</v>
      </c>
      <c r="D350" s="25">
        <v>800</v>
      </c>
      <c r="E350" s="26">
        <v>1030</v>
      </c>
      <c r="F350" s="24" t="s">
        <v>8218</v>
      </c>
      <c r="G350" s="24" t="s">
        <v>8223</v>
      </c>
      <c r="H350" s="24" t="s">
        <v>8245</v>
      </c>
      <c r="I350" s="24">
        <v>1410550484</v>
      </c>
      <c r="J350" s="24">
        <v>1408995284</v>
      </c>
      <c r="K350" s="24" t="b">
        <v>0</v>
      </c>
      <c r="L350" s="24">
        <v>16</v>
      </c>
      <c r="M350" s="24" t="b">
        <v>1</v>
      </c>
      <c r="N350" s="27" t="s">
        <v>8297</v>
      </c>
      <c r="O350" s="24" t="s">
        <v>8298</v>
      </c>
      <c r="P350" s="28">
        <v>129</v>
      </c>
      <c r="Q350" s="24">
        <v>64.38</v>
      </c>
      <c r="R350" s="24"/>
      <c r="S350" s="29">
        <v>41876.815787037034</v>
      </c>
      <c r="T350" s="29">
        <v>41894.815787037034</v>
      </c>
      <c r="U350" s="30">
        <v>8</v>
      </c>
      <c r="V350" s="30">
        <v>9</v>
      </c>
      <c r="W350" s="24">
        <v>2014</v>
      </c>
      <c r="X350" s="24">
        <v>2014</v>
      </c>
      <c r="Y350" s="30">
        <v>18</v>
      </c>
    </row>
    <row r="351" spans="1:25" x14ac:dyDescent="0.25">
      <c r="A351" s="31">
        <v>2978</v>
      </c>
      <c r="B351" s="31" t="s">
        <v>2978</v>
      </c>
      <c r="C351" s="31" t="s">
        <v>7088</v>
      </c>
      <c r="D351" s="32">
        <v>750</v>
      </c>
      <c r="E351" s="33">
        <v>971</v>
      </c>
      <c r="F351" s="31" t="s">
        <v>8218</v>
      </c>
      <c r="G351" s="31" t="s">
        <v>8223</v>
      </c>
      <c r="H351" s="31" t="s">
        <v>8245</v>
      </c>
      <c r="I351" s="31">
        <v>1413784740</v>
      </c>
      <c r="J351" s="31">
        <v>1412954547</v>
      </c>
      <c r="K351" s="31" t="b">
        <v>0</v>
      </c>
      <c r="L351" s="31">
        <v>16</v>
      </c>
      <c r="M351" s="31" t="b">
        <v>1</v>
      </c>
      <c r="N351" s="34" t="s">
        <v>8297</v>
      </c>
      <c r="O351" s="31" t="s">
        <v>8298</v>
      </c>
      <c r="P351" s="35">
        <v>129</v>
      </c>
      <c r="Q351" s="31">
        <v>60.69</v>
      </c>
      <c r="R351" s="31"/>
      <c r="S351" s="36">
        <v>41922.640590277777</v>
      </c>
      <c r="T351" s="36">
        <v>41932.249305555553</v>
      </c>
      <c r="U351" s="37">
        <v>10</v>
      </c>
      <c r="V351" s="37">
        <v>10</v>
      </c>
      <c r="W351" s="31">
        <v>2014</v>
      </c>
      <c r="X351" s="31">
        <v>2014</v>
      </c>
      <c r="Y351" s="37">
        <v>10</v>
      </c>
    </row>
    <row r="352" spans="1:25" x14ac:dyDescent="0.25">
      <c r="A352" s="24">
        <v>3345</v>
      </c>
      <c r="B352" s="24" t="s">
        <v>3345</v>
      </c>
      <c r="C352" s="24" t="s">
        <v>7455</v>
      </c>
      <c r="D352" s="25">
        <v>500</v>
      </c>
      <c r="E352" s="26">
        <v>650</v>
      </c>
      <c r="F352" s="24" t="s">
        <v>8218</v>
      </c>
      <c r="G352" s="24" t="s">
        <v>8223</v>
      </c>
      <c r="H352" s="24" t="s">
        <v>8245</v>
      </c>
      <c r="I352" s="24">
        <v>1429317420</v>
      </c>
      <c r="J352" s="24">
        <v>1424226768</v>
      </c>
      <c r="K352" s="24" t="b">
        <v>0</v>
      </c>
      <c r="L352" s="24">
        <v>13</v>
      </c>
      <c r="M352" s="24" t="b">
        <v>1</v>
      </c>
      <c r="N352" s="27" t="s">
        <v>8297</v>
      </c>
      <c r="O352" s="24" t="s">
        <v>8298</v>
      </c>
      <c r="P352" s="28">
        <v>130</v>
      </c>
      <c r="Q352" s="24">
        <v>50</v>
      </c>
      <c r="R352" s="24"/>
      <c r="S352" s="29">
        <v>42053.106111111112</v>
      </c>
      <c r="T352" s="29">
        <v>42112.025694444441</v>
      </c>
      <c r="U352" s="30">
        <v>2</v>
      </c>
      <c r="V352" s="30">
        <v>4</v>
      </c>
      <c r="W352" s="24">
        <v>2015</v>
      </c>
      <c r="X352" s="24">
        <v>2015</v>
      </c>
      <c r="Y352" s="30">
        <v>59</v>
      </c>
    </row>
    <row r="353" spans="1:25" x14ac:dyDescent="0.25">
      <c r="A353" s="31">
        <v>3413</v>
      </c>
      <c r="B353" s="31" t="s">
        <v>3412</v>
      </c>
      <c r="C353" s="31" t="s">
        <v>7523</v>
      </c>
      <c r="D353" s="32">
        <v>500</v>
      </c>
      <c r="E353" s="33">
        <v>650</v>
      </c>
      <c r="F353" s="31" t="s">
        <v>8218</v>
      </c>
      <c r="G353" s="31" t="s">
        <v>8223</v>
      </c>
      <c r="H353" s="31" t="s">
        <v>8245</v>
      </c>
      <c r="I353" s="31">
        <v>1425099540</v>
      </c>
      <c r="J353" s="31">
        <v>1424280938</v>
      </c>
      <c r="K353" s="31" t="b">
        <v>0</v>
      </c>
      <c r="L353" s="31">
        <v>14</v>
      </c>
      <c r="M353" s="31" t="b">
        <v>1</v>
      </c>
      <c r="N353" s="34" t="s">
        <v>8297</v>
      </c>
      <c r="O353" s="31" t="s">
        <v>8298</v>
      </c>
      <c r="P353" s="35">
        <v>130</v>
      </c>
      <c r="Q353" s="31">
        <v>46.43</v>
      </c>
      <c r="R353" s="31"/>
      <c r="S353" s="36">
        <v>42053.733078703706</v>
      </c>
      <c r="T353" s="36">
        <v>42063.207638888889</v>
      </c>
      <c r="U353" s="37">
        <v>2</v>
      </c>
      <c r="V353" s="37">
        <v>2</v>
      </c>
      <c r="W353" s="31">
        <v>2015</v>
      </c>
      <c r="X353" s="31">
        <v>2015</v>
      </c>
      <c r="Y353" s="37">
        <v>10</v>
      </c>
    </row>
    <row r="354" spans="1:25" x14ac:dyDescent="0.25">
      <c r="A354" s="24">
        <v>3577</v>
      </c>
      <c r="B354" s="24" t="s">
        <v>3576</v>
      </c>
      <c r="C354" s="24" t="s">
        <v>7687</v>
      </c>
      <c r="D354" s="25">
        <v>600</v>
      </c>
      <c r="E354" s="26">
        <v>780</v>
      </c>
      <c r="F354" s="24" t="s">
        <v>8218</v>
      </c>
      <c r="G354" s="24" t="s">
        <v>8223</v>
      </c>
      <c r="H354" s="24" t="s">
        <v>8245</v>
      </c>
      <c r="I354" s="24">
        <v>1430029680</v>
      </c>
      <c r="J354" s="24">
        <v>1427741583</v>
      </c>
      <c r="K354" s="24" t="b">
        <v>0</v>
      </c>
      <c r="L354" s="24">
        <v>27</v>
      </c>
      <c r="M354" s="24" t="b">
        <v>1</v>
      </c>
      <c r="N354" s="27" t="s">
        <v>8297</v>
      </c>
      <c r="O354" s="24" t="s">
        <v>8298</v>
      </c>
      <c r="P354" s="28">
        <v>130</v>
      </c>
      <c r="Q354" s="24">
        <v>28.89</v>
      </c>
      <c r="R354" s="24"/>
      <c r="S354" s="29">
        <v>42093.786840277782</v>
      </c>
      <c r="T354" s="29">
        <v>42120.26944444445</v>
      </c>
      <c r="U354" s="30">
        <v>3</v>
      </c>
      <c r="V354" s="30">
        <v>4</v>
      </c>
      <c r="W354" s="24">
        <v>2015</v>
      </c>
      <c r="X354" s="24">
        <v>2015</v>
      </c>
      <c r="Y354" s="30">
        <v>27</v>
      </c>
    </row>
    <row r="355" spans="1:25" x14ac:dyDescent="0.25">
      <c r="A355" s="31">
        <v>3600</v>
      </c>
      <c r="B355" s="31" t="s">
        <v>3599</v>
      </c>
      <c r="C355" s="31" t="s">
        <v>7710</v>
      </c>
      <c r="D355" s="32">
        <v>10</v>
      </c>
      <c r="E355" s="33">
        <v>13</v>
      </c>
      <c r="F355" s="31" t="s">
        <v>8218</v>
      </c>
      <c r="G355" s="31" t="s">
        <v>8223</v>
      </c>
      <c r="H355" s="31" t="s">
        <v>8245</v>
      </c>
      <c r="I355" s="31">
        <v>1476390164</v>
      </c>
      <c r="J355" s="31">
        <v>1473970964</v>
      </c>
      <c r="K355" s="31" t="b">
        <v>0</v>
      </c>
      <c r="L355" s="31">
        <v>4</v>
      </c>
      <c r="M355" s="31" t="b">
        <v>1</v>
      </c>
      <c r="N355" s="34" t="s">
        <v>8297</v>
      </c>
      <c r="O355" s="31" t="s">
        <v>8298</v>
      </c>
      <c r="P355" s="35">
        <v>130</v>
      </c>
      <c r="Q355" s="31">
        <v>3.25</v>
      </c>
      <c r="R355" s="31"/>
      <c r="S355" s="36">
        <v>42628.849120370374</v>
      </c>
      <c r="T355" s="36">
        <v>42656.849120370374</v>
      </c>
      <c r="U355" s="37">
        <v>9</v>
      </c>
      <c r="V355" s="37">
        <v>10</v>
      </c>
      <c r="W355" s="31">
        <v>2016</v>
      </c>
      <c r="X355" s="31">
        <v>2016</v>
      </c>
      <c r="Y355" s="37">
        <v>28</v>
      </c>
    </row>
    <row r="356" spans="1:25" x14ac:dyDescent="0.25">
      <c r="A356" s="24">
        <v>3565</v>
      </c>
      <c r="B356" s="24" t="s">
        <v>3564</v>
      </c>
      <c r="C356" s="24" t="s">
        <v>7675</v>
      </c>
      <c r="D356" s="25">
        <v>900</v>
      </c>
      <c r="E356" s="26">
        <v>1175</v>
      </c>
      <c r="F356" s="24" t="s">
        <v>8218</v>
      </c>
      <c r="G356" s="24" t="s">
        <v>8223</v>
      </c>
      <c r="H356" s="24" t="s">
        <v>8245</v>
      </c>
      <c r="I356" s="24">
        <v>1420048208</v>
      </c>
      <c r="J356" s="24">
        <v>1417456208</v>
      </c>
      <c r="K356" s="24" t="b">
        <v>0</v>
      </c>
      <c r="L356" s="24">
        <v>12</v>
      </c>
      <c r="M356" s="24" t="b">
        <v>1</v>
      </c>
      <c r="N356" s="27" t="s">
        <v>8297</v>
      </c>
      <c r="O356" s="24" t="s">
        <v>8298</v>
      </c>
      <c r="P356" s="28">
        <v>131</v>
      </c>
      <c r="Q356" s="24">
        <v>97.92</v>
      </c>
      <c r="R356" s="24"/>
      <c r="S356" s="29">
        <v>41974.743148148147</v>
      </c>
      <c r="T356" s="29">
        <v>42004.743148148147</v>
      </c>
      <c r="U356" s="30">
        <v>12</v>
      </c>
      <c r="V356" s="30">
        <v>12</v>
      </c>
      <c r="W356" s="24">
        <v>2014</v>
      </c>
      <c r="X356" s="24">
        <v>2014</v>
      </c>
      <c r="Y356" s="30">
        <v>30</v>
      </c>
    </row>
    <row r="357" spans="1:25" x14ac:dyDescent="0.25">
      <c r="A357" s="31">
        <v>3148</v>
      </c>
      <c r="B357" s="31" t="s">
        <v>3148</v>
      </c>
      <c r="C357" s="31" t="s">
        <v>7258</v>
      </c>
      <c r="D357" s="32">
        <v>1800</v>
      </c>
      <c r="E357" s="33">
        <v>2361</v>
      </c>
      <c r="F357" s="31" t="s">
        <v>8218</v>
      </c>
      <c r="G357" s="31" t="s">
        <v>8223</v>
      </c>
      <c r="H357" s="31" t="s">
        <v>8245</v>
      </c>
      <c r="I357" s="31">
        <v>1412136000</v>
      </c>
      <c r="J357" s="31">
        <v>1410278284</v>
      </c>
      <c r="K357" s="31" t="b">
        <v>1</v>
      </c>
      <c r="L357" s="31">
        <v>57</v>
      </c>
      <c r="M357" s="31" t="b">
        <v>1</v>
      </c>
      <c r="N357" s="34" t="s">
        <v>8297</v>
      </c>
      <c r="O357" s="31" t="s">
        <v>8298</v>
      </c>
      <c r="P357" s="35">
        <v>131</v>
      </c>
      <c r="Q357" s="31">
        <v>41.42</v>
      </c>
      <c r="R357" s="31"/>
      <c r="S357" s="36">
        <v>41891.665324074071</v>
      </c>
      <c r="T357" s="36">
        <v>41913.166666666664</v>
      </c>
      <c r="U357" s="37">
        <v>9</v>
      </c>
      <c r="V357" s="37">
        <v>10</v>
      </c>
      <c r="W357" s="31">
        <v>2014</v>
      </c>
      <c r="X357" s="31">
        <v>2014</v>
      </c>
      <c r="Y357" s="37">
        <v>22</v>
      </c>
    </row>
    <row r="358" spans="1:25" x14ac:dyDescent="0.25">
      <c r="A358" s="24">
        <v>3232</v>
      </c>
      <c r="B358" s="24" t="s">
        <v>3232</v>
      </c>
      <c r="C358" s="24" t="s">
        <v>7342</v>
      </c>
      <c r="D358" s="25">
        <v>1000</v>
      </c>
      <c r="E358" s="26">
        <v>1312</v>
      </c>
      <c r="F358" s="24" t="s">
        <v>8218</v>
      </c>
      <c r="G358" s="24" t="s">
        <v>8223</v>
      </c>
      <c r="H358" s="24" t="s">
        <v>8245</v>
      </c>
      <c r="I358" s="24">
        <v>1462334340</v>
      </c>
      <c r="J358" s="24">
        <v>1459711917</v>
      </c>
      <c r="K358" s="24" t="b">
        <v>1</v>
      </c>
      <c r="L358" s="24">
        <v>26</v>
      </c>
      <c r="M358" s="24" t="b">
        <v>1</v>
      </c>
      <c r="N358" s="27" t="s">
        <v>8297</v>
      </c>
      <c r="O358" s="24" t="s">
        <v>8298</v>
      </c>
      <c r="P358" s="28">
        <v>131</v>
      </c>
      <c r="Q358" s="24">
        <v>50.46</v>
      </c>
      <c r="R358" s="24"/>
      <c r="S358" s="29">
        <v>42463.81385416667</v>
      </c>
      <c r="T358" s="29">
        <v>42494.165972222225</v>
      </c>
      <c r="U358" s="30">
        <v>4</v>
      </c>
      <c r="V358" s="30">
        <v>5</v>
      </c>
      <c r="W358" s="24">
        <v>2016</v>
      </c>
      <c r="X358" s="24">
        <v>2016</v>
      </c>
      <c r="Y358" s="30">
        <v>31</v>
      </c>
    </row>
    <row r="359" spans="1:25" x14ac:dyDescent="0.25">
      <c r="A359" s="31">
        <v>3266</v>
      </c>
      <c r="B359" s="31" t="s">
        <v>3266</v>
      </c>
      <c r="C359" s="31" t="s">
        <v>7376</v>
      </c>
      <c r="D359" s="32">
        <v>6000</v>
      </c>
      <c r="E359" s="33">
        <v>7877</v>
      </c>
      <c r="F359" s="31" t="s">
        <v>8218</v>
      </c>
      <c r="G359" s="31" t="s">
        <v>8223</v>
      </c>
      <c r="H359" s="31" t="s">
        <v>8245</v>
      </c>
      <c r="I359" s="31">
        <v>1434142800</v>
      </c>
      <c r="J359" s="31">
        <v>1431435122</v>
      </c>
      <c r="K359" s="31" t="b">
        <v>1</v>
      </c>
      <c r="L359" s="31">
        <v>163</v>
      </c>
      <c r="M359" s="31" t="b">
        <v>1</v>
      </c>
      <c r="N359" s="34" t="s">
        <v>8297</v>
      </c>
      <c r="O359" s="31" t="s">
        <v>8298</v>
      </c>
      <c r="P359" s="35">
        <v>131</v>
      </c>
      <c r="Q359" s="31">
        <v>48.33</v>
      </c>
      <c r="R359" s="31"/>
      <c r="S359" s="36">
        <v>42136.536134259266</v>
      </c>
      <c r="T359" s="36">
        <v>42167.875</v>
      </c>
      <c r="U359" s="37">
        <v>5</v>
      </c>
      <c r="V359" s="37">
        <v>6</v>
      </c>
      <c r="W359" s="31">
        <v>2015</v>
      </c>
      <c r="X359" s="31">
        <v>2015</v>
      </c>
      <c r="Y359" s="37">
        <v>31</v>
      </c>
    </row>
    <row r="360" spans="1:25" x14ac:dyDescent="0.25">
      <c r="A360" s="24">
        <v>3529</v>
      </c>
      <c r="B360" s="24" t="s">
        <v>3528</v>
      </c>
      <c r="C360" s="24" t="s">
        <v>7639</v>
      </c>
      <c r="D360" s="25">
        <v>500</v>
      </c>
      <c r="E360" s="26">
        <v>660</v>
      </c>
      <c r="F360" s="24" t="s">
        <v>8218</v>
      </c>
      <c r="G360" s="24" t="s">
        <v>8223</v>
      </c>
      <c r="H360" s="24" t="s">
        <v>8245</v>
      </c>
      <c r="I360" s="24">
        <v>1436749200</v>
      </c>
      <c r="J360" s="24">
        <v>1434997018</v>
      </c>
      <c r="K360" s="24" t="b">
        <v>0</v>
      </c>
      <c r="L360" s="24">
        <v>18</v>
      </c>
      <c r="M360" s="24" t="b">
        <v>1</v>
      </c>
      <c r="N360" s="27" t="s">
        <v>8297</v>
      </c>
      <c r="O360" s="24" t="s">
        <v>8298</v>
      </c>
      <c r="P360" s="28">
        <v>132</v>
      </c>
      <c r="Q360" s="24">
        <v>36.67</v>
      </c>
      <c r="R360" s="24"/>
      <c r="S360" s="29">
        <v>42177.761782407411</v>
      </c>
      <c r="T360" s="29">
        <v>42198.041666666672</v>
      </c>
      <c r="U360" s="30">
        <v>6</v>
      </c>
      <c r="V360" s="30">
        <v>7</v>
      </c>
      <c r="W360" s="24">
        <v>2015</v>
      </c>
      <c r="X360" s="24">
        <v>2015</v>
      </c>
      <c r="Y360" s="30">
        <v>21</v>
      </c>
    </row>
    <row r="361" spans="1:25" x14ac:dyDescent="0.25">
      <c r="A361" s="31">
        <v>3301</v>
      </c>
      <c r="B361" s="31" t="s">
        <v>3301</v>
      </c>
      <c r="C361" s="31" t="s">
        <v>7411</v>
      </c>
      <c r="D361" s="32">
        <v>3000</v>
      </c>
      <c r="E361" s="33">
        <v>4004</v>
      </c>
      <c r="F361" s="31" t="s">
        <v>8218</v>
      </c>
      <c r="G361" s="31" t="s">
        <v>8223</v>
      </c>
      <c r="H361" s="31" t="s">
        <v>8245</v>
      </c>
      <c r="I361" s="31">
        <v>1470034740</v>
      </c>
      <c r="J361" s="31">
        <v>1466185176</v>
      </c>
      <c r="K361" s="31" t="b">
        <v>0</v>
      </c>
      <c r="L361" s="31">
        <v>70</v>
      </c>
      <c r="M361" s="31" t="b">
        <v>1</v>
      </c>
      <c r="N361" s="34" t="s">
        <v>8297</v>
      </c>
      <c r="O361" s="31" t="s">
        <v>8298</v>
      </c>
      <c r="P361" s="35">
        <v>133</v>
      </c>
      <c r="Q361" s="31">
        <v>57.2</v>
      </c>
      <c r="R361" s="31"/>
      <c r="S361" s="36">
        <v>42538.73583333334</v>
      </c>
      <c r="T361" s="36">
        <v>42583.290972222225</v>
      </c>
      <c r="U361" s="37">
        <v>6</v>
      </c>
      <c r="V361" s="37">
        <v>8</v>
      </c>
      <c r="W361" s="31">
        <v>2016</v>
      </c>
      <c r="X361" s="31">
        <v>2016</v>
      </c>
      <c r="Y361" s="37">
        <v>45</v>
      </c>
    </row>
    <row r="362" spans="1:25" x14ac:dyDescent="0.25">
      <c r="A362" s="24">
        <v>3159</v>
      </c>
      <c r="B362" s="24" t="s">
        <v>3159</v>
      </c>
      <c r="C362" s="24" t="s">
        <v>7269</v>
      </c>
      <c r="D362" s="25">
        <v>1500</v>
      </c>
      <c r="E362" s="26">
        <v>2002.22</v>
      </c>
      <c r="F362" s="24" t="s">
        <v>8218</v>
      </c>
      <c r="G362" s="24" t="s">
        <v>8223</v>
      </c>
      <c r="H362" s="24" t="s">
        <v>8245</v>
      </c>
      <c r="I362" s="24">
        <v>1326927600</v>
      </c>
      <c r="J362" s="24">
        <v>1323221761</v>
      </c>
      <c r="K362" s="24" t="b">
        <v>1</v>
      </c>
      <c r="L362" s="24">
        <v>52</v>
      </c>
      <c r="M362" s="24" t="b">
        <v>1</v>
      </c>
      <c r="N362" s="27" t="s">
        <v>8297</v>
      </c>
      <c r="O362" s="24" t="s">
        <v>8298</v>
      </c>
      <c r="P362" s="28">
        <v>133</v>
      </c>
      <c r="Q362" s="24">
        <v>38.5</v>
      </c>
      <c r="R362" s="24"/>
      <c r="S362" s="29">
        <v>40884.066678240742</v>
      </c>
      <c r="T362" s="29">
        <v>40926.958333333336</v>
      </c>
      <c r="U362" s="30">
        <v>12</v>
      </c>
      <c r="V362" s="30">
        <v>1</v>
      </c>
      <c r="W362" s="24">
        <v>2011</v>
      </c>
      <c r="X362" s="24">
        <v>2012</v>
      </c>
      <c r="Y362" s="30">
        <v>42</v>
      </c>
    </row>
    <row r="363" spans="1:25" x14ac:dyDescent="0.25">
      <c r="A363" s="31">
        <v>3439</v>
      </c>
      <c r="B363" s="31" t="s">
        <v>3438</v>
      </c>
      <c r="C363" s="31" t="s">
        <v>7549</v>
      </c>
      <c r="D363" s="32">
        <v>1200</v>
      </c>
      <c r="E363" s="33">
        <v>1616.14</v>
      </c>
      <c r="F363" s="31" t="s">
        <v>8218</v>
      </c>
      <c r="G363" s="31" t="s">
        <v>8223</v>
      </c>
      <c r="H363" s="31" t="s">
        <v>8245</v>
      </c>
      <c r="I363" s="31">
        <v>1453179540</v>
      </c>
      <c r="J363" s="31">
        <v>1452030730</v>
      </c>
      <c r="K363" s="31" t="b">
        <v>0</v>
      </c>
      <c r="L363" s="31">
        <v>18</v>
      </c>
      <c r="M363" s="31" t="b">
        <v>1</v>
      </c>
      <c r="N363" s="34" t="s">
        <v>8297</v>
      </c>
      <c r="O363" s="31" t="s">
        <v>8298</v>
      </c>
      <c r="P363" s="35">
        <v>135</v>
      </c>
      <c r="Q363" s="31">
        <v>89.79</v>
      </c>
      <c r="R363" s="31"/>
      <c r="S363" s="36">
        <v>42374.911226851851</v>
      </c>
      <c r="T363" s="36">
        <v>42388.207638888889</v>
      </c>
      <c r="U363" s="37">
        <v>1</v>
      </c>
      <c r="V363" s="37">
        <v>1</v>
      </c>
      <c r="W363" s="31">
        <v>2016</v>
      </c>
      <c r="X363" s="31">
        <v>2016</v>
      </c>
      <c r="Y363" s="37">
        <v>14</v>
      </c>
    </row>
    <row r="364" spans="1:25" x14ac:dyDescent="0.25">
      <c r="A364" s="24">
        <v>1300</v>
      </c>
      <c r="B364" s="24" t="s">
        <v>1301</v>
      </c>
      <c r="C364" s="24" t="s">
        <v>5410</v>
      </c>
      <c r="D364" s="25">
        <v>3000</v>
      </c>
      <c r="E364" s="26">
        <v>4050</v>
      </c>
      <c r="F364" s="24" t="s">
        <v>8218</v>
      </c>
      <c r="G364" s="24" t="s">
        <v>8223</v>
      </c>
      <c r="H364" s="24" t="s">
        <v>8245</v>
      </c>
      <c r="I364" s="24">
        <v>1464807420</v>
      </c>
      <c r="J364" s="24">
        <v>1461427938</v>
      </c>
      <c r="K364" s="24" t="b">
        <v>0</v>
      </c>
      <c r="L364" s="24">
        <v>24</v>
      </c>
      <c r="M364" s="24" t="b">
        <v>1</v>
      </c>
      <c r="N364" s="27" t="s">
        <v>8297</v>
      </c>
      <c r="O364" s="24" t="s">
        <v>8298</v>
      </c>
      <c r="P364" s="28">
        <v>135</v>
      </c>
      <c r="Q364" s="24">
        <v>168.75</v>
      </c>
      <c r="R364" s="24"/>
      <c r="S364" s="29">
        <v>42483.675208333334</v>
      </c>
      <c r="T364" s="29">
        <v>42522.789583333331</v>
      </c>
      <c r="U364" s="30">
        <v>4</v>
      </c>
      <c r="V364" s="30">
        <v>6</v>
      </c>
      <c r="W364" s="24">
        <v>2016</v>
      </c>
      <c r="X364" s="24">
        <v>2016</v>
      </c>
      <c r="Y364" s="30">
        <v>39</v>
      </c>
    </row>
    <row r="365" spans="1:25" x14ac:dyDescent="0.25">
      <c r="A365" s="31">
        <v>3300</v>
      </c>
      <c r="B365" s="31" t="s">
        <v>3300</v>
      </c>
      <c r="C365" s="31" t="s">
        <v>7410</v>
      </c>
      <c r="D365" s="32">
        <v>3000</v>
      </c>
      <c r="E365" s="33">
        <v>4085</v>
      </c>
      <c r="F365" s="31" t="s">
        <v>8218</v>
      </c>
      <c r="G365" s="31" t="s">
        <v>8223</v>
      </c>
      <c r="H365" s="31" t="s">
        <v>8245</v>
      </c>
      <c r="I365" s="31">
        <v>1430329862</v>
      </c>
      <c r="J365" s="31">
        <v>1428515462</v>
      </c>
      <c r="K365" s="31" t="b">
        <v>0</v>
      </c>
      <c r="L365" s="31">
        <v>88</v>
      </c>
      <c r="M365" s="31" t="b">
        <v>1</v>
      </c>
      <c r="N365" s="34" t="s">
        <v>8297</v>
      </c>
      <c r="O365" s="31" t="s">
        <v>8298</v>
      </c>
      <c r="P365" s="35">
        <v>136</v>
      </c>
      <c r="Q365" s="31">
        <v>46.42</v>
      </c>
      <c r="R365" s="31"/>
      <c r="S365" s="36">
        <v>42102.743773148148</v>
      </c>
      <c r="T365" s="36">
        <v>42123.743773148148</v>
      </c>
      <c r="U365" s="37">
        <v>4</v>
      </c>
      <c r="V365" s="37">
        <v>4</v>
      </c>
      <c r="W365" s="31">
        <v>2015</v>
      </c>
      <c r="X365" s="31">
        <v>2015</v>
      </c>
      <c r="Y365" s="37">
        <v>21</v>
      </c>
    </row>
    <row r="366" spans="1:25" x14ac:dyDescent="0.25">
      <c r="A366" s="24">
        <v>3340</v>
      </c>
      <c r="B366" s="24" t="s">
        <v>3340</v>
      </c>
      <c r="C366" s="24" t="s">
        <v>7450</v>
      </c>
      <c r="D366" s="25">
        <v>3000</v>
      </c>
      <c r="E366" s="26">
        <v>4145</v>
      </c>
      <c r="F366" s="24" t="s">
        <v>8218</v>
      </c>
      <c r="G366" s="24" t="s">
        <v>8223</v>
      </c>
      <c r="H366" s="24" t="s">
        <v>8245</v>
      </c>
      <c r="I366" s="24">
        <v>1481066554</v>
      </c>
      <c r="J366" s="24">
        <v>1478906554</v>
      </c>
      <c r="K366" s="24" t="b">
        <v>0</v>
      </c>
      <c r="L366" s="24">
        <v>38</v>
      </c>
      <c r="M366" s="24" t="b">
        <v>1</v>
      </c>
      <c r="N366" s="27" t="s">
        <v>8297</v>
      </c>
      <c r="O366" s="24" t="s">
        <v>8298</v>
      </c>
      <c r="P366" s="28">
        <v>138</v>
      </c>
      <c r="Q366" s="24">
        <v>109.08</v>
      </c>
      <c r="R366" s="24"/>
      <c r="S366" s="29">
        <v>42685.974004629628</v>
      </c>
      <c r="T366" s="29">
        <v>42710.974004629628</v>
      </c>
      <c r="U366" s="30">
        <v>11</v>
      </c>
      <c r="V366" s="30">
        <v>12</v>
      </c>
      <c r="W366" s="24">
        <v>2016</v>
      </c>
      <c r="X366" s="24">
        <v>2016</v>
      </c>
      <c r="Y366" s="30">
        <v>25</v>
      </c>
    </row>
    <row r="367" spans="1:25" x14ac:dyDescent="0.25">
      <c r="A367" s="31">
        <v>3371</v>
      </c>
      <c r="B367" s="31" t="s">
        <v>3370</v>
      </c>
      <c r="C367" s="31" t="s">
        <v>7481</v>
      </c>
      <c r="D367" s="32">
        <v>200</v>
      </c>
      <c r="E367" s="33">
        <v>277</v>
      </c>
      <c r="F367" s="31" t="s">
        <v>8218</v>
      </c>
      <c r="G367" s="31" t="s">
        <v>8223</v>
      </c>
      <c r="H367" s="31" t="s">
        <v>8245</v>
      </c>
      <c r="I367" s="31">
        <v>1449089965</v>
      </c>
      <c r="J367" s="31">
        <v>1446670765</v>
      </c>
      <c r="K367" s="31" t="b">
        <v>0</v>
      </c>
      <c r="L367" s="31">
        <v>9</v>
      </c>
      <c r="M367" s="31" t="b">
        <v>1</v>
      </c>
      <c r="N367" s="34" t="s">
        <v>8297</v>
      </c>
      <c r="O367" s="31" t="s">
        <v>8298</v>
      </c>
      <c r="P367" s="35">
        <v>139</v>
      </c>
      <c r="Q367" s="31">
        <v>30.78</v>
      </c>
      <c r="R367" s="31"/>
      <c r="S367" s="36">
        <v>42312.874594907407</v>
      </c>
      <c r="T367" s="36">
        <v>42340.874594907407</v>
      </c>
      <c r="U367" s="37">
        <v>11</v>
      </c>
      <c r="V367" s="37">
        <v>12</v>
      </c>
      <c r="W367" s="31">
        <v>2015</v>
      </c>
      <c r="X367" s="31">
        <v>2015</v>
      </c>
      <c r="Y367" s="37">
        <v>28</v>
      </c>
    </row>
    <row r="368" spans="1:25" x14ac:dyDescent="0.25">
      <c r="A368" s="24">
        <v>3334</v>
      </c>
      <c r="B368" s="24" t="s">
        <v>3334</v>
      </c>
      <c r="C368" s="24" t="s">
        <v>7444</v>
      </c>
      <c r="D368" s="25">
        <v>3871</v>
      </c>
      <c r="E368" s="26">
        <v>5366</v>
      </c>
      <c r="F368" s="24" t="s">
        <v>8218</v>
      </c>
      <c r="G368" s="24" t="s">
        <v>8223</v>
      </c>
      <c r="H368" s="24" t="s">
        <v>8245</v>
      </c>
      <c r="I368" s="24">
        <v>1438259422</v>
      </c>
      <c r="J368" s="24">
        <v>1435667422</v>
      </c>
      <c r="K368" s="24" t="b">
        <v>0</v>
      </c>
      <c r="L368" s="24">
        <v>46</v>
      </c>
      <c r="M368" s="24" t="b">
        <v>1</v>
      </c>
      <c r="N368" s="27" t="s">
        <v>8297</v>
      </c>
      <c r="O368" s="24" t="s">
        <v>8298</v>
      </c>
      <c r="P368" s="28">
        <v>139</v>
      </c>
      <c r="Q368" s="24">
        <v>116.65</v>
      </c>
      <c r="R368" s="24"/>
      <c r="S368" s="29">
        <v>42185.521087962959</v>
      </c>
      <c r="T368" s="29">
        <v>42215.521087962959</v>
      </c>
      <c r="U368" s="30">
        <v>6</v>
      </c>
      <c r="V368" s="30">
        <v>7</v>
      </c>
      <c r="W368" s="24">
        <v>2015</v>
      </c>
      <c r="X368" s="24">
        <v>2015</v>
      </c>
      <c r="Y368" s="30">
        <v>30</v>
      </c>
    </row>
    <row r="369" spans="1:25" x14ac:dyDescent="0.25">
      <c r="A369" s="31">
        <v>3461</v>
      </c>
      <c r="B369" s="31" t="s">
        <v>3460</v>
      </c>
      <c r="C369" s="31" t="s">
        <v>7571</v>
      </c>
      <c r="D369" s="32">
        <v>500</v>
      </c>
      <c r="E369" s="33">
        <v>695</v>
      </c>
      <c r="F369" s="31" t="s">
        <v>8218</v>
      </c>
      <c r="G369" s="31" t="s">
        <v>8223</v>
      </c>
      <c r="H369" s="31" t="s">
        <v>8245</v>
      </c>
      <c r="I369" s="31">
        <v>1477710000</v>
      </c>
      <c r="J369" s="31">
        <v>1475248279</v>
      </c>
      <c r="K369" s="31" t="b">
        <v>0</v>
      </c>
      <c r="L369" s="31">
        <v>12</v>
      </c>
      <c r="M369" s="31" t="b">
        <v>1</v>
      </c>
      <c r="N369" s="34" t="s">
        <v>8297</v>
      </c>
      <c r="O369" s="31" t="s">
        <v>8298</v>
      </c>
      <c r="P369" s="35">
        <v>139</v>
      </c>
      <c r="Q369" s="31">
        <v>57.92</v>
      </c>
      <c r="R369" s="31"/>
      <c r="S369" s="36">
        <v>42643.632858796293</v>
      </c>
      <c r="T369" s="36">
        <v>42672.125</v>
      </c>
      <c r="U369" s="37">
        <v>9</v>
      </c>
      <c r="V369" s="37">
        <v>10</v>
      </c>
      <c r="W369" s="31">
        <v>2016</v>
      </c>
      <c r="X369" s="31">
        <v>2016</v>
      </c>
      <c r="Y369" s="37">
        <v>29</v>
      </c>
    </row>
    <row r="370" spans="1:25" x14ac:dyDescent="0.25">
      <c r="A370" s="24">
        <v>3684</v>
      </c>
      <c r="B370" s="24" t="s">
        <v>3681</v>
      </c>
      <c r="C370" s="24" t="s">
        <v>7794</v>
      </c>
      <c r="D370" s="25">
        <v>750</v>
      </c>
      <c r="E370" s="26">
        <v>1043</v>
      </c>
      <c r="F370" s="24" t="s">
        <v>8218</v>
      </c>
      <c r="G370" s="24" t="s">
        <v>8223</v>
      </c>
      <c r="H370" s="24" t="s">
        <v>8245</v>
      </c>
      <c r="I370" s="24">
        <v>1441167586</v>
      </c>
      <c r="J370" s="24">
        <v>1438575586</v>
      </c>
      <c r="K370" s="24" t="b">
        <v>0</v>
      </c>
      <c r="L370" s="24">
        <v>23</v>
      </c>
      <c r="M370" s="24" t="b">
        <v>1</v>
      </c>
      <c r="N370" s="27" t="s">
        <v>8297</v>
      </c>
      <c r="O370" s="24" t="s">
        <v>8298</v>
      </c>
      <c r="P370" s="28">
        <v>139</v>
      </c>
      <c r="Q370" s="24">
        <v>45.35</v>
      </c>
      <c r="R370" s="24"/>
      <c r="S370" s="29">
        <v>42219.180393518516</v>
      </c>
      <c r="T370" s="29">
        <v>42249.180393518516</v>
      </c>
      <c r="U370" s="30">
        <v>8</v>
      </c>
      <c r="V370" s="30">
        <v>9</v>
      </c>
      <c r="W370" s="24">
        <v>2015</v>
      </c>
      <c r="X370" s="24">
        <v>2015</v>
      </c>
      <c r="Y370" s="30">
        <v>30</v>
      </c>
    </row>
    <row r="371" spans="1:25" x14ac:dyDescent="0.25">
      <c r="A371" s="31">
        <v>3682</v>
      </c>
      <c r="B371" s="31" t="s">
        <v>3679</v>
      </c>
      <c r="C371" s="31" t="s">
        <v>7792</v>
      </c>
      <c r="D371" s="32">
        <v>3000</v>
      </c>
      <c r="E371" s="33">
        <v>4176</v>
      </c>
      <c r="F371" s="31" t="s">
        <v>8218</v>
      </c>
      <c r="G371" s="31" t="s">
        <v>8223</v>
      </c>
      <c r="H371" s="31" t="s">
        <v>8245</v>
      </c>
      <c r="I371" s="31">
        <v>1402901940</v>
      </c>
      <c r="J371" s="31">
        <v>1399998418</v>
      </c>
      <c r="K371" s="31" t="b">
        <v>0</v>
      </c>
      <c r="L371" s="31">
        <v>67</v>
      </c>
      <c r="M371" s="31" t="b">
        <v>1</v>
      </c>
      <c r="N371" s="34" t="s">
        <v>8297</v>
      </c>
      <c r="O371" s="31" t="s">
        <v>8298</v>
      </c>
      <c r="P371" s="35">
        <v>139</v>
      </c>
      <c r="Q371" s="31">
        <v>62.33</v>
      </c>
      <c r="R371" s="31"/>
      <c r="S371" s="36">
        <v>41772.685393518521</v>
      </c>
      <c r="T371" s="36">
        <v>41806.290972222225</v>
      </c>
      <c r="U371" s="37">
        <v>5</v>
      </c>
      <c r="V371" s="37">
        <v>6</v>
      </c>
      <c r="W371" s="31">
        <v>2014</v>
      </c>
      <c r="X371" s="31">
        <v>2014</v>
      </c>
      <c r="Y371" s="37">
        <v>34</v>
      </c>
    </row>
    <row r="372" spans="1:25" x14ac:dyDescent="0.25">
      <c r="A372" s="24">
        <v>3423</v>
      </c>
      <c r="B372" s="24" t="s">
        <v>3422</v>
      </c>
      <c r="C372" s="24" t="s">
        <v>7533</v>
      </c>
      <c r="D372" s="25">
        <v>250</v>
      </c>
      <c r="E372" s="26">
        <v>350</v>
      </c>
      <c r="F372" s="24" t="s">
        <v>8218</v>
      </c>
      <c r="G372" s="24" t="s">
        <v>8223</v>
      </c>
      <c r="H372" s="24" t="s">
        <v>8245</v>
      </c>
      <c r="I372" s="24">
        <v>1429912341</v>
      </c>
      <c r="J372" s="24">
        <v>1427320341</v>
      </c>
      <c r="K372" s="24" t="b">
        <v>0</v>
      </c>
      <c r="L372" s="24">
        <v>10</v>
      </c>
      <c r="M372" s="24" t="b">
        <v>1</v>
      </c>
      <c r="N372" s="27" t="s">
        <v>8297</v>
      </c>
      <c r="O372" s="24" t="s">
        <v>8298</v>
      </c>
      <c r="P372" s="28">
        <v>140</v>
      </c>
      <c r="Q372" s="24">
        <v>35</v>
      </c>
      <c r="R372" s="24"/>
      <c r="S372" s="29">
        <v>42088.911354166667</v>
      </c>
      <c r="T372" s="29">
        <v>42118.911354166667</v>
      </c>
      <c r="U372" s="30">
        <v>3</v>
      </c>
      <c r="V372" s="30">
        <v>4</v>
      </c>
      <c r="W372" s="24">
        <v>2015</v>
      </c>
      <c r="X372" s="24">
        <v>2015</v>
      </c>
      <c r="Y372" s="30">
        <v>30</v>
      </c>
    </row>
    <row r="373" spans="1:25" x14ac:dyDescent="0.25">
      <c r="A373" s="31">
        <v>3814</v>
      </c>
      <c r="B373" s="31" t="s">
        <v>3811</v>
      </c>
      <c r="C373" s="31" t="s">
        <v>7924</v>
      </c>
      <c r="D373" s="32">
        <v>1500</v>
      </c>
      <c r="E373" s="33">
        <v>2102</v>
      </c>
      <c r="F373" s="31" t="s">
        <v>8218</v>
      </c>
      <c r="G373" s="31" t="s">
        <v>8223</v>
      </c>
      <c r="H373" s="31" t="s">
        <v>8245</v>
      </c>
      <c r="I373" s="31">
        <v>1427860740</v>
      </c>
      <c r="J373" s="31">
        <v>1424727712</v>
      </c>
      <c r="K373" s="31" t="b">
        <v>0</v>
      </c>
      <c r="L373" s="31">
        <v>34</v>
      </c>
      <c r="M373" s="31" t="b">
        <v>1</v>
      </c>
      <c r="N373" s="34" t="s">
        <v>8297</v>
      </c>
      <c r="O373" s="31" t="s">
        <v>8298</v>
      </c>
      <c r="P373" s="35">
        <v>140</v>
      </c>
      <c r="Q373" s="31">
        <v>61.82</v>
      </c>
      <c r="R373" s="31"/>
      <c r="S373" s="36">
        <v>42058.904074074075</v>
      </c>
      <c r="T373" s="36">
        <v>42095.165972222225</v>
      </c>
      <c r="U373" s="37">
        <v>2</v>
      </c>
      <c r="V373" s="37">
        <v>4</v>
      </c>
      <c r="W373" s="31">
        <v>2015</v>
      </c>
      <c r="X373" s="31">
        <v>2015</v>
      </c>
      <c r="Y373" s="37">
        <v>37</v>
      </c>
    </row>
    <row r="374" spans="1:25" x14ac:dyDescent="0.25">
      <c r="A374" s="24">
        <v>3457</v>
      </c>
      <c r="B374" s="24" t="s">
        <v>3456</v>
      </c>
      <c r="C374" s="24" t="s">
        <v>7567</v>
      </c>
      <c r="D374" s="25">
        <v>2000</v>
      </c>
      <c r="E374" s="26">
        <v>2804</v>
      </c>
      <c r="F374" s="24" t="s">
        <v>8218</v>
      </c>
      <c r="G374" s="24" t="s">
        <v>8223</v>
      </c>
      <c r="H374" s="24" t="s">
        <v>8245</v>
      </c>
      <c r="I374" s="24">
        <v>1423720740</v>
      </c>
      <c r="J374" s="24">
        <v>1421081857</v>
      </c>
      <c r="K374" s="24" t="b">
        <v>0</v>
      </c>
      <c r="L374" s="24">
        <v>55</v>
      </c>
      <c r="M374" s="24" t="b">
        <v>1</v>
      </c>
      <c r="N374" s="27" t="s">
        <v>8297</v>
      </c>
      <c r="O374" s="24" t="s">
        <v>8298</v>
      </c>
      <c r="P374" s="28">
        <v>140</v>
      </c>
      <c r="Q374" s="24">
        <v>50.98</v>
      </c>
      <c r="R374" s="24"/>
      <c r="S374" s="29">
        <v>42016.706678240742</v>
      </c>
      <c r="T374" s="29">
        <v>42047.249305555553</v>
      </c>
      <c r="U374" s="30">
        <v>1</v>
      </c>
      <c r="V374" s="30">
        <v>2</v>
      </c>
      <c r="W374" s="24">
        <v>2015</v>
      </c>
      <c r="X374" s="24">
        <v>2015</v>
      </c>
      <c r="Y374" s="30">
        <v>31</v>
      </c>
    </row>
    <row r="375" spans="1:25" x14ac:dyDescent="0.25">
      <c r="A375" s="31">
        <v>3710</v>
      </c>
      <c r="B375" s="31" t="s">
        <v>3707</v>
      </c>
      <c r="C375" s="31" t="s">
        <v>7820</v>
      </c>
      <c r="D375" s="32">
        <v>1300</v>
      </c>
      <c r="E375" s="33">
        <v>1835</v>
      </c>
      <c r="F375" s="31" t="s">
        <v>8218</v>
      </c>
      <c r="G375" s="31" t="s">
        <v>8223</v>
      </c>
      <c r="H375" s="31" t="s">
        <v>8245</v>
      </c>
      <c r="I375" s="31">
        <v>1428068988</v>
      </c>
      <c r="J375" s="31">
        <v>1425908988</v>
      </c>
      <c r="K375" s="31" t="b">
        <v>0</v>
      </c>
      <c r="L375" s="31">
        <v>27</v>
      </c>
      <c r="M375" s="31" t="b">
        <v>1</v>
      </c>
      <c r="N375" s="34" t="s">
        <v>8297</v>
      </c>
      <c r="O375" s="31" t="s">
        <v>8298</v>
      </c>
      <c r="P375" s="35">
        <v>141</v>
      </c>
      <c r="Q375" s="31">
        <v>67.959999999999994</v>
      </c>
      <c r="R375" s="31"/>
      <c r="S375" s="36">
        <v>42072.576249999998</v>
      </c>
      <c r="T375" s="36">
        <v>42097.576249999998</v>
      </c>
      <c r="U375" s="37">
        <v>3</v>
      </c>
      <c r="V375" s="37">
        <v>4</v>
      </c>
      <c r="W375" s="31">
        <v>2015</v>
      </c>
      <c r="X375" s="31">
        <v>2015</v>
      </c>
      <c r="Y375" s="37">
        <v>25</v>
      </c>
    </row>
    <row r="376" spans="1:25" x14ac:dyDescent="0.25">
      <c r="A376" s="24">
        <v>3480</v>
      </c>
      <c r="B376" s="24" t="s">
        <v>3479</v>
      </c>
      <c r="C376" s="24" t="s">
        <v>7590</v>
      </c>
      <c r="D376" s="25">
        <v>1500</v>
      </c>
      <c r="E376" s="26">
        <v>2140</v>
      </c>
      <c r="F376" s="24" t="s">
        <v>8218</v>
      </c>
      <c r="G376" s="24" t="s">
        <v>8223</v>
      </c>
      <c r="H376" s="24" t="s">
        <v>8245</v>
      </c>
      <c r="I376" s="24">
        <v>1436562000</v>
      </c>
      <c r="J376" s="24">
        <v>1434440227</v>
      </c>
      <c r="K376" s="24" t="b">
        <v>0</v>
      </c>
      <c r="L376" s="24">
        <v>13</v>
      </c>
      <c r="M376" s="24" t="b">
        <v>1</v>
      </c>
      <c r="N376" s="27" t="s">
        <v>8297</v>
      </c>
      <c r="O376" s="24" t="s">
        <v>8298</v>
      </c>
      <c r="P376" s="28">
        <v>143</v>
      </c>
      <c r="Q376" s="24">
        <v>164.62</v>
      </c>
      <c r="R376" s="24"/>
      <c r="S376" s="29">
        <v>42171.317442129628</v>
      </c>
      <c r="T376" s="29">
        <v>42195.875</v>
      </c>
      <c r="U376" s="30">
        <v>6</v>
      </c>
      <c r="V376" s="30">
        <v>7</v>
      </c>
      <c r="W376" s="24">
        <v>2015</v>
      </c>
      <c r="X376" s="24">
        <v>2015</v>
      </c>
      <c r="Y376" s="30">
        <v>24</v>
      </c>
    </row>
    <row r="377" spans="1:25" x14ac:dyDescent="0.25">
      <c r="A377" s="31">
        <v>1291</v>
      </c>
      <c r="B377" s="31" t="s">
        <v>1292</v>
      </c>
      <c r="C377" s="31" t="s">
        <v>5401</v>
      </c>
      <c r="D377" s="32">
        <v>3000</v>
      </c>
      <c r="E377" s="33">
        <v>4371</v>
      </c>
      <c r="F377" s="31" t="s">
        <v>8218</v>
      </c>
      <c r="G377" s="31" t="s">
        <v>8223</v>
      </c>
      <c r="H377" s="31" t="s">
        <v>8245</v>
      </c>
      <c r="I377" s="31">
        <v>1428390000</v>
      </c>
      <c r="J377" s="31">
        <v>1425224391</v>
      </c>
      <c r="K377" s="31" t="b">
        <v>0</v>
      </c>
      <c r="L377" s="31">
        <v>42</v>
      </c>
      <c r="M377" s="31" t="b">
        <v>1</v>
      </c>
      <c r="N377" s="34" t="s">
        <v>8297</v>
      </c>
      <c r="O377" s="31" t="s">
        <v>8298</v>
      </c>
      <c r="P377" s="35">
        <v>146</v>
      </c>
      <c r="Q377" s="31">
        <v>104.07</v>
      </c>
      <c r="R377" s="31"/>
      <c r="S377" s="36">
        <v>42064.652673611112</v>
      </c>
      <c r="T377" s="36">
        <v>42101.291666666672</v>
      </c>
      <c r="U377" s="37">
        <v>3</v>
      </c>
      <c r="V377" s="37">
        <v>4</v>
      </c>
      <c r="W377" s="31">
        <v>2015</v>
      </c>
      <c r="X377" s="31">
        <v>2015</v>
      </c>
      <c r="Y377" s="37">
        <v>37</v>
      </c>
    </row>
    <row r="378" spans="1:25" x14ac:dyDescent="0.25">
      <c r="A378" s="24">
        <v>3328</v>
      </c>
      <c r="B378" s="24" t="s">
        <v>3328</v>
      </c>
      <c r="C378" s="24" t="s">
        <v>7438</v>
      </c>
      <c r="D378" s="25">
        <v>1800</v>
      </c>
      <c r="E378" s="26">
        <v>2635</v>
      </c>
      <c r="F378" s="24" t="s">
        <v>8218</v>
      </c>
      <c r="G378" s="24" t="s">
        <v>8223</v>
      </c>
      <c r="H378" s="24" t="s">
        <v>8245</v>
      </c>
      <c r="I378" s="24">
        <v>1404522000</v>
      </c>
      <c r="J378" s="24">
        <v>1404308883</v>
      </c>
      <c r="K378" s="24" t="b">
        <v>0</v>
      </c>
      <c r="L378" s="24">
        <v>9</v>
      </c>
      <c r="M378" s="24" t="b">
        <v>1</v>
      </c>
      <c r="N378" s="27" t="s">
        <v>8297</v>
      </c>
      <c r="O378" s="24" t="s">
        <v>8298</v>
      </c>
      <c r="P378" s="28">
        <v>146</v>
      </c>
      <c r="Q378" s="24">
        <v>292.77999999999997</v>
      </c>
      <c r="R378" s="24"/>
      <c r="S378" s="29">
        <v>41822.57503472222</v>
      </c>
      <c r="T378" s="29">
        <v>41825.041666666664</v>
      </c>
      <c r="U378" s="30">
        <v>7</v>
      </c>
      <c r="V378" s="30">
        <v>7</v>
      </c>
      <c r="W378" s="24">
        <v>2014</v>
      </c>
      <c r="X378" s="24">
        <v>2014</v>
      </c>
      <c r="Y378" s="30">
        <v>3</v>
      </c>
    </row>
    <row r="379" spans="1:25" x14ac:dyDescent="0.25">
      <c r="A379" s="31">
        <v>3470</v>
      </c>
      <c r="B379" s="31" t="s">
        <v>3469</v>
      </c>
      <c r="C379" s="31" t="s">
        <v>7580</v>
      </c>
      <c r="D379" s="32">
        <v>250</v>
      </c>
      <c r="E379" s="33">
        <v>375</v>
      </c>
      <c r="F379" s="31" t="s">
        <v>8218</v>
      </c>
      <c r="G379" s="31" t="s">
        <v>8223</v>
      </c>
      <c r="H379" s="31" t="s">
        <v>8245</v>
      </c>
      <c r="I379" s="31">
        <v>1468618680</v>
      </c>
      <c r="J379" s="31">
        <v>1465345902</v>
      </c>
      <c r="K379" s="31" t="b">
        <v>0</v>
      </c>
      <c r="L379" s="31">
        <v>9</v>
      </c>
      <c r="M379" s="31" t="b">
        <v>1</v>
      </c>
      <c r="N379" s="34" t="s">
        <v>8297</v>
      </c>
      <c r="O379" s="31" t="s">
        <v>8298</v>
      </c>
      <c r="P379" s="35">
        <v>150</v>
      </c>
      <c r="Q379" s="31">
        <v>41.67</v>
      </c>
      <c r="R379" s="31"/>
      <c r="S379" s="36">
        <v>42529.022013888884</v>
      </c>
      <c r="T379" s="36">
        <v>42566.901388888888</v>
      </c>
      <c r="U379" s="37">
        <v>6</v>
      </c>
      <c r="V379" s="37">
        <v>7</v>
      </c>
      <c r="W379" s="31">
        <v>2016</v>
      </c>
      <c r="X379" s="31">
        <v>2016</v>
      </c>
      <c r="Y379" s="37">
        <v>37</v>
      </c>
    </row>
    <row r="380" spans="1:25" x14ac:dyDescent="0.25">
      <c r="A380" s="24">
        <v>3452</v>
      </c>
      <c r="B380" s="24" t="s">
        <v>3451</v>
      </c>
      <c r="C380" s="24" t="s">
        <v>7562</v>
      </c>
      <c r="D380" s="25">
        <v>1000</v>
      </c>
      <c r="E380" s="26">
        <v>1532</v>
      </c>
      <c r="F380" s="24" t="s">
        <v>8218</v>
      </c>
      <c r="G380" s="24" t="s">
        <v>8223</v>
      </c>
      <c r="H380" s="24" t="s">
        <v>8245</v>
      </c>
      <c r="I380" s="24">
        <v>1406087940</v>
      </c>
      <c r="J380" s="24">
        <v>1404141626</v>
      </c>
      <c r="K380" s="24" t="b">
        <v>0</v>
      </c>
      <c r="L380" s="24">
        <v>37</v>
      </c>
      <c r="M380" s="24" t="b">
        <v>1</v>
      </c>
      <c r="N380" s="27" t="s">
        <v>8297</v>
      </c>
      <c r="O380" s="24" t="s">
        <v>8298</v>
      </c>
      <c r="P380" s="28">
        <v>153</v>
      </c>
      <c r="Q380" s="24">
        <v>41.41</v>
      </c>
      <c r="R380" s="24"/>
      <c r="S380" s="29">
        <v>41820.639189814814</v>
      </c>
      <c r="T380" s="29">
        <v>41843.165972222225</v>
      </c>
      <c r="U380" s="30">
        <v>6</v>
      </c>
      <c r="V380" s="30">
        <v>7</v>
      </c>
      <c r="W380" s="24">
        <v>2014</v>
      </c>
      <c r="X380" s="24">
        <v>2014</v>
      </c>
      <c r="Y380" s="30">
        <v>23</v>
      </c>
    </row>
    <row r="381" spans="1:25" x14ac:dyDescent="0.25">
      <c r="A381" s="31">
        <v>3349</v>
      </c>
      <c r="B381" s="31" t="s">
        <v>3348</v>
      </c>
      <c r="C381" s="31" t="s">
        <v>7459</v>
      </c>
      <c r="D381" s="32">
        <v>1000</v>
      </c>
      <c r="E381" s="33">
        <v>1534</v>
      </c>
      <c r="F381" s="31" t="s">
        <v>8218</v>
      </c>
      <c r="G381" s="31" t="s">
        <v>8223</v>
      </c>
      <c r="H381" s="31" t="s">
        <v>8245</v>
      </c>
      <c r="I381" s="31">
        <v>1465837200</v>
      </c>
      <c r="J381" s="31">
        <v>1463971172</v>
      </c>
      <c r="K381" s="31" t="b">
        <v>0</v>
      </c>
      <c r="L381" s="31">
        <v>14</v>
      </c>
      <c r="M381" s="31" t="b">
        <v>1</v>
      </c>
      <c r="N381" s="34" t="s">
        <v>8297</v>
      </c>
      <c r="O381" s="31" t="s">
        <v>8298</v>
      </c>
      <c r="P381" s="35">
        <v>153</v>
      </c>
      <c r="Q381" s="31">
        <v>109.57</v>
      </c>
      <c r="R381" s="31"/>
      <c r="S381" s="36">
        <v>42513.110787037032</v>
      </c>
      <c r="T381" s="36">
        <v>42534.708333333328</v>
      </c>
      <c r="U381" s="37">
        <v>5</v>
      </c>
      <c r="V381" s="37">
        <v>6</v>
      </c>
      <c r="W381" s="31">
        <v>2016</v>
      </c>
      <c r="X381" s="31">
        <v>2016</v>
      </c>
      <c r="Y381" s="37">
        <v>21</v>
      </c>
    </row>
    <row r="382" spans="1:25" x14ac:dyDescent="0.25">
      <c r="A382" s="24">
        <v>3712</v>
      </c>
      <c r="B382" s="24" t="s">
        <v>3709</v>
      </c>
      <c r="C382" s="24" t="s">
        <v>7822</v>
      </c>
      <c r="D382" s="25">
        <v>7500</v>
      </c>
      <c r="E382" s="26">
        <v>11530</v>
      </c>
      <c r="F382" s="24" t="s">
        <v>8218</v>
      </c>
      <c r="G382" s="24" t="s">
        <v>8223</v>
      </c>
      <c r="H382" s="24" t="s">
        <v>8245</v>
      </c>
      <c r="I382" s="24">
        <v>1433055540</v>
      </c>
      <c r="J382" s="24">
        <v>1431230867</v>
      </c>
      <c r="K382" s="24" t="b">
        <v>0</v>
      </c>
      <c r="L382" s="24">
        <v>104</v>
      </c>
      <c r="M382" s="24" t="b">
        <v>1</v>
      </c>
      <c r="N382" s="27" t="s">
        <v>8297</v>
      </c>
      <c r="O382" s="24" t="s">
        <v>8298</v>
      </c>
      <c r="P382" s="28">
        <v>154</v>
      </c>
      <c r="Q382" s="24">
        <v>110.87</v>
      </c>
      <c r="R382" s="24"/>
      <c r="S382" s="29">
        <v>42134.172071759262</v>
      </c>
      <c r="T382" s="29">
        <v>42155.290972222225</v>
      </c>
      <c r="U382" s="30">
        <v>5</v>
      </c>
      <c r="V382" s="30">
        <v>5</v>
      </c>
      <c r="W382" s="24">
        <v>2015</v>
      </c>
      <c r="X382" s="24">
        <v>2015</v>
      </c>
      <c r="Y382" s="30">
        <v>21</v>
      </c>
    </row>
    <row r="383" spans="1:25" x14ac:dyDescent="0.25">
      <c r="A383" s="31">
        <v>3272</v>
      </c>
      <c r="B383" s="31" t="s">
        <v>3272</v>
      </c>
      <c r="C383" s="31" t="s">
        <v>7382</v>
      </c>
      <c r="D383" s="32">
        <v>10000</v>
      </c>
      <c r="E383" s="33">
        <v>15443</v>
      </c>
      <c r="F383" s="31" t="s">
        <v>8218</v>
      </c>
      <c r="G383" s="31" t="s">
        <v>8223</v>
      </c>
      <c r="H383" s="31" t="s">
        <v>8245</v>
      </c>
      <c r="I383" s="31">
        <v>1446814809</v>
      </c>
      <c r="J383" s="31">
        <v>1444219209</v>
      </c>
      <c r="K383" s="31" t="b">
        <v>1</v>
      </c>
      <c r="L383" s="31">
        <v>145</v>
      </c>
      <c r="M383" s="31" t="b">
        <v>1</v>
      </c>
      <c r="N383" s="34" t="s">
        <v>8297</v>
      </c>
      <c r="O383" s="31" t="s">
        <v>8298</v>
      </c>
      <c r="P383" s="35">
        <v>154</v>
      </c>
      <c r="Q383" s="31">
        <v>106.5</v>
      </c>
      <c r="R383" s="31"/>
      <c r="S383" s="36">
        <v>42284.500104166669</v>
      </c>
      <c r="T383" s="36">
        <v>42314.541770833333</v>
      </c>
      <c r="U383" s="37">
        <v>10</v>
      </c>
      <c r="V383" s="37">
        <v>11</v>
      </c>
      <c r="W383" s="31">
        <v>2015</v>
      </c>
      <c r="X383" s="31">
        <v>2015</v>
      </c>
      <c r="Y383" s="37">
        <v>30</v>
      </c>
    </row>
    <row r="384" spans="1:25" x14ac:dyDescent="0.25">
      <c r="A384" s="24">
        <v>3486</v>
      </c>
      <c r="B384" s="24" t="s">
        <v>3485</v>
      </c>
      <c r="C384" s="24" t="s">
        <v>7596</v>
      </c>
      <c r="D384" s="25">
        <v>3000</v>
      </c>
      <c r="E384" s="26">
        <v>4656</v>
      </c>
      <c r="F384" s="24" t="s">
        <v>8218</v>
      </c>
      <c r="G384" s="24" t="s">
        <v>8223</v>
      </c>
      <c r="H384" s="24" t="s">
        <v>8245</v>
      </c>
      <c r="I384" s="24">
        <v>1433314740</v>
      </c>
      <c r="J384" s="24">
        <v>1430600401</v>
      </c>
      <c r="K384" s="24" t="b">
        <v>0</v>
      </c>
      <c r="L384" s="24">
        <v>56</v>
      </c>
      <c r="M384" s="24" t="b">
        <v>1</v>
      </c>
      <c r="N384" s="27" t="s">
        <v>8297</v>
      </c>
      <c r="O384" s="24" t="s">
        <v>8298</v>
      </c>
      <c r="P384" s="28">
        <v>155</v>
      </c>
      <c r="Q384" s="24">
        <v>83.14</v>
      </c>
      <c r="R384" s="24"/>
      <c r="S384" s="29">
        <v>42126.87501157407</v>
      </c>
      <c r="T384" s="29">
        <v>42158.290972222225</v>
      </c>
      <c r="U384" s="30">
        <v>5</v>
      </c>
      <c r="V384" s="30">
        <v>6</v>
      </c>
      <c r="W384" s="24">
        <v>2015</v>
      </c>
      <c r="X384" s="24">
        <v>2015</v>
      </c>
      <c r="Y384" s="30">
        <v>32</v>
      </c>
    </row>
    <row r="385" spans="1:25" x14ac:dyDescent="0.25">
      <c r="A385" s="31">
        <v>3716</v>
      </c>
      <c r="B385" s="31" t="s">
        <v>3713</v>
      </c>
      <c r="C385" s="31" t="s">
        <v>7826</v>
      </c>
      <c r="D385" s="32">
        <v>800</v>
      </c>
      <c r="E385" s="33">
        <v>1246</v>
      </c>
      <c r="F385" s="31" t="s">
        <v>8218</v>
      </c>
      <c r="G385" s="31" t="s">
        <v>8223</v>
      </c>
      <c r="H385" s="31" t="s">
        <v>8245</v>
      </c>
      <c r="I385" s="31">
        <v>1453411109</v>
      </c>
      <c r="J385" s="31">
        <v>1450819109</v>
      </c>
      <c r="K385" s="31" t="b">
        <v>0</v>
      </c>
      <c r="L385" s="31">
        <v>24</v>
      </c>
      <c r="M385" s="31" t="b">
        <v>1</v>
      </c>
      <c r="N385" s="34" t="s">
        <v>8297</v>
      </c>
      <c r="O385" s="31" t="s">
        <v>8298</v>
      </c>
      <c r="P385" s="35">
        <v>156</v>
      </c>
      <c r="Q385" s="31">
        <v>51.92</v>
      </c>
      <c r="R385" s="31"/>
      <c r="S385" s="36">
        <v>42360.887835648144</v>
      </c>
      <c r="T385" s="36">
        <v>42390.887835648144</v>
      </c>
      <c r="U385" s="37">
        <v>12</v>
      </c>
      <c r="V385" s="37">
        <v>1</v>
      </c>
      <c r="W385" s="31">
        <v>2015</v>
      </c>
      <c r="X385" s="31">
        <v>2016</v>
      </c>
      <c r="Y385" s="37">
        <v>30</v>
      </c>
    </row>
    <row r="386" spans="1:25" x14ac:dyDescent="0.25">
      <c r="A386" s="24">
        <v>3534</v>
      </c>
      <c r="B386" s="24" t="s">
        <v>3533</v>
      </c>
      <c r="C386" s="24" t="s">
        <v>7644</v>
      </c>
      <c r="D386" s="25">
        <v>5000</v>
      </c>
      <c r="E386" s="26">
        <v>7810</v>
      </c>
      <c r="F386" s="24" t="s">
        <v>8218</v>
      </c>
      <c r="G386" s="24" t="s">
        <v>8223</v>
      </c>
      <c r="H386" s="24" t="s">
        <v>8245</v>
      </c>
      <c r="I386" s="24">
        <v>1443711623</v>
      </c>
      <c r="J386" s="24">
        <v>1440687623</v>
      </c>
      <c r="K386" s="24" t="b">
        <v>0</v>
      </c>
      <c r="L386" s="24">
        <v>204</v>
      </c>
      <c r="M386" s="24" t="b">
        <v>1</v>
      </c>
      <c r="N386" s="27" t="s">
        <v>8297</v>
      </c>
      <c r="O386" s="24" t="s">
        <v>8298</v>
      </c>
      <c r="P386" s="28">
        <v>156</v>
      </c>
      <c r="Q386" s="24">
        <v>38.28</v>
      </c>
      <c r="R386" s="24"/>
      <c r="S386" s="29">
        <v>42243.6252662037</v>
      </c>
      <c r="T386" s="29">
        <v>42278.6252662037</v>
      </c>
      <c r="U386" s="30">
        <v>8</v>
      </c>
      <c r="V386" s="30">
        <v>10</v>
      </c>
      <c r="W386" s="24">
        <v>2015</v>
      </c>
      <c r="X386" s="24">
        <v>2015</v>
      </c>
      <c r="Y386" s="30">
        <v>35</v>
      </c>
    </row>
    <row r="387" spans="1:25" x14ac:dyDescent="0.25">
      <c r="A387" s="31">
        <v>3491</v>
      </c>
      <c r="B387" s="31" t="s">
        <v>3490</v>
      </c>
      <c r="C387" s="31" t="s">
        <v>7601</v>
      </c>
      <c r="D387" s="32">
        <v>500</v>
      </c>
      <c r="E387" s="33">
        <v>791</v>
      </c>
      <c r="F387" s="31" t="s">
        <v>8218</v>
      </c>
      <c r="G387" s="31" t="s">
        <v>8223</v>
      </c>
      <c r="H387" s="31" t="s">
        <v>8245</v>
      </c>
      <c r="I387" s="31">
        <v>1431928784</v>
      </c>
      <c r="J387" s="31">
        <v>1430114384</v>
      </c>
      <c r="K387" s="31" t="b">
        <v>0</v>
      </c>
      <c r="L387" s="31">
        <v>10</v>
      </c>
      <c r="M387" s="31" t="b">
        <v>1</v>
      </c>
      <c r="N387" s="34" t="s">
        <v>8297</v>
      </c>
      <c r="O387" s="31" t="s">
        <v>8298</v>
      </c>
      <c r="P387" s="35">
        <v>158</v>
      </c>
      <c r="Q387" s="31">
        <v>79.099999999999994</v>
      </c>
      <c r="R387" s="31"/>
      <c r="S387" s="36">
        <v>42121.249814814815</v>
      </c>
      <c r="T387" s="36">
        <v>42142.249814814815</v>
      </c>
      <c r="U387" s="37">
        <v>4</v>
      </c>
      <c r="V387" s="37">
        <v>5</v>
      </c>
      <c r="W387" s="31">
        <v>2015</v>
      </c>
      <c r="X387" s="31">
        <v>2015</v>
      </c>
      <c r="Y387" s="37">
        <v>21</v>
      </c>
    </row>
    <row r="388" spans="1:25" x14ac:dyDescent="0.25">
      <c r="A388" s="24">
        <v>3483</v>
      </c>
      <c r="B388" s="24" t="s">
        <v>3482</v>
      </c>
      <c r="C388" s="24" t="s">
        <v>7593</v>
      </c>
      <c r="D388" s="25">
        <v>3350</v>
      </c>
      <c r="E388" s="26">
        <v>5358</v>
      </c>
      <c r="F388" s="24" t="s">
        <v>8218</v>
      </c>
      <c r="G388" s="24" t="s">
        <v>8223</v>
      </c>
      <c r="H388" s="24" t="s">
        <v>8245</v>
      </c>
      <c r="I388" s="24">
        <v>1404403381</v>
      </c>
      <c r="J388" s="24">
        <v>1401811381</v>
      </c>
      <c r="K388" s="24" t="b">
        <v>0</v>
      </c>
      <c r="L388" s="24">
        <v>133</v>
      </c>
      <c r="M388" s="24" t="b">
        <v>1</v>
      </c>
      <c r="N388" s="27" t="s">
        <v>8297</v>
      </c>
      <c r="O388" s="24" t="s">
        <v>8298</v>
      </c>
      <c r="P388" s="28">
        <v>160</v>
      </c>
      <c r="Q388" s="24">
        <v>40.29</v>
      </c>
      <c r="R388" s="24"/>
      <c r="S388" s="29">
        <v>41793.668761574074</v>
      </c>
      <c r="T388" s="29">
        <v>41823.668761574074</v>
      </c>
      <c r="U388" s="30">
        <v>6</v>
      </c>
      <c r="V388" s="30">
        <v>7</v>
      </c>
      <c r="W388" s="24">
        <v>2014</v>
      </c>
      <c r="X388" s="24">
        <v>2014</v>
      </c>
      <c r="Y388" s="30">
        <v>30</v>
      </c>
    </row>
    <row r="389" spans="1:25" x14ac:dyDescent="0.25">
      <c r="A389" s="31">
        <v>3166</v>
      </c>
      <c r="B389" s="31" t="s">
        <v>3166</v>
      </c>
      <c r="C389" s="31" t="s">
        <v>7276</v>
      </c>
      <c r="D389" s="32">
        <v>35000</v>
      </c>
      <c r="E389" s="33">
        <v>56079.83</v>
      </c>
      <c r="F389" s="31" t="s">
        <v>8218</v>
      </c>
      <c r="G389" s="31" t="s">
        <v>8223</v>
      </c>
      <c r="H389" s="31" t="s">
        <v>8245</v>
      </c>
      <c r="I389" s="31">
        <v>1416988740</v>
      </c>
      <c r="J389" s="31">
        <v>1414514153</v>
      </c>
      <c r="K389" s="31" t="b">
        <v>1</v>
      </c>
      <c r="L389" s="31">
        <v>930</v>
      </c>
      <c r="M389" s="31" t="b">
        <v>1</v>
      </c>
      <c r="N389" s="34" t="s">
        <v>8297</v>
      </c>
      <c r="O389" s="31" t="s">
        <v>8298</v>
      </c>
      <c r="P389" s="35">
        <v>160</v>
      </c>
      <c r="Q389" s="31">
        <v>60.3</v>
      </c>
      <c r="R389" s="31"/>
      <c r="S389" s="36">
        <v>41940.69158564815</v>
      </c>
      <c r="T389" s="36">
        <v>41969.332638888889</v>
      </c>
      <c r="U389" s="37">
        <v>10</v>
      </c>
      <c r="V389" s="37">
        <v>11</v>
      </c>
      <c r="W389" s="31">
        <v>2014</v>
      </c>
      <c r="X389" s="31">
        <v>2014</v>
      </c>
      <c r="Y389" s="37">
        <v>29</v>
      </c>
    </row>
    <row r="390" spans="1:25" x14ac:dyDescent="0.25">
      <c r="A390" s="24">
        <v>3231</v>
      </c>
      <c r="B390" s="24" t="s">
        <v>3231</v>
      </c>
      <c r="C390" s="24" t="s">
        <v>7341</v>
      </c>
      <c r="D390" s="25">
        <v>1000</v>
      </c>
      <c r="E390" s="26">
        <v>1610</v>
      </c>
      <c r="F390" s="24" t="s">
        <v>8218</v>
      </c>
      <c r="G390" s="24" t="s">
        <v>8223</v>
      </c>
      <c r="H390" s="24" t="s">
        <v>8245</v>
      </c>
      <c r="I390" s="24">
        <v>1460846347</v>
      </c>
      <c r="J390" s="24">
        <v>1458254347</v>
      </c>
      <c r="K390" s="24" t="b">
        <v>0</v>
      </c>
      <c r="L390" s="24">
        <v>28</v>
      </c>
      <c r="M390" s="24" t="b">
        <v>1</v>
      </c>
      <c r="N390" s="27" t="s">
        <v>8297</v>
      </c>
      <c r="O390" s="24" t="s">
        <v>8298</v>
      </c>
      <c r="P390" s="28">
        <v>161</v>
      </c>
      <c r="Q390" s="24">
        <v>57.5</v>
      </c>
      <c r="R390" s="24"/>
      <c r="S390" s="29">
        <v>42446.943831018521</v>
      </c>
      <c r="T390" s="29">
        <v>42476.943831018521</v>
      </c>
      <c r="U390" s="30">
        <v>3</v>
      </c>
      <c r="V390" s="30">
        <v>4</v>
      </c>
      <c r="W390" s="24">
        <v>2016</v>
      </c>
      <c r="X390" s="24">
        <v>2016</v>
      </c>
      <c r="Y390" s="30">
        <v>30</v>
      </c>
    </row>
    <row r="391" spans="1:25" x14ac:dyDescent="0.25">
      <c r="A391" s="31">
        <v>3165</v>
      </c>
      <c r="B391" s="31" t="s">
        <v>3165</v>
      </c>
      <c r="C391" s="31" t="s">
        <v>7275</v>
      </c>
      <c r="D391" s="32">
        <v>750</v>
      </c>
      <c r="E391" s="33">
        <v>1220</v>
      </c>
      <c r="F391" s="31" t="s">
        <v>8218</v>
      </c>
      <c r="G391" s="31" t="s">
        <v>8223</v>
      </c>
      <c r="H391" s="31" t="s">
        <v>8245</v>
      </c>
      <c r="I391" s="31">
        <v>1304395140</v>
      </c>
      <c r="J391" s="31">
        <v>1302493760</v>
      </c>
      <c r="K391" s="31" t="b">
        <v>1</v>
      </c>
      <c r="L391" s="31">
        <v>21</v>
      </c>
      <c r="M391" s="31" t="b">
        <v>1</v>
      </c>
      <c r="N391" s="34" t="s">
        <v>8297</v>
      </c>
      <c r="O391" s="31" t="s">
        <v>8298</v>
      </c>
      <c r="P391" s="35">
        <v>163</v>
      </c>
      <c r="Q391" s="31">
        <v>58.1</v>
      </c>
      <c r="R391" s="31"/>
      <c r="S391" s="36">
        <v>40644.159259259257</v>
      </c>
      <c r="T391" s="36">
        <v>40666.165972222225</v>
      </c>
      <c r="U391" s="37">
        <v>4</v>
      </c>
      <c r="V391" s="37">
        <v>5</v>
      </c>
      <c r="W391" s="31">
        <v>2011</v>
      </c>
      <c r="X391" s="31">
        <v>2011</v>
      </c>
      <c r="Y391" s="37">
        <v>22</v>
      </c>
    </row>
    <row r="392" spans="1:25" x14ac:dyDescent="0.25">
      <c r="A392" s="24">
        <v>3521</v>
      </c>
      <c r="B392" s="24" t="s">
        <v>3520</v>
      </c>
      <c r="C392" s="24" t="s">
        <v>7631</v>
      </c>
      <c r="D392" s="25">
        <v>350</v>
      </c>
      <c r="E392" s="26">
        <v>593</v>
      </c>
      <c r="F392" s="24" t="s">
        <v>8218</v>
      </c>
      <c r="G392" s="24" t="s">
        <v>8223</v>
      </c>
      <c r="H392" s="24" t="s">
        <v>8245</v>
      </c>
      <c r="I392" s="24">
        <v>1411980020</v>
      </c>
      <c r="J392" s="24">
        <v>1409388020</v>
      </c>
      <c r="K392" s="24" t="b">
        <v>0</v>
      </c>
      <c r="L392" s="24">
        <v>13</v>
      </c>
      <c r="M392" s="24" t="b">
        <v>1</v>
      </c>
      <c r="N392" s="27" t="s">
        <v>8297</v>
      </c>
      <c r="O392" s="24" t="s">
        <v>8298</v>
      </c>
      <c r="P392" s="28">
        <v>169</v>
      </c>
      <c r="Q392" s="24">
        <v>45.62</v>
      </c>
      <c r="R392" s="24"/>
      <c r="S392" s="29">
        <v>41881.361342592594</v>
      </c>
      <c r="T392" s="29">
        <v>41911.361342592594</v>
      </c>
      <c r="U392" s="30">
        <v>8</v>
      </c>
      <c r="V392" s="30">
        <v>9</v>
      </c>
      <c r="W392" s="24">
        <v>2014</v>
      </c>
      <c r="X392" s="24">
        <v>2014</v>
      </c>
      <c r="Y392" s="30">
        <v>30</v>
      </c>
    </row>
    <row r="393" spans="1:25" x14ac:dyDescent="0.25">
      <c r="A393" s="31">
        <v>3449</v>
      </c>
      <c r="B393" s="31" t="s">
        <v>3448</v>
      </c>
      <c r="C393" s="31" t="s">
        <v>7559</v>
      </c>
      <c r="D393" s="32">
        <v>800</v>
      </c>
      <c r="E393" s="33">
        <v>1365</v>
      </c>
      <c r="F393" s="31" t="s">
        <v>8218</v>
      </c>
      <c r="G393" s="31" t="s">
        <v>8223</v>
      </c>
      <c r="H393" s="31" t="s">
        <v>8245</v>
      </c>
      <c r="I393" s="31">
        <v>1468036800</v>
      </c>
      <c r="J393" s="31">
        <v>1465607738</v>
      </c>
      <c r="K393" s="31" t="b">
        <v>0</v>
      </c>
      <c r="L393" s="31">
        <v>20</v>
      </c>
      <c r="M393" s="31" t="b">
        <v>1</v>
      </c>
      <c r="N393" s="34" t="s">
        <v>8297</v>
      </c>
      <c r="O393" s="31" t="s">
        <v>8298</v>
      </c>
      <c r="P393" s="35">
        <v>171</v>
      </c>
      <c r="Q393" s="31">
        <v>68.25</v>
      </c>
      <c r="R393" s="31"/>
      <c r="S393" s="36">
        <v>42532.052523148144</v>
      </c>
      <c r="T393" s="36">
        <v>42560.166666666672</v>
      </c>
      <c r="U393" s="37">
        <v>6</v>
      </c>
      <c r="V393" s="37">
        <v>7</v>
      </c>
      <c r="W393" s="31">
        <v>2016</v>
      </c>
      <c r="X393" s="31">
        <v>2016</v>
      </c>
      <c r="Y393" s="37">
        <v>28</v>
      </c>
    </row>
    <row r="394" spans="1:25" x14ac:dyDescent="0.25">
      <c r="A394" s="24">
        <v>3603</v>
      </c>
      <c r="B394" s="24" t="s">
        <v>3602</v>
      </c>
      <c r="C394" s="24" t="s">
        <v>7713</v>
      </c>
      <c r="D394" s="25">
        <v>1500</v>
      </c>
      <c r="E394" s="26">
        <v>2560</v>
      </c>
      <c r="F394" s="24" t="s">
        <v>8218</v>
      </c>
      <c r="G394" s="24" t="s">
        <v>8223</v>
      </c>
      <c r="H394" s="24" t="s">
        <v>8245</v>
      </c>
      <c r="I394" s="24">
        <v>1446759880</v>
      </c>
      <c r="J394" s="24">
        <v>1444164280</v>
      </c>
      <c r="K394" s="24" t="b">
        <v>0</v>
      </c>
      <c r="L394" s="24">
        <v>57</v>
      </c>
      <c r="M394" s="24" t="b">
        <v>1</v>
      </c>
      <c r="N394" s="27" t="s">
        <v>8297</v>
      </c>
      <c r="O394" s="24" t="s">
        <v>8298</v>
      </c>
      <c r="P394" s="28">
        <v>171</v>
      </c>
      <c r="Q394" s="24">
        <v>44.91</v>
      </c>
      <c r="R394" s="24"/>
      <c r="S394" s="29">
        <v>42283.864351851851</v>
      </c>
      <c r="T394" s="29">
        <v>42313.906018518523</v>
      </c>
      <c r="U394" s="30">
        <v>10</v>
      </c>
      <c r="V394" s="30">
        <v>11</v>
      </c>
      <c r="W394" s="24">
        <v>2015</v>
      </c>
      <c r="X394" s="24">
        <v>2015</v>
      </c>
      <c r="Y394" s="30">
        <v>30</v>
      </c>
    </row>
    <row r="395" spans="1:25" x14ac:dyDescent="0.25">
      <c r="A395" s="31">
        <v>2973</v>
      </c>
      <c r="B395" s="31" t="s">
        <v>2973</v>
      </c>
      <c r="C395" s="31" t="s">
        <v>7083</v>
      </c>
      <c r="D395" s="32">
        <v>5000</v>
      </c>
      <c r="E395" s="33">
        <v>8740</v>
      </c>
      <c r="F395" s="31" t="s">
        <v>8218</v>
      </c>
      <c r="G395" s="31" t="s">
        <v>8223</v>
      </c>
      <c r="H395" s="31" t="s">
        <v>8245</v>
      </c>
      <c r="I395" s="31">
        <v>1451620800</v>
      </c>
      <c r="J395" s="31">
        <v>1449171508</v>
      </c>
      <c r="K395" s="31" t="b">
        <v>0</v>
      </c>
      <c r="L395" s="31">
        <v>33</v>
      </c>
      <c r="M395" s="31" t="b">
        <v>1</v>
      </c>
      <c r="N395" s="34" t="s">
        <v>8297</v>
      </c>
      <c r="O395" s="31" t="s">
        <v>8298</v>
      </c>
      <c r="P395" s="35">
        <v>175</v>
      </c>
      <c r="Q395" s="31">
        <v>264.85000000000002</v>
      </c>
      <c r="R395" s="31"/>
      <c r="S395" s="36">
        <v>42341.818379629629</v>
      </c>
      <c r="T395" s="36">
        <v>42370.166666666672</v>
      </c>
      <c r="U395" s="37">
        <v>12</v>
      </c>
      <c r="V395" s="37">
        <v>1</v>
      </c>
      <c r="W395" s="31">
        <v>2015</v>
      </c>
      <c r="X395" s="31">
        <v>2016</v>
      </c>
      <c r="Y395" s="37">
        <v>29</v>
      </c>
    </row>
    <row r="396" spans="1:25" x14ac:dyDescent="0.25">
      <c r="A396" s="24">
        <v>3591</v>
      </c>
      <c r="B396" s="24" t="s">
        <v>3590</v>
      </c>
      <c r="C396" s="24" t="s">
        <v>7701</v>
      </c>
      <c r="D396" s="25">
        <v>700</v>
      </c>
      <c r="E396" s="26">
        <v>1225</v>
      </c>
      <c r="F396" s="24" t="s">
        <v>8218</v>
      </c>
      <c r="G396" s="24" t="s">
        <v>8223</v>
      </c>
      <c r="H396" s="24" t="s">
        <v>8245</v>
      </c>
      <c r="I396" s="24">
        <v>1422075540</v>
      </c>
      <c r="J396" s="24">
        <v>1419979544</v>
      </c>
      <c r="K396" s="24" t="b">
        <v>0</v>
      </c>
      <c r="L396" s="24">
        <v>18</v>
      </c>
      <c r="M396" s="24" t="b">
        <v>1</v>
      </c>
      <c r="N396" s="27" t="s">
        <v>8297</v>
      </c>
      <c r="O396" s="24" t="s">
        <v>8298</v>
      </c>
      <c r="P396" s="28">
        <v>175</v>
      </c>
      <c r="Q396" s="24">
        <v>68.06</v>
      </c>
      <c r="R396" s="24"/>
      <c r="S396" s="29">
        <v>42003.948425925926</v>
      </c>
      <c r="T396" s="29">
        <v>42028.207638888889</v>
      </c>
      <c r="U396" s="30">
        <v>12</v>
      </c>
      <c r="V396" s="30">
        <v>1</v>
      </c>
      <c r="W396" s="24">
        <v>2014</v>
      </c>
      <c r="X396" s="24">
        <v>2015</v>
      </c>
      <c r="Y396" s="30">
        <v>25</v>
      </c>
    </row>
    <row r="397" spans="1:25" x14ac:dyDescent="0.25">
      <c r="A397" s="31">
        <v>3306</v>
      </c>
      <c r="B397" s="31" t="s">
        <v>3306</v>
      </c>
      <c r="C397" s="31" t="s">
        <v>7416</v>
      </c>
      <c r="D397" s="32">
        <v>1500</v>
      </c>
      <c r="E397" s="33">
        <v>2630</v>
      </c>
      <c r="F397" s="31" t="s">
        <v>8218</v>
      </c>
      <c r="G397" s="31" t="s">
        <v>8223</v>
      </c>
      <c r="H397" s="31" t="s">
        <v>8245</v>
      </c>
      <c r="I397" s="31">
        <v>1465527600</v>
      </c>
      <c r="J397" s="31">
        <v>1462252542</v>
      </c>
      <c r="K397" s="31" t="b">
        <v>0</v>
      </c>
      <c r="L397" s="31">
        <v>54</v>
      </c>
      <c r="M397" s="31" t="b">
        <v>1</v>
      </c>
      <c r="N397" s="34" t="s">
        <v>8297</v>
      </c>
      <c r="O397" s="31" t="s">
        <v>8298</v>
      </c>
      <c r="P397" s="35">
        <v>175</v>
      </c>
      <c r="Q397" s="31">
        <v>48.7</v>
      </c>
      <c r="R397" s="31"/>
      <c r="S397" s="36">
        <v>42493.219236111108</v>
      </c>
      <c r="T397" s="36">
        <v>42531.125</v>
      </c>
      <c r="U397" s="37">
        <v>5</v>
      </c>
      <c r="V397" s="37">
        <v>6</v>
      </c>
      <c r="W397" s="31">
        <v>2016</v>
      </c>
      <c r="X397" s="31">
        <v>2016</v>
      </c>
      <c r="Y397" s="37">
        <v>38</v>
      </c>
    </row>
    <row r="398" spans="1:25" x14ac:dyDescent="0.25">
      <c r="A398" s="24">
        <v>3443</v>
      </c>
      <c r="B398" s="24" t="s">
        <v>3442</v>
      </c>
      <c r="C398" s="24" t="s">
        <v>7553</v>
      </c>
      <c r="D398" s="25">
        <v>1000</v>
      </c>
      <c r="E398" s="26">
        <v>1855</v>
      </c>
      <c r="F398" s="24" t="s">
        <v>8218</v>
      </c>
      <c r="G398" s="24" t="s">
        <v>8223</v>
      </c>
      <c r="H398" s="24" t="s">
        <v>8245</v>
      </c>
      <c r="I398" s="24">
        <v>1410266146</v>
      </c>
      <c r="J398" s="24">
        <v>1407674146</v>
      </c>
      <c r="K398" s="24" t="b">
        <v>0</v>
      </c>
      <c r="L398" s="24">
        <v>45</v>
      </c>
      <c r="M398" s="24" t="b">
        <v>1</v>
      </c>
      <c r="N398" s="27" t="s">
        <v>8297</v>
      </c>
      <c r="O398" s="24" t="s">
        <v>8298</v>
      </c>
      <c r="P398" s="28">
        <v>186</v>
      </c>
      <c r="Q398" s="24">
        <v>41.22</v>
      </c>
      <c r="R398" s="24"/>
      <c r="S398" s="29">
        <v>41861.524837962963</v>
      </c>
      <c r="T398" s="29">
        <v>41891.524837962963</v>
      </c>
      <c r="U398" s="30">
        <v>8</v>
      </c>
      <c r="V398" s="30">
        <v>9</v>
      </c>
      <c r="W398" s="24">
        <v>2014</v>
      </c>
      <c r="X398" s="24">
        <v>2014</v>
      </c>
      <c r="Y398" s="30">
        <v>30</v>
      </c>
    </row>
    <row r="399" spans="1:25" x14ac:dyDescent="0.25">
      <c r="A399" s="31">
        <v>3707</v>
      </c>
      <c r="B399" s="31" t="s">
        <v>3704</v>
      </c>
      <c r="C399" s="31" t="s">
        <v>7817</v>
      </c>
      <c r="D399" s="32">
        <v>1000</v>
      </c>
      <c r="E399" s="33">
        <v>1860</v>
      </c>
      <c r="F399" s="31" t="s">
        <v>8218</v>
      </c>
      <c r="G399" s="31" t="s">
        <v>8223</v>
      </c>
      <c r="H399" s="31" t="s">
        <v>8245</v>
      </c>
      <c r="I399" s="31">
        <v>1469165160</v>
      </c>
      <c r="J399" s="31">
        <v>1467335378</v>
      </c>
      <c r="K399" s="31" t="b">
        <v>0</v>
      </c>
      <c r="L399" s="31">
        <v>23</v>
      </c>
      <c r="M399" s="31" t="b">
        <v>1</v>
      </c>
      <c r="N399" s="34" t="s">
        <v>8297</v>
      </c>
      <c r="O399" s="31" t="s">
        <v>8298</v>
      </c>
      <c r="P399" s="35">
        <v>186</v>
      </c>
      <c r="Q399" s="31">
        <v>80.87</v>
      </c>
      <c r="R399" s="31"/>
      <c r="S399" s="36">
        <v>42552.048356481479</v>
      </c>
      <c r="T399" s="36">
        <v>42573.226388888885</v>
      </c>
      <c r="U399" s="37">
        <v>7</v>
      </c>
      <c r="V399" s="37">
        <v>7</v>
      </c>
      <c r="W399" s="31">
        <v>2016</v>
      </c>
      <c r="X399" s="31">
        <v>2016</v>
      </c>
      <c r="Y399" s="37">
        <v>21</v>
      </c>
    </row>
    <row r="400" spans="1:25" x14ac:dyDescent="0.25">
      <c r="A400" s="24">
        <v>3456</v>
      </c>
      <c r="B400" s="24" t="s">
        <v>3455</v>
      </c>
      <c r="C400" s="24" t="s">
        <v>7566</v>
      </c>
      <c r="D400" s="25">
        <v>3000</v>
      </c>
      <c r="E400" s="26">
        <v>5739</v>
      </c>
      <c r="F400" s="24" t="s">
        <v>8218</v>
      </c>
      <c r="G400" s="24" t="s">
        <v>8223</v>
      </c>
      <c r="H400" s="24" t="s">
        <v>8245</v>
      </c>
      <c r="I400" s="24">
        <v>1406876340</v>
      </c>
      <c r="J400" s="24">
        <v>1404190567</v>
      </c>
      <c r="K400" s="24" t="b">
        <v>0</v>
      </c>
      <c r="L400" s="24">
        <v>16</v>
      </c>
      <c r="M400" s="24" t="b">
        <v>1</v>
      </c>
      <c r="N400" s="27" t="s">
        <v>8297</v>
      </c>
      <c r="O400" s="24" t="s">
        <v>8298</v>
      </c>
      <c r="P400" s="28">
        <v>191</v>
      </c>
      <c r="Q400" s="24">
        <v>358.69</v>
      </c>
      <c r="R400" s="24"/>
      <c r="S400" s="29">
        <v>41821.205636574072</v>
      </c>
      <c r="T400" s="29">
        <v>41852.290972222225</v>
      </c>
      <c r="U400" s="30">
        <v>7</v>
      </c>
      <c r="V400" s="30">
        <v>8</v>
      </c>
      <c r="W400" s="24">
        <v>2014</v>
      </c>
      <c r="X400" s="24">
        <v>2014</v>
      </c>
      <c r="Y400" s="30">
        <v>31</v>
      </c>
    </row>
    <row r="401" spans="1:25" x14ac:dyDescent="0.25">
      <c r="A401" s="31">
        <v>3462</v>
      </c>
      <c r="B401" s="31" t="s">
        <v>3461</v>
      </c>
      <c r="C401" s="31" t="s">
        <v>7572</v>
      </c>
      <c r="D401" s="32">
        <v>250</v>
      </c>
      <c r="E401" s="33">
        <v>505</v>
      </c>
      <c r="F401" s="31" t="s">
        <v>8218</v>
      </c>
      <c r="G401" s="31" t="s">
        <v>8223</v>
      </c>
      <c r="H401" s="31" t="s">
        <v>8245</v>
      </c>
      <c r="I401" s="31">
        <v>1436551200</v>
      </c>
      <c r="J401" s="31">
        <v>1435181628</v>
      </c>
      <c r="K401" s="31" t="b">
        <v>0</v>
      </c>
      <c r="L401" s="31">
        <v>17</v>
      </c>
      <c r="M401" s="31" t="b">
        <v>1</v>
      </c>
      <c r="N401" s="34" t="s">
        <v>8297</v>
      </c>
      <c r="O401" s="31" t="s">
        <v>8298</v>
      </c>
      <c r="P401" s="35">
        <v>202</v>
      </c>
      <c r="Q401" s="31">
        <v>29.71</v>
      </c>
      <c r="R401" s="31"/>
      <c r="S401" s="36">
        <v>42179.898472222223</v>
      </c>
      <c r="T401" s="36">
        <v>42195.75</v>
      </c>
      <c r="U401" s="37">
        <v>6</v>
      </c>
      <c r="V401" s="37">
        <v>7</v>
      </c>
      <c r="W401" s="31">
        <v>2015</v>
      </c>
      <c r="X401" s="31">
        <v>2015</v>
      </c>
      <c r="Y401" s="37">
        <v>16</v>
      </c>
    </row>
    <row r="402" spans="1:25" x14ac:dyDescent="0.25">
      <c r="A402" s="24">
        <v>3599</v>
      </c>
      <c r="B402" s="24" t="s">
        <v>3598</v>
      </c>
      <c r="C402" s="24" t="s">
        <v>7709</v>
      </c>
      <c r="D402" s="25">
        <v>500</v>
      </c>
      <c r="E402" s="26">
        <v>1010</v>
      </c>
      <c r="F402" s="24" t="s">
        <v>8218</v>
      </c>
      <c r="G402" s="24" t="s">
        <v>8223</v>
      </c>
      <c r="H402" s="24" t="s">
        <v>8245</v>
      </c>
      <c r="I402" s="24">
        <v>1440892800</v>
      </c>
      <c r="J402" s="24">
        <v>1438715077</v>
      </c>
      <c r="K402" s="24" t="b">
        <v>0</v>
      </c>
      <c r="L402" s="24">
        <v>17</v>
      </c>
      <c r="M402" s="24" t="b">
        <v>1</v>
      </c>
      <c r="N402" s="27" t="s">
        <v>8297</v>
      </c>
      <c r="O402" s="24" t="s">
        <v>8298</v>
      </c>
      <c r="P402" s="28">
        <v>202</v>
      </c>
      <c r="Q402" s="24">
        <v>59.41</v>
      </c>
      <c r="R402" s="24"/>
      <c r="S402" s="29">
        <v>42220.79487268519</v>
      </c>
      <c r="T402" s="29">
        <v>42246</v>
      </c>
      <c r="U402" s="30">
        <v>8</v>
      </c>
      <c r="V402" s="30">
        <v>8</v>
      </c>
      <c r="W402" s="24">
        <v>2015</v>
      </c>
      <c r="X402" s="24">
        <v>2015</v>
      </c>
      <c r="Y402" s="30">
        <v>26</v>
      </c>
    </row>
    <row r="403" spans="1:25" x14ac:dyDescent="0.25">
      <c r="A403" s="31">
        <v>3408</v>
      </c>
      <c r="B403" s="31" t="s">
        <v>3407</v>
      </c>
      <c r="C403" s="31" t="s">
        <v>7518</v>
      </c>
      <c r="D403" s="32">
        <v>500</v>
      </c>
      <c r="E403" s="33">
        <v>1055</v>
      </c>
      <c r="F403" s="31" t="s">
        <v>8218</v>
      </c>
      <c r="G403" s="31" t="s">
        <v>8223</v>
      </c>
      <c r="H403" s="31" t="s">
        <v>8245</v>
      </c>
      <c r="I403" s="31">
        <v>1405727304</v>
      </c>
      <c r="J403" s="31">
        <v>1403135304</v>
      </c>
      <c r="K403" s="31" t="b">
        <v>0</v>
      </c>
      <c r="L403" s="31">
        <v>18</v>
      </c>
      <c r="M403" s="31" t="b">
        <v>1</v>
      </c>
      <c r="N403" s="34" t="s">
        <v>8297</v>
      </c>
      <c r="O403" s="31" t="s">
        <v>8298</v>
      </c>
      <c r="P403" s="35">
        <v>211</v>
      </c>
      <c r="Q403" s="31">
        <v>58.61</v>
      </c>
      <c r="R403" s="31"/>
      <c r="S403" s="36">
        <v>41808.991944444446</v>
      </c>
      <c r="T403" s="36">
        <v>41838.991944444446</v>
      </c>
      <c r="U403" s="37">
        <v>6</v>
      </c>
      <c r="V403" s="37">
        <v>7</v>
      </c>
      <c r="W403" s="31">
        <v>2014</v>
      </c>
      <c r="X403" s="31">
        <v>2014</v>
      </c>
      <c r="Y403" s="37">
        <v>30</v>
      </c>
    </row>
    <row r="404" spans="1:25" x14ac:dyDescent="0.25">
      <c r="A404" s="24">
        <v>3362</v>
      </c>
      <c r="B404" s="24" t="s">
        <v>3361</v>
      </c>
      <c r="C404" s="24" t="s">
        <v>7472</v>
      </c>
      <c r="D404" s="25">
        <v>500</v>
      </c>
      <c r="E404" s="26">
        <v>1090</v>
      </c>
      <c r="F404" s="24" t="s">
        <v>8218</v>
      </c>
      <c r="G404" s="24" t="s">
        <v>8223</v>
      </c>
      <c r="H404" s="24" t="s">
        <v>8245</v>
      </c>
      <c r="I404" s="24">
        <v>1425704100</v>
      </c>
      <c r="J404" s="24">
        <v>1424484717</v>
      </c>
      <c r="K404" s="24" t="b">
        <v>0</v>
      </c>
      <c r="L404" s="24">
        <v>20</v>
      </c>
      <c r="M404" s="24" t="b">
        <v>1</v>
      </c>
      <c r="N404" s="27" t="s">
        <v>8297</v>
      </c>
      <c r="O404" s="24" t="s">
        <v>8298</v>
      </c>
      <c r="P404" s="28">
        <v>218</v>
      </c>
      <c r="Q404" s="24">
        <v>54.5</v>
      </c>
      <c r="R404" s="24"/>
      <c r="S404" s="29">
        <v>42056.091631944444</v>
      </c>
      <c r="T404" s="29">
        <v>42070.204861111109</v>
      </c>
      <c r="U404" s="30">
        <v>2</v>
      </c>
      <c r="V404" s="30">
        <v>3</v>
      </c>
      <c r="W404" s="24">
        <v>2015</v>
      </c>
      <c r="X404" s="24">
        <v>2015</v>
      </c>
      <c r="Y404" s="30">
        <v>14</v>
      </c>
    </row>
    <row r="405" spans="1:25" x14ac:dyDescent="0.25">
      <c r="A405" s="31">
        <v>3366</v>
      </c>
      <c r="B405" s="31" t="s">
        <v>3365</v>
      </c>
      <c r="C405" s="31" t="s">
        <v>7476</v>
      </c>
      <c r="D405" s="32">
        <v>500</v>
      </c>
      <c r="E405" s="33">
        <v>1105</v>
      </c>
      <c r="F405" s="31" t="s">
        <v>8218</v>
      </c>
      <c r="G405" s="31" t="s">
        <v>8223</v>
      </c>
      <c r="H405" s="31" t="s">
        <v>8245</v>
      </c>
      <c r="I405" s="31">
        <v>1431481037</v>
      </c>
      <c r="J405" s="31">
        <v>1428889037</v>
      </c>
      <c r="K405" s="31" t="b">
        <v>0</v>
      </c>
      <c r="L405" s="31">
        <v>18</v>
      </c>
      <c r="M405" s="31" t="b">
        <v>1</v>
      </c>
      <c r="N405" s="34" t="s">
        <v>8297</v>
      </c>
      <c r="O405" s="31" t="s">
        <v>8298</v>
      </c>
      <c r="P405" s="35">
        <v>221</v>
      </c>
      <c r="Q405" s="31">
        <v>61.39</v>
      </c>
      <c r="R405" s="31"/>
      <c r="S405" s="36">
        <v>42107.067557870367</v>
      </c>
      <c r="T405" s="36">
        <v>42137.067557870367</v>
      </c>
      <c r="U405" s="37">
        <v>4</v>
      </c>
      <c r="V405" s="37">
        <v>5</v>
      </c>
      <c r="W405" s="31">
        <v>2015</v>
      </c>
      <c r="X405" s="31">
        <v>2015</v>
      </c>
      <c r="Y405" s="37">
        <v>30</v>
      </c>
    </row>
    <row r="406" spans="1:25" x14ac:dyDescent="0.25">
      <c r="A406" s="24">
        <v>3391</v>
      </c>
      <c r="B406" s="24" t="s">
        <v>3390</v>
      </c>
      <c r="C406" s="24" t="s">
        <v>7501</v>
      </c>
      <c r="D406" s="25">
        <v>500</v>
      </c>
      <c r="E406" s="26">
        <v>1115</v>
      </c>
      <c r="F406" s="24" t="s">
        <v>8218</v>
      </c>
      <c r="G406" s="24" t="s">
        <v>8223</v>
      </c>
      <c r="H406" s="24" t="s">
        <v>8245</v>
      </c>
      <c r="I406" s="24">
        <v>1407536880</v>
      </c>
      <c r="J406" s="24">
        <v>1404997548</v>
      </c>
      <c r="K406" s="24" t="b">
        <v>0</v>
      </c>
      <c r="L406" s="24">
        <v>18</v>
      </c>
      <c r="M406" s="24" t="b">
        <v>1</v>
      </c>
      <c r="N406" s="27" t="s">
        <v>8297</v>
      </c>
      <c r="O406" s="24" t="s">
        <v>8298</v>
      </c>
      <c r="P406" s="28">
        <v>223</v>
      </c>
      <c r="Q406" s="24">
        <v>61.94</v>
      </c>
      <c r="R406" s="24"/>
      <c r="S406" s="29">
        <v>41830.545694444445</v>
      </c>
      <c r="T406" s="29">
        <v>41859.936111111114</v>
      </c>
      <c r="U406" s="30">
        <v>7</v>
      </c>
      <c r="V406" s="30">
        <v>8</v>
      </c>
      <c r="W406" s="24">
        <v>2014</v>
      </c>
      <c r="X406" s="24">
        <v>2014</v>
      </c>
      <c r="Y406" s="30">
        <v>29</v>
      </c>
    </row>
    <row r="407" spans="1:25" x14ac:dyDescent="0.25">
      <c r="A407" s="31">
        <v>3830</v>
      </c>
      <c r="B407" s="31" t="s">
        <v>3827</v>
      </c>
      <c r="C407" s="31" t="s">
        <v>7939</v>
      </c>
      <c r="D407" s="32">
        <v>100</v>
      </c>
      <c r="E407" s="33">
        <v>225</v>
      </c>
      <c r="F407" s="31" t="s">
        <v>8218</v>
      </c>
      <c r="G407" s="31" t="s">
        <v>8223</v>
      </c>
      <c r="H407" s="31" t="s">
        <v>8245</v>
      </c>
      <c r="I407" s="31">
        <v>1464371211</v>
      </c>
      <c r="J407" s="31">
        <v>1463161611</v>
      </c>
      <c r="K407" s="31" t="b">
        <v>0</v>
      </c>
      <c r="L407" s="31">
        <v>3</v>
      </c>
      <c r="M407" s="31" t="b">
        <v>1</v>
      </c>
      <c r="N407" s="34" t="s">
        <v>8297</v>
      </c>
      <c r="O407" s="31" t="s">
        <v>8298</v>
      </c>
      <c r="P407" s="35">
        <v>225</v>
      </c>
      <c r="Q407" s="31">
        <v>75</v>
      </c>
      <c r="R407" s="31"/>
      <c r="S407" s="36">
        <v>42503.740868055553</v>
      </c>
      <c r="T407" s="36">
        <v>42517.740868055553</v>
      </c>
      <c r="U407" s="37">
        <v>5</v>
      </c>
      <c r="V407" s="37">
        <v>5</v>
      </c>
      <c r="W407" s="31">
        <v>2016</v>
      </c>
      <c r="X407" s="31">
        <v>2016</v>
      </c>
      <c r="Y407" s="37">
        <v>14</v>
      </c>
    </row>
    <row r="408" spans="1:25" x14ac:dyDescent="0.25">
      <c r="A408" s="24">
        <v>3818</v>
      </c>
      <c r="B408" s="24" t="s">
        <v>3815</v>
      </c>
      <c r="C408" s="24" t="s">
        <v>7928</v>
      </c>
      <c r="D408" s="25">
        <v>250</v>
      </c>
      <c r="E408" s="26">
        <v>570</v>
      </c>
      <c r="F408" s="24" t="s">
        <v>8218</v>
      </c>
      <c r="G408" s="24" t="s">
        <v>8223</v>
      </c>
      <c r="H408" s="24" t="s">
        <v>8245</v>
      </c>
      <c r="I408" s="24">
        <v>1426187582</v>
      </c>
      <c r="J408" s="24">
        <v>1423599182</v>
      </c>
      <c r="K408" s="24" t="b">
        <v>0</v>
      </c>
      <c r="L408" s="24">
        <v>10</v>
      </c>
      <c r="M408" s="24" t="b">
        <v>1</v>
      </c>
      <c r="N408" s="27" t="s">
        <v>8297</v>
      </c>
      <c r="O408" s="24" t="s">
        <v>8298</v>
      </c>
      <c r="P408" s="28">
        <v>228</v>
      </c>
      <c r="Q408" s="24">
        <v>57</v>
      </c>
      <c r="R408" s="24"/>
      <c r="S408" s="29">
        <v>42045.84238425926</v>
      </c>
      <c r="T408" s="29">
        <v>42075.800717592589</v>
      </c>
      <c r="U408" s="30">
        <v>2</v>
      </c>
      <c r="V408" s="30">
        <v>3</v>
      </c>
      <c r="W408" s="24">
        <v>2015</v>
      </c>
      <c r="X408" s="24">
        <v>2015</v>
      </c>
      <c r="Y408" s="30">
        <v>30</v>
      </c>
    </row>
    <row r="409" spans="1:25" x14ac:dyDescent="0.25">
      <c r="A409" s="31">
        <v>3582</v>
      </c>
      <c r="B409" s="31" t="s">
        <v>3581</v>
      </c>
      <c r="C409" s="31" t="s">
        <v>7692</v>
      </c>
      <c r="D409" s="32">
        <v>1000</v>
      </c>
      <c r="E409" s="33">
        <v>2870</v>
      </c>
      <c r="F409" s="31" t="s">
        <v>8218</v>
      </c>
      <c r="G409" s="31" t="s">
        <v>8223</v>
      </c>
      <c r="H409" s="31" t="s">
        <v>8245</v>
      </c>
      <c r="I409" s="31">
        <v>1459822682</v>
      </c>
      <c r="J409" s="31">
        <v>1458613082</v>
      </c>
      <c r="K409" s="31" t="b">
        <v>0</v>
      </c>
      <c r="L409" s="31">
        <v>49</v>
      </c>
      <c r="M409" s="31" t="b">
        <v>1</v>
      </c>
      <c r="N409" s="34" t="s">
        <v>8297</v>
      </c>
      <c r="O409" s="31" t="s">
        <v>8298</v>
      </c>
      <c r="P409" s="35">
        <v>287</v>
      </c>
      <c r="Q409" s="31">
        <v>58.57</v>
      </c>
      <c r="R409" s="31"/>
      <c r="S409" s="36">
        <v>42451.095856481479</v>
      </c>
      <c r="T409" s="36">
        <v>42465.095856481479</v>
      </c>
      <c r="U409" s="37">
        <v>3</v>
      </c>
      <c r="V409" s="37">
        <v>4</v>
      </c>
      <c r="W409" s="31">
        <v>2016</v>
      </c>
      <c r="X409" s="31">
        <v>2016</v>
      </c>
      <c r="Y409" s="37">
        <v>14</v>
      </c>
    </row>
    <row r="410" spans="1:25" x14ac:dyDescent="0.25">
      <c r="A410" s="24">
        <v>3708</v>
      </c>
      <c r="B410" s="24" t="s">
        <v>3705</v>
      </c>
      <c r="C410" s="24" t="s">
        <v>7818</v>
      </c>
      <c r="D410" s="25">
        <v>700</v>
      </c>
      <c r="E410" s="26">
        <v>2100</v>
      </c>
      <c r="F410" s="24" t="s">
        <v>8218</v>
      </c>
      <c r="G410" s="24" t="s">
        <v>8223</v>
      </c>
      <c r="H410" s="24" t="s">
        <v>8245</v>
      </c>
      <c r="I410" s="24">
        <v>1404444286</v>
      </c>
      <c r="J410" s="24">
        <v>1403234686</v>
      </c>
      <c r="K410" s="24" t="b">
        <v>0</v>
      </c>
      <c r="L410" s="24">
        <v>39</v>
      </c>
      <c r="M410" s="24" t="b">
        <v>1</v>
      </c>
      <c r="N410" s="27" t="s">
        <v>8297</v>
      </c>
      <c r="O410" s="24" t="s">
        <v>8298</v>
      </c>
      <c r="P410" s="28">
        <v>300</v>
      </c>
      <c r="Q410" s="24">
        <v>53.85</v>
      </c>
      <c r="R410" s="24"/>
      <c r="S410" s="29">
        <v>41810.142199074071</v>
      </c>
      <c r="T410" s="29">
        <v>41824.142199074071</v>
      </c>
      <c r="U410" s="30">
        <v>6</v>
      </c>
      <c r="V410" s="30">
        <v>7</v>
      </c>
      <c r="W410" s="24">
        <v>2014</v>
      </c>
      <c r="X410" s="24">
        <v>2014</v>
      </c>
      <c r="Y410" s="30">
        <v>14</v>
      </c>
    </row>
    <row r="411" spans="1:25" x14ac:dyDescent="0.25">
      <c r="A411" s="31">
        <v>538</v>
      </c>
      <c r="B411" s="31" t="s">
        <v>539</v>
      </c>
      <c r="C411" s="31" t="s">
        <v>4648</v>
      </c>
      <c r="D411" s="32">
        <v>5000</v>
      </c>
      <c r="E411" s="33">
        <v>15121</v>
      </c>
      <c r="F411" s="31" t="s">
        <v>8218</v>
      </c>
      <c r="G411" s="31" t="s">
        <v>8223</v>
      </c>
      <c r="H411" s="31" t="s">
        <v>8245</v>
      </c>
      <c r="I411" s="31">
        <v>1463166263</v>
      </c>
      <c r="J411" s="31">
        <v>1460574263</v>
      </c>
      <c r="K411" s="31" t="b">
        <v>0</v>
      </c>
      <c r="L411" s="31">
        <v>60</v>
      </c>
      <c r="M411" s="31" t="b">
        <v>1</v>
      </c>
      <c r="N411" s="34" t="s">
        <v>8297</v>
      </c>
      <c r="O411" s="31" t="s">
        <v>8298</v>
      </c>
      <c r="P411" s="35">
        <v>302</v>
      </c>
      <c r="Q411" s="31">
        <v>252.02</v>
      </c>
      <c r="R411" s="31"/>
      <c r="S411" s="36">
        <v>42473.794710648144</v>
      </c>
      <c r="T411" s="36">
        <v>42503.794710648144</v>
      </c>
      <c r="U411" s="37">
        <v>4</v>
      </c>
      <c r="V411" s="37">
        <v>5</v>
      </c>
      <c r="W411" s="31">
        <v>2016</v>
      </c>
      <c r="X411" s="31">
        <v>2016</v>
      </c>
      <c r="Y411" s="37">
        <v>30</v>
      </c>
    </row>
    <row r="412" spans="1:25" x14ac:dyDescent="0.25">
      <c r="A412" s="24">
        <v>3153</v>
      </c>
      <c r="B412" s="24" t="s">
        <v>3153</v>
      </c>
      <c r="C412" s="24" t="s">
        <v>7263</v>
      </c>
      <c r="D412" s="25">
        <v>3000</v>
      </c>
      <c r="E412" s="26">
        <v>10067.5</v>
      </c>
      <c r="F412" s="24" t="s">
        <v>8218</v>
      </c>
      <c r="G412" s="24" t="s">
        <v>8223</v>
      </c>
      <c r="H412" s="24" t="s">
        <v>8245</v>
      </c>
      <c r="I412" s="24">
        <v>1304225940</v>
      </c>
      <c r="J412" s="24">
        <v>1301542937</v>
      </c>
      <c r="K412" s="24" t="b">
        <v>1</v>
      </c>
      <c r="L412" s="24">
        <v>241</v>
      </c>
      <c r="M412" s="24" t="b">
        <v>1</v>
      </c>
      <c r="N412" s="27" t="s">
        <v>8297</v>
      </c>
      <c r="O412" s="24" t="s">
        <v>8298</v>
      </c>
      <c r="P412" s="28">
        <v>336</v>
      </c>
      <c r="Q412" s="24">
        <v>41.77</v>
      </c>
      <c r="R412" s="24"/>
      <c r="S412" s="29">
        <v>40633.154363425929</v>
      </c>
      <c r="T412" s="29">
        <v>40664.207638888889</v>
      </c>
      <c r="U412" s="30">
        <v>3</v>
      </c>
      <c r="V412" s="30">
        <v>5</v>
      </c>
      <c r="W412" s="24">
        <v>2011</v>
      </c>
      <c r="X412" s="24">
        <v>2011</v>
      </c>
      <c r="Y412" s="30">
        <v>31</v>
      </c>
    </row>
    <row r="413" spans="1:25" x14ac:dyDescent="0.25">
      <c r="A413" s="45">
        <v>3726</v>
      </c>
      <c r="B413" s="45" t="s">
        <v>3723</v>
      </c>
      <c r="C413" s="45" t="s">
        <v>7836</v>
      </c>
      <c r="D413" s="46">
        <v>850</v>
      </c>
      <c r="E413" s="47">
        <v>2879</v>
      </c>
      <c r="F413" s="45" t="s">
        <v>8218</v>
      </c>
      <c r="G413" s="45" t="s">
        <v>8223</v>
      </c>
      <c r="H413" s="45" t="s">
        <v>8245</v>
      </c>
      <c r="I413" s="45">
        <v>1461963600</v>
      </c>
      <c r="J413" s="45">
        <v>1459567371</v>
      </c>
      <c r="K413" s="45" t="b">
        <v>0</v>
      </c>
      <c r="L413" s="45">
        <v>46</v>
      </c>
      <c r="M413" s="45" t="b">
        <v>1</v>
      </c>
      <c r="N413" s="48" t="s">
        <v>8297</v>
      </c>
      <c r="O413" s="45" t="s">
        <v>8298</v>
      </c>
      <c r="P413" s="49">
        <v>339</v>
      </c>
      <c r="Q413" s="45">
        <v>62.59</v>
      </c>
      <c r="R413" s="45"/>
      <c r="S413" s="50">
        <v>42462.140868055561</v>
      </c>
      <c r="T413" s="50">
        <v>42489.875</v>
      </c>
      <c r="U413" s="51">
        <v>4</v>
      </c>
      <c r="V413" s="51">
        <v>4</v>
      </c>
      <c r="W413" s="45">
        <v>2016</v>
      </c>
      <c r="X413" s="45">
        <v>2016</v>
      </c>
      <c r="Y413" s="51">
        <v>27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BC422-278B-4825-817C-409847657997}">
  <dimension ref="A1:Y251"/>
  <sheetViews>
    <sheetView zoomScale="70" zoomScaleNormal="70" workbookViewId="0">
      <selection activeCell="K22" sqref="K22"/>
    </sheetView>
  </sheetViews>
  <sheetFormatPr defaultRowHeight="15" x14ac:dyDescent="0.25"/>
  <cols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24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7" t="s">
        <v>8297</v>
      </c>
      <c r="O2" s="24" t="s">
        <v>8298</v>
      </c>
      <c r="P2" s="28">
        <v>0</v>
      </c>
      <c r="Q2" s="24">
        <v>0</v>
      </c>
      <c r="R2" s="24"/>
      <c r="S2" s="29">
        <v>42492.737847222219</v>
      </c>
      <c r="T2" s="29">
        <v>42534.166666666672</v>
      </c>
      <c r="U2" s="30">
        <v>5</v>
      </c>
      <c r="V2" s="30">
        <v>6</v>
      </c>
      <c r="W2" s="24">
        <v>2016</v>
      </c>
      <c r="X2" s="24">
        <v>2016</v>
      </c>
      <c r="Y2" s="30">
        <v>42</v>
      </c>
    </row>
    <row r="3" spans="1:25" x14ac:dyDescent="0.25">
      <c r="A3" s="31">
        <v>2846</v>
      </c>
      <c r="B3" s="31" t="s">
        <v>2846</v>
      </c>
      <c r="C3" s="31" t="s">
        <v>6956</v>
      </c>
      <c r="D3" s="32">
        <v>8000</v>
      </c>
      <c r="E3" s="33">
        <v>0</v>
      </c>
      <c r="F3" s="31" t="s">
        <v>8220</v>
      </c>
      <c r="G3" s="31" t="s">
        <v>8223</v>
      </c>
      <c r="H3" s="31" t="s">
        <v>8245</v>
      </c>
      <c r="I3" s="31">
        <v>1432917394</v>
      </c>
      <c r="J3" s="31">
        <v>1429029394</v>
      </c>
      <c r="K3" s="31" t="b">
        <v>0</v>
      </c>
      <c r="L3" s="31">
        <v>0</v>
      </c>
      <c r="M3" s="31" t="b">
        <v>0</v>
      </c>
      <c r="N3" s="34" t="s">
        <v>8297</v>
      </c>
      <c r="O3" s="31" t="s">
        <v>8298</v>
      </c>
      <c r="P3" s="35">
        <v>0</v>
      </c>
      <c r="Q3" s="31">
        <v>0</v>
      </c>
      <c r="R3" s="31"/>
      <c r="S3" s="36">
        <v>42108.692060185189</v>
      </c>
      <c r="T3" s="36">
        <v>42153.692060185189</v>
      </c>
      <c r="U3" s="37">
        <v>4</v>
      </c>
      <c r="V3" s="37">
        <v>5</v>
      </c>
      <c r="W3" s="31">
        <v>2015</v>
      </c>
      <c r="X3" s="31">
        <v>2015</v>
      </c>
      <c r="Y3" s="37">
        <v>45</v>
      </c>
    </row>
    <row r="4" spans="1:25" x14ac:dyDescent="0.25">
      <c r="A4" s="24">
        <v>2847</v>
      </c>
      <c r="B4" s="24" t="s">
        <v>2847</v>
      </c>
      <c r="C4" s="24" t="s">
        <v>6957</v>
      </c>
      <c r="D4" s="25">
        <v>2000</v>
      </c>
      <c r="E4" s="26">
        <v>0</v>
      </c>
      <c r="F4" s="24" t="s">
        <v>8220</v>
      </c>
      <c r="G4" s="24" t="s">
        <v>8223</v>
      </c>
      <c r="H4" s="24" t="s">
        <v>8245</v>
      </c>
      <c r="I4" s="24">
        <v>1464031265</v>
      </c>
      <c r="J4" s="24">
        <v>1458847265</v>
      </c>
      <c r="K4" s="24" t="b">
        <v>0</v>
      </c>
      <c r="L4" s="24">
        <v>0</v>
      </c>
      <c r="M4" s="24" t="b">
        <v>0</v>
      </c>
      <c r="N4" s="27" t="s">
        <v>8297</v>
      </c>
      <c r="O4" s="24" t="s">
        <v>8298</v>
      </c>
      <c r="P4" s="28">
        <v>0</v>
      </c>
      <c r="Q4" s="24">
        <v>0</v>
      </c>
      <c r="R4" s="24"/>
      <c r="S4" s="29">
        <v>42453.806307870371</v>
      </c>
      <c r="T4" s="29">
        <v>42513.806307870371</v>
      </c>
      <c r="U4" s="30">
        <v>3</v>
      </c>
      <c r="V4" s="30">
        <v>5</v>
      </c>
      <c r="W4" s="24">
        <v>2016</v>
      </c>
      <c r="X4" s="24">
        <v>2016</v>
      </c>
      <c r="Y4" s="30">
        <v>60</v>
      </c>
    </row>
    <row r="5" spans="1:25" x14ac:dyDescent="0.25">
      <c r="A5" s="31">
        <v>2865</v>
      </c>
      <c r="B5" s="31" t="s">
        <v>2865</v>
      </c>
      <c r="C5" s="31" t="s">
        <v>6975</v>
      </c>
      <c r="D5" s="32">
        <v>2888</v>
      </c>
      <c r="E5" s="33">
        <v>0</v>
      </c>
      <c r="F5" s="31" t="s">
        <v>8220</v>
      </c>
      <c r="G5" s="31" t="s">
        <v>8223</v>
      </c>
      <c r="H5" s="31" t="s">
        <v>8245</v>
      </c>
      <c r="I5" s="31">
        <v>1420512259</v>
      </c>
      <c r="J5" s="31">
        <v>1415328259</v>
      </c>
      <c r="K5" s="31" t="b">
        <v>0</v>
      </c>
      <c r="L5" s="31">
        <v>0</v>
      </c>
      <c r="M5" s="31" t="b">
        <v>0</v>
      </c>
      <c r="N5" s="34" t="s">
        <v>8297</v>
      </c>
      <c r="O5" s="31" t="s">
        <v>8298</v>
      </c>
      <c r="P5" s="35">
        <v>0</v>
      </c>
      <c r="Q5" s="31">
        <v>0</v>
      </c>
      <c r="R5" s="31"/>
      <c r="S5" s="36">
        <v>41950.114108796297</v>
      </c>
      <c r="T5" s="36">
        <v>42010.114108796297</v>
      </c>
      <c r="U5" s="37">
        <v>11</v>
      </c>
      <c r="V5" s="37">
        <v>1</v>
      </c>
      <c r="W5" s="31">
        <v>2014</v>
      </c>
      <c r="X5" s="31">
        <v>2015</v>
      </c>
      <c r="Y5" s="37">
        <v>60</v>
      </c>
    </row>
    <row r="6" spans="1:25" x14ac:dyDescent="0.25">
      <c r="A6" s="24">
        <v>2872</v>
      </c>
      <c r="B6" s="24" t="s">
        <v>2872</v>
      </c>
      <c r="C6" s="24" t="s">
        <v>6982</v>
      </c>
      <c r="D6" s="25">
        <v>3000</v>
      </c>
      <c r="E6" s="26">
        <v>0</v>
      </c>
      <c r="F6" s="24" t="s">
        <v>8220</v>
      </c>
      <c r="G6" s="24" t="s">
        <v>8223</v>
      </c>
      <c r="H6" s="24" t="s">
        <v>8245</v>
      </c>
      <c r="I6" s="24">
        <v>1434768438</v>
      </c>
      <c r="J6" s="24">
        <v>1429584438</v>
      </c>
      <c r="K6" s="24" t="b">
        <v>0</v>
      </c>
      <c r="L6" s="24">
        <v>0</v>
      </c>
      <c r="M6" s="24" t="b">
        <v>0</v>
      </c>
      <c r="N6" s="27" t="s">
        <v>8297</v>
      </c>
      <c r="O6" s="24" t="s">
        <v>8298</v>
      </c>
      <c r="P6" s="28">
        <v>0</v>
      </c>
      <c r="Q6" s="24">
        <v>0</v>
      </c>
      <c r="R6" s="24"/>
      <c r="S6" s="29">
        <v>42115.11618055556</v>
      </c>
      <c r="T6" s="29">
        <v>42175.11618055556</v>
      </c>
      <c r="U6" s="30">
        <v>4</v>
      </c>
      <c r="V6" s="30">
        <v>6</v>
      </c>
      <c r="W6" s="24">
        <v>2015</v>
      </c>
      <c r="X6" s="24">
        <v>2015</v>
      </c>
      <c r="Y6" s="30">
        <v>60</v>
      </c>
    </row>
    <row r="7" spans="1:25" x14ac:dyDescent="0.25">
      <c r="A7" s="31">
        <v>2876</v>
      </c>
      <c r="B7" s="31" t="s">
        <v>2876</v>
      </c>
      <c r="C7" s="31" t="s">
        <v>6986</v>
      </c>
      <c r="D7" s="32">
        <v>150000</v>
      </c>
      <c r="E7" s="33">
        <v>0</v>
      </c>
      <c r="F7" s="31" t="s">
        <v>8220</v>
      </c>
      <c r="G7" s="31" t="s">
        <v>8223</v>
      </c>
      <c r="H7" s="31" t="s">
        <v>8245</v>
      </c>
      <c r="I7" s="31">
        <v>1437069079</v>
      </c>
      <c r="J7" s="31">
        <v>1434477079</v>
      </c>
      <c r="K7" s="31" t="b">
        <v>0</v>
      </c>
      <c r="L7" s="31">
        <v>0</v>
      </c>
      <c r="M7" s="31" t="b">
        <v>0</v>
      </c>
      <c r="N7" s="34" t="s">
        <v>8297</v>
      </c>
      <c r="O7" s="31" t="s">
        <v>8298</v>
      </c>
      <c r="P7" s="35">
        <v>0</v>
      </c>
      <c r="Q7" s="31">
        <v>0</v>
      </c>
      <c r="R7" s="31"/>
      <c r="S7" s="36">
        <v>42171.743969907402</v>
      </c>
      <c r="T7" s="36">
        <v>42201.743969907402</v>
      </c>
      <c r="U7" s="37">
        <v>6</v>
      </c>
      <c r="V7" s="37">
        <v>7</v>
      </c>
      <c r="W7" s="31">
        <v>2015</v>
      </c>
      <c r="X7" s="31">
        <v>2015</v>
      </c>
      <c r="Y7" s="37">
        <v>30</v>
      </c>
    </row>
    <row r="8" spans="1:25" x14ac:dyDescent="0.25">
      <c r="A8" s="24">
        <v>2881</v>
      </c>
      <c r="B8" s="24" t="s">
        <v>2881</v>
      </c>
      <c r="C8" s="24" t="s">
        <v>6991</v>
      </c>
      <c r="D8" s="25">
        <v>5500</v>
      </c>
      <c r="E8" s="26">
        <v>0</v>
      </c>
      <c r="F8" s="24" t="s">
        <v>8220</v>
      </c>
      <c r="G8" s="24" t="s">
        <v>8223</v>
      </c>
      <c r="H8" s="24" t="s">
        <v>8245</v>
      </c>
      <c r="I8" s="24">
        <v>1417620036</v>
      </c>
      <c r="J8" s="24">
        <v>1412432436</v>
      </c>
      <c r="K8" s="24" t="b">
        <v>0</v>
      </c>
      <c r="L8" s="24">
        <v>0</v>
      </c>
      <c r="M8" s="24" t="b">
        <v>0</v>
      </c>
      <c r="N8" s="27" t="s">
        <v>8297</v>
      </c>
      <c r="O8" s="24" t="s">
        <v>8298</v>
      </c>
      <c r="P8" s="28">
        <v>0</v>
      </c>
      <c r="Q8" s="24">
        <v>0</v>
      </c>
      <c r="R8" s="24"/>
      <c r="S8" s="29">
        <v>41916.597638888888</v>
      </c>
      <c r="T8" s="29">
        <v>41976.639305555553</v>
      </c>
      <c r="U8" s="30">
        <v>10</v>
      </c>
      <c r="V8" s="30">
        <v>12</v>
      </c>
      <c r="W8" s="24">
        <v>2014</v>
      </c>
      <c r="X8" s="24">
        <v>2014</v>
      </c>
      <c r="Y8" s="30">
        <v>60</v>
      </c>
    </row>
    <row r="9" spans="1:25" x14ac:dyDescent="0.25">
      <c r="A9" s="31">
        <v>2888</v>
      </c>
      <c r="B9" s="31" t="s">
        <v>2888</v>
      </c>
      <c r="C9" s="31" t="s">
        <v>6998</v>
      </c>
      <c r="D9" s="32">
        <v>30000</v>
      </c>
      <c r="E9" s="33">
        <v>0</v>
      </c>
      <c r="F9" s="31" t="s">
        <v>8220</v>
      </c>
      <c r="G9" s="31" t="s">
        <v>8223</v>
      </c>
      <c r="H9" s="31" t="s">
        <v>8245</v>
      </c>
      <c r="I9" s="31">
        <v>1413608340</v>
      </c>
      <c r="J9" s="31">
        <v>1412945440</v>
      </c>
      <c r="K9" s="31" t="b">
        <v>0</v>
      </c>
      <c r="L9" s="31">
        <v>0</v>
      </c>
      <c r="M9" s="31" t="b">
        <v>0</v>
      </c>
      <c r="N9" s="34" t="s">
        <v>8297</v>
      </c>
      <c r="O9" s="31" t="s">
        <v>8298</v>
      </c>
      <c r="P9" s="35">
        <v>0</v>
      </c>
      <c r="Q9" s="31">
        <v>0</v>
      </c>
      <c r="R9" s="31"/>
      <c r="S9" s="36">
        <v>41922.535185185188</v>
      </c>
      <c r="T9" s="36">
        <v>41930.207638888889</v>
      </c>
      <c r="U9" s="37">
        <v>10</v>
      </c>
      <c r="V9" s="37">
        <v>10</v>
      </c>
      <c r="W9" s="31">
        <v>2014</v>
      </c>
      <c r="X9" s="31">
        <v>2014</v>
      </c>
      <c r="Y9" s="37">
        <v>8</v>
      </c>
    </row>
    <row r="10" spans="1:25" x14ac:dyDescent="0.25">
      <c r="A10" s="24">
        <v>2894</v>
      </c>
      <c r="B10" s="24" t="s">
        <v>2894</v>
      </c>
      <c r="C10" s="24" t="s">
        <v>7004</v>
      </c>
      <c r="D10" s="25">
        <v>50000</v>
      </c>
      <c r="E10" s="26">
        <v>0</v>
      </c>
      <c r="F10" s="24" t="s">
        <v>8220</v>
      </c>
      <c r="G10" s="24" t="s">
        <v>8223</v>
      </c>
      <c r="H10" s="24" t="s">
        <v>8245</v>
      </c>
      <c r="I10" s="24">
        <v>1428100815</v>
      </c>
      <c r="J10" s="24">
        <v>1422920415</v>
      </c>
      <c r="K10" s="24" t="b">
        <v>0</v>
      </c>
      <c r="L10" s="24">
        <v>0</v>
      </c>
      <c r="M10" s="24" t="b">
        <v>0</v>
      </c>
      <c r="N10" s="27" t="s">
        <v>8297</v>
      </c>
      <c r="O10" s="24" t="s">
        <v>8298</v>
      </c>
      <c r="P10" s="28">
        <v>0</v>
      </c>
      <c r="Q10" s="24">
        <v>0</v>
      </c>
      <c r="R10" s="24"/>
      <c r="S10" s="29">
        <v>42037.986284722225</v>
      </c>
      <c r="T10" s="29">
        <v>42097.944618055553</v>
      </c>
      <c r="U10" s="30">
        <v>2</v>
      </c>
      <c r="V10" s="30">
        <v>4</v>
      </c>
      <c r="W10" s="24">
        <v>2015</v>
      </c>
      <c r="X10" s="24">
        <v>2015</v>
      </c>
      <c r="Y10" s="30">
        <v>60</v>
      </c>
    </row>
    <row r="11" spans="1:25" x14ac:dyDescent="0.25">
      <c r="A11" s="31">
        <v>2899</v>
      </c>
      <c r="B11" s="31" t="s">
        <v>2899</v>
      </c>
      <c r="C11" s="31" t="s">
        <v>7009</v>
      </c>
      <c r="D11" s="32">
        <v>10000</v>
      </c>
      <c r="E11" s="33">
        <v>0</v>
      </c>
      <c r="F11" s="31" t="s">
        <v>8220</v>
      </c>
      <c r="G11" s="31" t="s">
        <v>8223</v>
      </c>
      <c r="H11" s="31" t="s">
        <v>8245</v>
      </c>
      <c r="I11" s="31">
        <v>1469325158</v>
      </c>
      <c r="J11" s="31">
        <v>1464141158</v>
      </c>
      <c r="K11" s="31" t="b">
        <v>0</v>
      </c>
      <c r="L11" s="31">
        <v>0</v>
      </c>
      <c r="M11" s="31" t="b">
        <v>0</v>
      </c>
      <c r="N11" s="34" t="s">
        <v>8297</v>
      </c>
      <c r="O11" s="31" t="s">
        <v>8298</v>
      </c>
      <c r="P11" s="35">
        <v>0</v>
      </c>
      <c r="Q11" s="31">
        <v>0</v>
      </c>
      <c r="R11" s="31"/>
      <c r="S11" s="36">
        <v>42515.078217592592</v>
      </c>
      <c r="T11" s="36">
        <v>42575.078217592592</v>
      </c>
      <c r="U11" s="37">
        <v>5</v>
      </c>
      <c r="V11" s="37">
        <v>7</v>
      </c>
      <c r="W11" s="31">
        <v>2016</v>
      </c>
      <c r="X11" s="31">
        <v>2016</v>
      </c>
      <c r="Y11" s="37">
        <v>60</v>
      </c>
    </row>
    <row r="12" spans="1:25" x14ac:dyDescent="0.25">
      <c r="A12" s="24">
        <v>3733</v>
      </c>
      <c r="B12" s="24" t="s">
        <v>3730</v>
      </c>
      <c r="C12" s="24" t="s">
        <v>7843</v>
      </c>
      <c r="D12" s="25">
        <v>1500</v>
      </c>
      <c r="E12" s="26">
        <v>0</v>
      </c>
      <c r="F12" s="24" t="s">
        <v>8220</v>
      </c>
      <c r="G12" s="24" t="s">
        <v>8223</v>
      </c>
      <c r="H12" s="24" t="s">
        <v>8245</v>
      </c>
      <c r="I12" s="24">
        <v>1429396200</v>
      </c>
      <c r="J12" s="24">
        <v>1428539708</v>
      </c>
      <c r="K12" s="24" t="b">
        <v>0</v>
      </c>
      <c r="L12" s="24">
        <v>0</v>
      </c>
      <c r="M12" s="24" t="b">
        <v>0</v>
      </c>
      <c r="N12" s="27" t="s">
        <v>8297</v>
      </c>
      <c r="O12" s="24" t="s">
        <v>8298</v>
      </c>
      <c r="P12" s="28">
        <v>0</v>
      </c>
      <c r="Q12" s="24">
        <v>0</v>
      </c>
      <c r="R12" s="24"/>
      <c r="S12" s="29">
        <v>42103.024398148147</v>
      </c>
      <c r="T12" s="29">
        <v>42112.9375</v>
      </c>
      <c r="U12" s="30">
        <v>4</v>
      </c>
      <c r="V12" s="30">
        <v>4</v>
      </c>
      <c r="W12" s="24">
        <v>2015</v>
      </c>
      <c r="X12" s="24">
        <v>2015</v>
      </c>
      <c r="Y12" s="30">
        <v>9</v>
      </c>
    </row>
    <row r="13" spans="1:25" x14ac:dyDescent="0.25">
      <c r="A13" s="31">
        <v>3741</v>
      </c>
      <c r="B13" s="31" t="s">
        <v>3738</v>
      </c>
      <c r="C13" s="31" t="s">
        <v>7851</v>
      </c>
      <c r="D13" s="32">
        <v>20000</v>
      </c>
      <c r="E13" s="33">
        <v>0</v>
      </c>
      <c r="F13" s="31" t="s">
        <v>8220</v>
      </c>
      <c r="G13" s="31" t="s">
        <v>8223</v>
      </c>
      <c r="H13" s="31" t="s">
        <v>8245</v>
      </c>
      <c r="I13" s="31">
        <v>1450389950</v>
      </c>
      <c r="J13" s="31">
        <v>1447797950</v>
      </c>
      <c r="K13" s="31" t="b">
        <v>0</v>
      </c>
      <c r="L13" s="31">
        <v>0</v>
      </c>
      <c r="M13" s="31" t="b">
        <v>0</v>
      </c>
      <c r="N13" s="34" t="s">
        <v>8297</v>
      </c>
      <c r="O13" s="31" t="s">
        <v>8298</v>
      </c>
      <c r="P13" s="35">
        <v>0</v>
      </c>
      <c r="Q13" s="31">
        <v>0</v>
      </c>
      <c r="R13" s="31"/>
      <c r="S13" s="36">
        <v>42325.920717592591</v>
      </c>
      <c r="T13" s="36">
        <v>42355.920717592591</v>
      </c>
      <c r="U13" s="37">
        <v>11</v>
      </c>
      <c r="V13" s="37">
        <v>12</v>
      </c>
      <c r="W13" s="31">
        <v>2015</v>
      </c>
      <c r="X13" s="31">
        <v>2015</v>
      </c>
      <c r="Y13" s="37">
        <v>30</v>
      </c>
    </row>
    <row r="14" spans="1:25" x14ac:dyDescent="0.25">
      <c r="A14" s="24">
        <v>3743</v>
      </c>
      <c r="B14" s="24" t="s">
        <v>3740</v>
      </c>
      <c r="C14" s="24" t="s">
        <v>7853</v>
      </c>
      <c r="D14" s="25">
        <v>2200</v>
      </c>
      <c r="E14" s="26">
        <v>0</v>
      </c>
      <c r="F14" s="24" t="s">
        <v>8220</v>
      </c>
      <c r="G14" s="24" t="s">
        <v>8223</v>
      </c>
      <c r="H14" s="24" t="s">
        <v>8245</v>
      </c>
      <c r="I14" s="24">
        <v>1404406964</v>
      </c>
      <c r="J14" s="24">
        <v>1401814964</v>
      </c>
      <c r="K14" s="24" t="b">
        <v>0</v>
      </c>
      <c r="L14" s="24">
        <v>0</v>
      </c>
      <c r="M14" s="24" t="b">
        <v>0</v>
      </c>
      <c r="N14" s="27" t="s">
        <v>8297</v>
      </c>
      <c r="O14" s="24" t="s">
        <v>8298</v>
      </c>
      <c r="P14" s="28">
        <v>0</v>
      </c>
      <c r="Q14" s="24">
        <v>0</v>
      </c>
      <c r="R14" s="24"/>
      <c r="S14" s="29">
        <v>41793.710231481484</v>
      </c>
      <c r="T14" s="29">
        <v>41823.710231481484</v>
      </c>
      <c r="U14" s="30">
        <v>6</v>
      </c>
      <c r="V14" s="30">
        <v>7</v>
      </c>
      <c r="W14" s="24">
        <v>2014</v>
      </c>
      <c r="X14" s="24">
        <v>2014</v>
      </c>
      <c r="Y14" s="30">
        <v>30</v>
      </c>
    </row>
    <row r="15" spans="1:25" x14ac:dyDescent="0.25">
      <c r="A15" s="31">
        <v>3744</v>
      </c>
      <c r="B15" s="31" t="s">
        <v>3741</v>
      </c>
      <c r="C15" s="31" t="s">
        <v>7854</v>
      </c>
      <c r="D15" s="32">
        <v>1200</v>
      </c>
      <c r="E15" s="33">
        <v>0</v>
      </c>
      <c r="F15" s="31" t="s">
        <v>8220</v>
      </c>
      <c r="G15" s="31" t="s">
        <v>8223</v>
      </c>
      <c r="H15" s="31" t="s">
        <v>8245</v>
      </c>
      <c r="I15" s="31">
        <v>1404532740</v>
      </c>
      <c r="J15" s="31">
        <v>1401823952</v>
      </c>
      <c r="K15" s="31" t="b">
        <v>0</v>
      </c>
      <c r="L15" s="31">
        <v>0</v>
      </c>
      <c r="M15" s="31" t="b">
        <v>0</v>
      </c>
      <c r="N15" s="34" t="s">
        <v>8297</v>
      </c>
      <c r="O15" s="31" t="s">
        <v>8298</v>
      </c>
      <c r="P15" s="35">
        <v>0</v>
      </c>
      <c r="Q15" s="31">
        <v>0</v>
      </c>
      <c r="R15" s="31"/>
      <c r="S15" s="36">
        <v>41793.814259259263</v>
      </c>
      <c r="T15" s="36">
        <v>41825.165972222225</v>
      </c>
      <c r="U15" s="37">
        <v>6</v>
      </c>
      <c r="V15" s="37">
        <v>7</v>
      </c>
      <c r="W15" s="31">
        <v>2014</v>
      </c>
      <c r="X15" s="31">
        <v>2014</v>
      </c>
      <c r="Y15" s="37">
        <v>32</v>
      </c>
    </row>
    <row r="16" spans="1:25" x14ac:dyDescent="0.25">
      <c r="A16" s="24">
        <v>3863</v>
      </c>
      <c r="B16" s="24" t="s">
        <v>3860</v>
      </c>
      <c r="C16" s="24" t="s">
        <v>7972</v>
      </c>
      <c r="D16" s="25">
        <v>6000</v>
      </c>
      <c r="E16" s="26">
        <v>0</v>
      </c>
      <c r="F16" s="24" t="s">
        <v>8220</v>
      </c>
      <c r="G16" s="24" t="s">
        <v>8223</v>
      </c>
      <c r="H16" s="24" t="s">
        <v>8245</v>
      </c>
      <c r="I16" s="24">
        <v>1446739905</v>
      </c>
      <c r="J16" s="24">
        <v>1441552305</v>
      </c>
      <c r="K16" s="24" t="b">
        <v>0</v>
      </c>
      <c r="L16" s="24">
        <v>0</v>
      </c>
      <c r="M16" s="24" t="b">
        <v>0</v>
      </c>
      <c r="N16" s="27" t="s">
        <v>8297</v>
      </c>
      <c r="O16" s="24" t="s">
        <v>8298</v>
      </c>
      <c r="P16" s="28">
        <v>0</v>
      </c>
      <c r="Q16" s="24">
        <v>0</v>
      </c>
      <c r="R16" s="24"/>
      <c r="S16" s="29">
        <v>42253.633159722223</v>
      </c>
      <c r="T16" s="29">
        <v>42313.674826388888</v>
      </c>
      <c r="U16" s="30">
        <v>9</v>
      </c>
      <c r="V16" s="30">
        <v>11</v>
      </c>
      <c r="W16" s="24">
        <v>2015</v>
      </c>
      <c r="X16" s="24">
        <v>2015</v>
      </c>
      <c r="Y16" s="30">
        <v>60</v>
      </c>
    </row>
    <row r="17" spans="1:25" x14ac:dyDescent="0.25">
      <c r="A17" s="31">
        <v>3892</v>
      </c>
      <c r="B17" s="31" t="s">
        <v>3889</v>
      </c>
      <c r="C17" s="31" t="s">
        <v>8000</v>
      </c>
      <c r="D17" s="32">
        <v>1000</v>
      </c>
      <c r="E17" s="33">
        <v>0</v>
      </c>
      <c r="F17" s="31" t="s">
        <v>8220</v>
      </c>
      <c r="G17" s="31" t="s">
        <v>8223</v>
      </c>
      <c r="H17" s="31" t="s">
        <v>8245</v>
      </c>
      <c r="I17" s="31">
        <v>1408863600</v>
      </c>
      <c r="J17" s="31">
        <v>1408203557</v>
      </c>
      <c r="K17" s="31" t="b">
        <v>0</v>
      </c>
      <c r="L17" s="31">
        <v>0</v>
      </c>
      <c r="M17" s="31" t="b">
        <v>0</v>
      </c>
      <c r="N17" s="34" t="s">
        <v>8297</v>
      </c>
      <c r="O17" s="31" t="s">
        <v>8298</v>
      </c>
      <c r="P17" s="35">
        <v>0</v>
      </c>
      <c r="Q17" s="31">
        <v>0</v>
      </c>
      <c r="R17" s="31"/>
      <c r="S17" s="36">
        <v>41867.652280092596</v>
      </c>
      <c r="T17" s="36">
        <v>41875.291666666664</v>
      </c>
      <c r="U17" s="37">
        <v>8</v>
      </c>
      <c r="V17" s="37">
        <v>8</v>
      </c>
      <c r="W17" s="31">
        <v>2014</v>
      </c>
      <c r="X17" s="31">
        <v>2014</v>
      </c>
      <c r="Y17" s="37">
        <v>8</v>
      </c>
    </row>
    <row r="18" spans="1:25" x14ac:dyDescent="0.25">
      <c r="A18" s="24">
        <v>3903</v>
      </c>
      <c r="B18" s="24" t="s">
        <v>3900</v>
      </c>
      <c r="C18" s="24" t="s">
        <v>8011</v>
      </c>
      <c r="D18" s="25">
        <v>1500</v>
      </c>
      <c r="E18" s="26">
        <v>0</v>
      </c>
      <c r="F18" s="24" t="s">
        <v>8220</v>
      </c>
      <c r="G18" s="24" t="s">
        <v>8223</v>
      </c>
      <c r="H18" s="24" t="s">
        <v>8245</v>
      </c>
      <c r="I18" s="24">
        <v>1439581080</v>
      </c>
      <c r="J18" s="24">
        <v>1435709765</v>
      </c>
      <c r="K18" s="24" t="b">
        <v>0</v>
      </c>
      <c r="L18" s="24">
        <v>0</v>
      </c>
      <c r="M18" s="24" t="b">
        <v>0</v>
      </c>
      <c r="N18" s="27" t="s">
        <v>8297</v>
      </c>
      <c r="O18" s="24" t="s">
        <v>8298</v>
      </c>
      <c r="P18" s="28">
        <v>0</v>
      </c>
      <c r="Q18" s="24">
        <v>0</v>
      </c>
      <c r="R18" s="24"/>
      <c r="S18" s="29">
        <v>42186.01116898148</v>
      </c>
      <c r="T18" s="29">
        <v>42230.818055555559</v>
      </c>
      <c r="U18" s="30">
        <v>7</v>
      </c>
      <c r="V18" s="30">
        <v>8</v>
      </c>
      <c r="W18" s="24">
        <v>2015</v>
      </c>
      <c r="X18" s="24">
        <v>2015</v>
      </c>
      <c r="Y18" s="30">
        <v>44</v>
      </c>
    </row>
    <row r="19" spans="1:25" x14ac:dyDescent="0.25">
      <c r="A19" s="31">
        <v>3931</v>
      </c>
      <c r="B19" s="31" t="s">
        <v>3928</v>
      </c>
      <c r="C19" s="31" t="s">
        <v>8039</v>
      </c>
      <c r="D19" s="32">
        <v>8000</v>
      </c>
      <c r="E19" s="33">
        <v>0</v>
      </c>
      <c r="F19" s="31" t="s">
        <v>8220</v>
      </c>
      <c r="G19" s="31" t="s">
        <v>8223</v>
      </c>
      <c r="H19" s="31" t="s">
        <v>8245</v>
      </c>
      <c r="I19" s="31">
        <v>1441510707</v>
      </c>
      <c r="J19" s="31">
        <v>1439350707</v>
      </c>
      <c r="K19" s="31" t="b">
        <v>0</v>
      </c>
      <c r="L19" s="31">
        <v>0</v>
      </c>
      <c r="M19" s="31" t="b">
        <v>0</v>
      </c>
      <c r="N19" s="34" t="s">
        <v>8297</v>
      </c>
      <c r="O19" s="31" t="s">
        <v>8298</v>
      </c>
      <c r="P19" s="35">
        <v>0</v>
      </c>
      <c r="Q19" s="31">
        <v>0</v>
      </c>
      <c r="R19" s="31"/>
      <c r="S19" s="36">
        <v>42228.151701388888</v>
      </c>
      <c r="T19" s="36">
        <v>42253.151701388888</v>
      </c>
      <c r="U19" s="37">
        <v>8</v>
      </c>
      <c r="V19" s="37">
        <v>9</v>
      </c>
      <c r="W19" s="31">
        <v>2015</v>
      </c>
      <c r="X19" s="31">
        <v>2015</v>
      </c>
      <c r="Y19" s="37">
        <v>25</v>
      </c>
    </row>
    <row r="20" spans="1:25" x14ac:dyDescent="0.25">
      <c r="A20" s="24">
        <v>3936</v>
      </c>
      <c r="B20" s="24" t="s">
        <v>3933</v>
      </c>
      <c r="C20" s="24" t="s">
        <v>8044</v>
      </c>
      <c r="D20" s="25">
        <v>20000</v>
      </c>
      <c r="E20" s="26">
        <v>0</v>
      </c>
      <c r="F20" s="24" t="s">
        <v>8220</v>
      </c>
      <c r="G20" s="24" t="s">
        <v>8223</v>
      </c>
      <c r="H20" s="24" t="s">
        <v>8245</v>
      </c>
      <c r="I20" s="24">
        <v>1480576720</v>
      </c>
      <c r="J20" s="24">
        <v>1477981120</v>
      </c>
      <c r="K20" s="24" t="b">
        <v>0</v>
      </c>
      <c r="L20" s="24">
        <v>0</v>
      </c>
      <c r="M20" s="24" t="b">
        <v>0</v>
      </c>
      <c r="N20" s="27" t="s">
        <v>8297</v>
      </c>
      <c r="O20" s="24" t="s">
        <v>8298</v>
      </c>
      <c r="P20" s="28">
        <v>0</v>
      </c>
      <c r="Q20" s="24">
        <v>0</v>
      </c>
      <c r="R20" s="24"/>
      <c r="S20" s="29">
        <v>42675.262962962966</v>
      </c>
      <c r="T20" s="29">
        <v>42705.304629629631</v>
      </c>
      <c r="U20" s="30">
        <v>11</v>
      </c>
      <c r="V20" s="30">
        <v>12</v>
      </c>
      <c r="W20" s="24">
        <v>2016</v>
      </c>
      <c r="X20" s="24">
        <v>2016</v>
      </c>
      <c r="Y20" s="30">
        <v>30</v>
      </c>
    </row>
    <row r="21" spans="1:25" x14ac:dyDescent="0.25">
      <c r="A21" s="31">
        <v>3942</v>
      </c>
      <c r="B21" s="31" t="s">
        <v>3939</v>
      </c>
      <c r="C21" s="31" t="s">
        <v>8050</v>
      </c>
      <c r="D21" s="32">
        <v>1200</v>
      </c>
      <c r="E21" s="33">
        <v>0</v>
      </c>
      <c r="F21" s="31" t="s">
        <v>8220</v>
      </c>
      <c r="G21" s="31" t="s">
        <v>8223</v>
      </c>
      <c r="H21" s="31" t="s">
        <v>8245</v>
      </c>
      <c r="I21" s="31">
        <v>1434490914</v>
      </c>
      <c r="J21" s="31">
        <v>1429306914</v>
      </c>
      <c r="K21" s="31" t="b">
        <v>0</v>
      </c>
      <c r="L21" s="31">
        <v>0</v>
      </c>
      <c r="M21" s="31" t="b">
        <v>0</v>
      </c>
      <c r="N21" s="34" t="s">
        <v>8297</v>
      </c>
      <c r="O21" s="31" t="s">
        <v>8298</v>
      </c>
      <c r="P21" s="35">
        <v>0</v>
      </c>
      <c r="Q21" s="31">
        <v>0</v>
      </c>
      <c r="R21" s="31"/>
      <c r="S21" s="36">
        <v>42111.904097222221</v>
      </c>
      <c r="T21" s="36">
        <v>42171.904097222221</v>
      </c>
      <c r="U21" s="37">
        <v>4</v>
      </c>
      <c r="V21" s="37">
        <v>6</v>
      </c>
      <c r="W21" s="31">
        <v>2015</v>
      </c>
      <c r="X21" s="31">
        <v>2015</v>
      </c>
      <c r="Y21" s="37">
        <v>60</v>
      </c>
    </row>
    <row r="22" spans="1:25" x14ac:dyDescent="0.25">
      <c r="A22" s="24">
        <v>3944</v>
      </c>
      <c r="B22" s="24" t="s">
        <v>3941</v>
      </c>
      <c r="C22" s="24" t="s">
        <v>8052</v>
      </c>
      <c r="D22" s="25">
        <v>5000</v>
      </c>
      <c r="E22" s="26">
        <v>0</v>
      </c>
      <c r="F22" s="24" t="s">
        <v>8220</v>
      </c>
      <c r="G22" s="24" t="s">
        <v>8223</v>
      </c>
      <c r="H22" s="24" t="s">
        <v>8245</v>
      </c>
      <c r="I22" s="24">
        <v>1440690875</v>
      </c>
      <c r="J22" s="24">
        <v>1438098875</v>
      </c>
      <c r="K22" s="24" t="b">
        <v>0</v>
      </c>
      <c r="L22" s="24">
        <v>0</v>
      </c>
      <c r="M22" s="24" t="b">
        <v>0</v>
      </c>
      <c r="N22" s="27" t="s">
        <v>8297</v>
      </c>
      <c r="O22" s="24" t="s">
        <v>8298</v>
      </c>
      <c r="P22" s="28">
        <v>0</v>
      </c>
      <c r="Q22" s="24">
        <v>0</v>
      </c>
      <c r="R22" s="24"/>
      <c r="S22" s="29">
        <v>42213.662905092591</v>
      </c>
      <c r="T22" s="29">
        <v>42243.662905092591</v>
      </c>
      <c r="U22" s="30">
        <v>7</v>
      </c>
      <c r="V22" s="30">
        <v>8</v>
      </c>
      <c r="W22" s="24">
        <v>2015</v>
      </c>
      <c r="X22" s="24">
        <v>2015</v>
      </c>
      <c r="Y22" s="30">
        <v>30</v>
      </c>
    </row>
    <row r="23" spans="1:25" x14ac:dyDescent="0.25">
      <c r="A23" s="31">
        <v>3953</v>
      </c>
      <c r="B23" s="31" t="s">
        <v>3950</v>
      </c>
      <c r="C23" s="31" t="s">
        <v>8060</v>
      </c>
      <c r="D23" s="32">
        <v>17600</v>
      </c>
      <c r="E23" s="33">
        <v>0</v>
      </c>
      <c r="F23" s="31" t="s">
        <v>8220</v>
      </c>
      <c r="G23" s="31" t="s">
        <v>8223</v>
      </c>
      <c r="H23" s="31" t="s">
        <v>8245</v>
      </c>
      <c r="I23" s="31">
        <v>1469834940</v>
      </c>
      <c r="J23" s="31">
        <v>1467162586</v>
      </c>
      <c r="K23" s="31" t="b">
        <v>0</v>
      </c>
      <c r="L23" s="31">
        <v>0</v>
      </c>
      <c r="M23" s="31" t="b">
        <v>0</v>
      </c>
      <c r="N23" s="34" t="s">
        <v>8297</v>
      </c>
      <c r="O23" s="31" t="s">
        <v>8298</v>
      </c>
      <c r="P23" s="35">
        <v>0</v>
      </c>
      <c r="Q23" s="31">
        <v>0</v>
      </c>
      <c r="R23" s="31"/>
      <c r="S23" s="36">
        <v>42550.048449074078</v>
      </c>
      <c r="T23" s="36">
        <v>42580.978472222225</v>
      </c>
      <c r="U23" s="37">
        <v>6</v>
      </c>
      <c r="V23" s="37">
        <v>7</v>
      </c>
      <c r="W23" s="31">
        <v>2016</v>
      </c>
      <c r="X23" s="31">
        <v>2016</v>
      </c>
      <c r="Y23" s="37">
        <v>30</v>
      </c>
    </row>
    <row r="24" spans="1:25" x14ac:dyDescent="0.25">
      <c r="A24" s="24">
        <v>3956</v>
      </c>
      <c r="B24" s="24" t="s">
        <v>3953</v>
      </c>
      <c r="C24" s="24" t="s">
        <v>8063</v>
      </c>
      <c r="D24" s="25">
        <v>5500</v>
      </c>
      <c r="E24" s="26">
        <v>0</v>
      </c>
      <c r="F24" s="24" t="s">
        <v>8220</v>
      </c>
      <c r="G24" s="24" t="s">
        <v>8223</v>
      </c>
      <c r="H24" s="24" t="s">
        <v>8245</v>
      </c>
      <c r="I24" s="24">
        <v>1461543600</v>
      </c>
      <c r="J24" s="24">
        <v>1459203727</v>
      </c>
      <c r="K24" s="24" t="b">
        <v>0</v>
      </c>
      <c r="L24" s="24">
        <v>0</v>
      </c>
      <c r="M24" s="24" t="b">
        <v>0</v>
      </c>
      <c r="N24" s="27" t="s">
        <v>8297</v>
      </c>
      <c r="O24" s="24" t="s">
        <v>8298</v>
      </c>
      <c r="P24" s="28">
        <v>0</v>
      </c>
      <c r="Q24" s="24">
        <v>0</v>
      </c>
      <c r="R24" s="24"/>
      <c r="S24" s="29">
        <v>42457.932025462964</v>
      </c>
      <c r="T24" s="29">
        <v>42485.013888888891</v>
      </c>
      <c r="U24" s="30">
        <v>3</v>
      </c>
      <c r="V24" s="30">
        <v>4</v>
      </c>
      <c r="W24" s="24">
        <v>2016</v>
      </c>
      <c r="X24" s="24">
        <v>2016</v>
      </c>
      <c r="Y24" s="30">
        <v>28</v>
      </c>
    </row>
    <row r="25" spans="1:25" x14ac:dyDescent="0.25">
      <c r="A25" s="31">
        <v>3975</v>
      </c>
      <c r="B25" s="31" t="s">
        <v>3972</v>
      </c>
      <c r="C25" s="31" t="s">
        <v>8082</v>
      </c>
      <c r="D25" s="32">
        <v>678</v>
      </c>
      <c r="E25" s="33">
        <v>0</v>
      </c>
      <c r="F25" s="31" t="s">
        <v>8220</v>
      </c>
      <c r="G25" s="31" t="s">
        <v>8223</v>
      </c>
      <c r="H25" s="31" t="s">
        <v>8245</v>
      </c>
      <c r="I25" s="31">
        <v>1468442898</v>
      </c>
      <c r="J25" s="31">
        <v>1465850898</v>
      </c>
      <c r="K25" s="31" t="b">
        <v>0</v>
      </c>
      <c r="L25" s="31">
        <v>0</v>
      </c>
      <c r="M25" s="31" t="b">
        <v>0</v>
      </c>
      <c r="N25" s="34" t="s">
        <v>8297</v>
      </c>
      <c r="O25" s="31" t="s">
        <v>8298</v>
      </c>
      <c r="P25" s="35">
        <v>0</v>
      </c>
      <c r="Q25" s="31">
        <v>0</v>
      </c>
      <c r="R25" s="31"/>
      <c r="S25" s="36">
        <v>42534.866875</v>
      </c>
      <c r="T25" s="36">
        <v>42564.866875</v>
      </c>
      <c r="U25" s="37">
        <v>6</v>
      </c>
      <c r="V25" s="37">
        <v>7</v>
      </c>
      <c r="W25" s="31">
        <v>2016</v>
      </c>
      <c r="X25" s="31">
        <v>2016</v>
      </c>
      <c r="Y25" s="37">
        <v>30</v>
      </c>
    </row>
    <row r="26" spans="1:25" x14ac:dyDescent="0.25">
      <c r="A26" s="24">
        <v>3989</v>
      </c>
      <c r="B26" s="24" t="s">
        <v>3985</v>
      </c>
      <c r="C26" s="24" t="s">
        <v>8095</v>
      </c>
      <c r="D26" s="25">
        <v>3000</v>
      </c>
      <c r="E26" s="26">
        <v>0</v>
      </c>
      <c r="F26" s="24" t="s">
        <v>8220</v>
      </c>
      <c r="G26" s="24" t="s">
        <v>8223</v>
      </c>
      <c r="H26" s="24" t="s">
        <v>8245</v>
      </c>
      <c r="I26" s="24">
        <v>1447009181</v>
      </c>
      <c r="J26" s="24">
        <v>1444413581</v>
      </c>
      <c r="K26" s="24" t="b">
        <v>0</v>
      </c>
      <c r="L26" s="24">
        <v>0</v>
      </c>
      <c r="M26" s="24" t="b">
        <v>0</v>
      </c>
      <c r="N26" s="27" t="s">
        <v>8297</v>
      </c>
      <c r="O26" s="24" t="s">
        <v>8298</v>
      </c>
      <c r="P26" s="28">
        <v>0</v>
      </c>
      <c r="Q26" s="24">
        <v>0</v>
      </c>
      <c r="R26" s="24"/>
      <c r="S26" s="29">
        <v>42286.749780092592</v>
      </c>
      <c r="T26" s="29">
        <v>42316.791446759264</v>
      </c>
      <c r="U26" s="30">
        <v>10</v>
      </c>
      <c r="V26" s="30">
        <v>11</v>
      </c>
      <c r="W26" s="24">
        <v>2015</v>
      </c>
      <c r="X26" s="24">
        <v>2015</v>
      </c>
      <c r="Y26" s="30">
        <v>30</v>
      </c>
    </row>
    <row r="27" spans="1:25" x14ac:dyDescent="0.25">
      <c r="A27" s="31">
        <v>4014</v>
      </c>
      <c r="B27" s="31" t="s">
        <v>4010</v>
      </c>
      <c r="C27" s="31" t="s">
        <v>8119</v>
      </c>
      <c r="D27" s="32">
        <v>9000</v>
      </c>
      <c r="E27" s="33">
        <v>0</v>
      </c>
      <c r="F27" s="31" t="s">
        <v>8220</v>
      </c>
      <c r="G27" s="31" t="s">
        <v>8223</v>
      </c>
      <c r="H27" s="31" t="s">
        <v>8245</v>
      </c>
      <c r="I27" s="31">
        <v>1457157269</v>
      </c>
      <c r="J27" s="31">
        <v>1455861269</v>
      </c>
      <c r="K27" s="31" t="b">
        <v>0</v>
      </c>
      <c r="L27" s="31">
        <v>0</v>
      </c>
      <c r="M27" s="31" t="b">
        <v>0</v>
      </c>
      <c r="N27" s="34" t="s">
        <v>8297</v>
      </c>
      <c r="O27" s="31" t="s">
        <v>8298</v>
      </c>
      <c r="P27" s="35">
        <v>0</v>
      </c>
      <c r="Q27" s="31">
        <v>0</v>
      </c>
      <c r="R27" s="31"/>
      <c r="S27" s="36">
        <v>42419.246168981481</v>
      </c>
      <c r="T27" s="36">
        <v>42434.246168981481</v>
      </c>
      <c r="U27" s="37">
        <v>2</v>
      </c>
      <c r="V27" s="37">
        <v>3</v>
      </c>
      <c r="W27" s="31">
        <v>2016</v>
      </c>
      <c r="X27" s="31">
        <v>2016</v>
      </c>
      <c r="Y27" s="37">
        <v>15</v>
      </c>
    </row>
    <row r="28" spans="1:25" x14ac:dyDescent="0.25">
      <c r="A28" s="24">
        <v>4023</v>
      </c>
      <c r="B28" s="24" t="s">
        <v>4019</v>
      </c>
      <c r="C28" s="24" t="s">
        <v>8128</v>
      </c>
      <c r="D28" s="25">
        <v>7000</v>
      </c>
      <c r="E28" s="26">
        <v>0</v>
      </c>
      <c r="F28" s="24" t="s">
        <v>8220</v>
      </c>
      <c r="G28" s="24" t="s">
        <v>8223</v>
      </c>
      <c r="H28" s="24" t="s">
        <v>8245</v>
      </c>
      <c r="I28" s="24">
        <v>1458860363</v>
      </c>
      <c r="J28" s="24">
        <v>1454975963</v>
      </c>
      <c r="K28" s="24" t="b">
        <v>0</v>
      </c>
      <c r="L28" s="24">
        <v>0</v>
      </c>
      <c r="M28" s="24" t="b">
        <v>0</v>
      </c>
      <c r="N28" s="27" t="s">
        <v>8297</v>
      </c>
      <c r="O28" s="24" t="s">
        <v>8298</v>
      </c>
      <c r="P28" s="28">
        <v>0</v>
      </c>
      <c r="Q28" s="24">
        <v>0</v>
      </c>
      <c r="R28" s="24"/>
      <c r="S28" s="29">
        <v>42408.999571759254</v>
      </c>
      <c r="T28" s="29">
        <v>42453.957905092597</v>
      </c>
      <c r="U28" s="30">
        <v>2</v>
      </c>
      <c r="V28" s="30">
        <v>3</v>
      </c>
      <c r="W28" s="24">
        <v>2016</v>
      </c>
      <c r="X28" s="24">
        <v>2016</v>
      </c>
      <c r="Y28" s="30">
        <v>45</v>
      </c>
    </row>
    <row r="29" spans="1:25" x14ac:dyDescent="0.25">
      <c r="A29" s="31">
        <v>4026</v>
      </c>
      <c r="B29" s="31" t="s">
        <v>4022</v>
      </c>
      <c r="C29" s="31" t="s">
        <v>8131</v>
      </c>
      <c r="D29" s="32">
        <v>4000</v>
      </c>
      <c r="E29" s="33">
        <v>0</v>
      </c>
      <c r="F29" s="31" t="s">
        <v>8220</v>
      </c>
      <c r="G29" s="31" t="s">
        <v>8223</v>
      </c>
      <c r="H29" s="31" t="s">
        <v>8245</v>
      </c>
      <c r="I29" s="31">
        <v>1449247439</v>
      </c>
      <c r="J29" s="31">
        <v>1444059839</v>
      </c>
      <c r="K29" s="31" t="b">
        <v>0</v>
      </c>
      <c r="L29" s="31">
        <v>0</v>
      </c>
      <c r="M29" s="31" t="b">
        <v>0</v>
      </c>
      <c r="N29" s="34" t="s">
        <v>8297</v>
      </c>
      <c r="O29" s="31" t="s">
        <v>8298</v>
      </c>
      <c r="P29" s="35">
        <v>0</v>
      </c>
      <c r="Q29" s="31">
        <v>0</v>
      </c>
      <c r="R29" s="31"/>
      <c r="S29" s="36">
        <v>42282.655543981484</v>
      </c>
      <c r="T29" s="36">
        <v>42342.697210648148</v>
      </c>
      <c r="U29" s="37">
        <v>10</v>
      </c>
      <c r="V29" s="37">
        <v>12</v>
      </c>
      <c r="W29" s="31">
        <v>2015</v>
      </c>
      <c r="X29" s="31">
        <v>2015</v>
      </c>
      <c r="Y29" s="37">
        <v>60</v>
      </c>
    </row>
    <row r="30" spans="1:25" x14ac:dyDescent="0.25">
      <c r="A30" s="24">
        <v>4029</v>
      </c>
      <c r="B30" s="24" t="s">
        <v>4025</v>
      </c>
      <c r="C30" s="24" t="s">
        <v>8134</v>
      </c>
      <c r="D30" s="25">
        <v>20000</v>
      </c>
      <c r="E30" s="26">
        <v>0</v>
      </c>
      <c r="F30" s="24" t="s">
        <v>8220</v>
      </c>
      <c r="G30" s="24" t="s">
        <v>8223</v>
      </c>
      <c r="H30" s="24" t="s">
        <v>8245</v>
      </c>
      <c r="I30" s="24">
        <v>1450053370</v>
      </c>
      <c r="J30" s="24">
        <v>1447461370</v>
      </c>
      <c r="K30" s="24" t="b">
        <v>0</v>
      </c>
      <c r="L30" s="24">
        <v>0</v>
      </c>
      <c r="M30" s="24" t="b">
        <v>0</v>
      </c>
      <c r="N30" s="27" t="s">
        <v>8297</v>
      </c>
      <c r="O30" s="24" t="s">
        <v>8298</v>
      </c>
      <c r="P30" s="28">
        <v>0</v>
      </c>
      <c r="Q30" s="24">
        <v>0</v>
      </c>
      <c r="R30" s="24"/>
      <c r="S30" s="29">
        <v>42322.025115740747</v>
      </c>
      <c r="T30" s="29">
        <v>42352.025115740747</v>
      </c>
      <c r="U30" s="30">
        <v>11</v>
      </c>
      <c r="V30" s="30">
        <v>12</v>
      </c>
      <c r="W30" s="24">
        <v>2015</v>
      </c>
      <c r="X30" s="24">
        <v>2015</v>
      </c>
      <c r="Y30" s="30">
        <v>30</v>
      </c>
    </row>
    <row r="31" spans="1:25" x14ac:dyDescent="0.25">
      <c r="A31" s="31">
        <v>4031</v>
      </c>
      <c r="B31" s="31" t="s">
        <v>4027</v>
      </c>
      <c r="C31" s="31" t="s">
        <v>8136</v>
      </c>
      <c r="D31" s="32">
        <v>5000</v>
      </c>
      <c r="E31" s="33">
        <v>0</v>
      </c>
      <c r="F31" s="31" t="s">
        <v>8220</v>
      </c>
      <c r="G31" s="31" t="s">
        <v>8223</v>
      </c>
      <c r="H31" s="31" t="s">
        <v>8245</v>
      </c>
      <c r="I31" s="31">
        <v>1418914964</v>
      </c>
      <c r="J31" s="31">
        <v>1414591364</v>
      </c>
      <c r="K31" s="31" t="b">
        <v>0</v>
      </c>
      <c r="L31" s="31">
        <v>0</v>
      </c>
      <c r="M31" s="31" t="b">
        <v>0</v>
      </c>
      <c r="N31" s="34" t="s">
        <v>8297</v>
      </c>
      <c r="O31" s="31" t="s">
        <v>8298</v>
      </c>
      <c r="P31" s="35">
        <v>0</v>
      </c>
      <c r="Q31" s="31">
        <v>0</v>
      </c>
      <c r="R31" s="31"/>
      <c r="S31" s="36">
        <v>41941.585231481484</v>
      </c>
      <c r="T31" s="36">
        <v>41991.626898148148</v>
      </c>
      <c r="U31" s="37">
        <v>10</v>
      </c>
      <c r="V31" s="37">
        <v>12</v>
      </c>
      <c r="W31" s="31">
        <v>2014</v>
      </c>
      <c r="X31" s="31">
        <v>2014</v>
      </c>
      <c r="Y31" s="37">
        <v>50</v>
      </c>
    </row>
    <row r="32" spans="1:25" x14ac:dyDescent="0.25">
      <c r="A32" s="24">
        <v>4051</v>
      </c>
      <c r="B32" s="24" t="s">
        <v>4047</v>
      </c>
      <c r="C32" s="24" t="s">
        <v>8155</v>
      </c>
      <c r="D32" s="25">
        <v>500</v>
      </c>
      <c r="E32" s="26">
        <v>0</v>
      </c>
      <c r="F32" s="24" t="s">
        <v>8220</v>
      </c>
      <c r="G32" s="24" t="s">
        <v>8223</v>
      </c>
      <c r="H32" s="24" t="s">
        <v>8245</v>
      </c>
      <c r="I32" s="24">
        <v>1399618380</v>
      </c>
      <c r="J32" s="24">
        <v>1399058797</v>
      </c>
      <c r="K32" s="24" t="b">
        <v>0</v>
      </c>
      <c r="L32" s="24">
        <v>0</v>
      </c>
      <c r="M32" s="24" t="b">
        <v>0</v>
      </c>
      <c r="N32" s="27" t="s">
        <v>8297</v>
      </c>
      <c r="O32" s="24" t="s">
        <v>8298</v>
      </c>
      <c r="P32" s="28">
        <v>0</v>
      </c>
      <c r="Q32" s="24">
        <v>0</v>
      </c>
      <c r="R32" s="24"/>
      <c r="S32" s="29">
        <v>41761.810150462967</v>
      </c>
      <c r="T32" s="29">
        <v>41768.286805555559</v>
      </c>
      <c r="U32" s="30">
        <v>5</v>
      </c>
      <c r="V32" s="30">
        <v>5</v>
      </c>
      <c r="W32" s="24">
        <v>2014</v>
      </c>
      <c r="X32" s="24">
        <v>2014</v>
      </c>
      <c r="Y32" s="30">
        <v>7</v>
      </c>
    </row>
    <row r="33" spans="1:25" x14ac:dyDescent="0.25">
      <c r="A33" s="31">
        <v>4054</v>
      </c>
      <c r="B33" s="31" t="s">
        <v>4050</v>
      </c>
      <c r="C33" s="31" t="s">
        <v>8158</v>
      </c>
      <c r="D33" s="32">
        <v>8880</v>
      </c>
      <c r="E33" s="33">
        <v>0</v>
      </c>
      <c r="F33" s="31" t="s">
        <v>8220</v>
      </c>
      <c r="G33" s="31" t="s">
        <v>8223</v>
      </c>
      <c r="H33" s="31" t="s">
        <v>8245</v>
      </c>
      <c r="I33" s="31">
        <v>1475294400</v>
      </c>
      <c r="J33" s="31">
        <v>1472674285</v>
      </c>
      <c r="K33" s="31" t="b">
        <v>0</v>
      </c>
      <c r="L33" s="31">
        <v>0</v>
      </c>
      <c r="M33" s="31" t="b">
        <v>0</v>
      </c>
      <c r="N33" s="34" t="s">
        <v>8297</v>
      </c>
      <c r="O33" s="31" t="s">
        <v>8298</v>
      </c>
      <c r="P33" s="35">
        <v>0</v>
      </c>
      <c r="Q33" s="31">
        <v>0</v>
      </c>
      <c r="R33" s="31"/>
      <c r="S33" s="36">
        <v>42613.841261574074</v>
      </c>
      <c r="T33" s="36">
        <v>42644.166666666672</v>
      </c>
      <c r="U33" s="37">
        <v>8</v>
      </c>
      <c r="V33" s="37">
        <v>10</v>
      </c>
      <c r="W33" s="31">
        <v>2016</v>
      </c>
      <c r="X33" s="31">
        <v>2016</v>
      </c>
      <c r="Y33" s="37">
        <v>31</v>
      </c>
    </row>
    <row r="34" spans="1:25" x14ac:dyDescent="0.25">
      <c r="A34" s="24">
        <v>4061</v>
      </c>
      <c r="B34" s="24" t="s">
        <v>4057</v>
      </c>
      <c r="C34" s="24" t="s">
        <v>8165</v>
      </c>
      <c r="D34" s="25">
        <v>525</v>
      </c>
      <c r="E34" s="26">
        <v>0</v>
      </c>
      <c r="F34" s="24" t="s">
        <v>8220</v>
      </c>
      <c r="G34" s="24" t="s">
        <v>8223</v>
      </c>
      <c r="H34" s="24" t="s">
        <v>8245</v>
      </c>
      <c r="I34" s="24">
        <v>1461205423</v>
      </c>
      <c r="J34" s="24">
        <v>1456025023</v>
      </c>
      <c r="K34" s="24" t="b">
        <v>0</v>
      </c>
      <c r="L34" s="24">
        <v>0</v>
      </c>
      <c r="M34" s="24" t="b">
        <v>0</v>
      </c>
      <c r="N34" s="27" t="s">
        <v>8297</v>
      </c>
      <c r="O34" s="24" t="s">
        <v>8298</v>
      </c>
      <c r="P34" s="28">
        <v>0</v>
      </c>
      <c r="Q34" s="24">
        <v>0</v>
      </c>
      <c r="R34" s="24"/>
      <c r="S34" s="29">
        <v>42421.141469907408</v>
      </c>
      <c r="T34" s="29">
        <v>42481.099803240737</v>
      </c>
      <c r="U34" s="30">
        <v>2</v>
      </c>
      <c r="V34" s="30">
        <v>4</v>
      </c>
      <c r="W34" s="24">
        <v>2016</v>
      </c>
      <c r="X34" s="24">
        <v>2016</v>
      </c>
      <c r="Y34" s="30">
        <v>60</v>
      </c>
    </row>
    <row r="35" spans="1:25" x14ac:dyDescent="0.25">
      <c r="A35" s="31">
        <v>4076</v>
      </c>
      <c r="B35" s="31" t="s">
        <v>4072</v>
      </c>
      <c r="C35" s="31" t="s">
        <v>8179</v>
      </c>
      <c r="D35" s="32">
        <v>700</v>
      </c>
      <c r="E35" s="33">
        <v>0</v>
      </c>
      <c r="F35" s="31" t="s">
        <v>8220</v>
      </c>
      <c r="G35" s="31" t="s">
        <v>8223</v>
      </c>
      <c r="H35" s="31" t="s">
        <v>8245</v>
      </c>
      <c r="I35" s="31">
        <v>1413921060</v>
      </c>
      <c r="J35" s="31">
        <v>1411499149</v>
      </c>
      <c r="K35" s="31" t="b">
        <v>0</v>
      </c>
      <c r="L35" s="31">
        <v>0</v>
      </c>
      <c r="M35" s="31" t="b">
        <v>0</v>
      </c>
      <c r="N35" s="34" t="s">
        <v>8297</v>
      </c>
      <c r="O35" s="31" t="s">
        <v>8298</v>
      </c>
      <c r="P35" s="35">
        <v>0</v>
      </c>
      <c r="Q35" s="31">
        <v>0</v>
      </c>
      <c r="R35" s="31"/>
      <c r="S35" s="36">
        <v>41905.795706018522</v>
      </c>
      <c r="T35" s="36">
        <v>41933.82708333333</v>
      </c>
      <c r="U35" s="37">
        <v>9</v>
      </c>
      <c r="V35" s="37">
        <v>10</v>
      </c>
      <c r="W35" s="31">
        <v>2014</v>
      </c>
      <c r="X35" s="31">
        <v>2014</v>
      </c>
      <c r="Y35" s="37">
        <v>28</v>
      </c>
    </row>
    <row r="36" spans="1:25" x14ac:dyDescent="0.25">
      <c r="A36" s="24">
        <v>4080</v>
      </c>
      <c r="B36" s="24" t="s">
        <v>4076</v>
      </c>
      <c r="C36" s="24" t="s">
        <v>8183</v>
      </c>
      <c r="D36" s="25">
        <v>3000</v>
      </c>
      <c r="E36" s="26">
        <v>0</v>
      </c>
      <c r="F36" s="24" t="s">
        <v>8220</v>
      </c>
      <c r="G36" s="24" t="s">
        <v>8223</v>
      </c>
      <c r="H36" s="24" t="s">
        <v>8245</v>
      </c>
      <c r="I36" s="24">
        <v>1465930440</v>
      </c>
      <c r="J36" s="24">
        <v>1463849116</v>
      </c>
      <c r="K36" s="24" t="b">
        <v>0</v>
      </c>
      <c r="L36" s="24">
        <v>0</v>
      </c>
      <c r="M36" s="24" t="b">
        <v>0</v>
      </c>
      <c r="N36" s="27" t="s">
        <v>8297</v>
      </c>
      <c r="O36" s="24" t="s">
        <v>8298</v>
      </c>
      <c r="P36" s="28">
        <v>0</v>
      </c>
      <c r="Q36" s="24">
        <v>0</v>
      </c>
      <c r="R36" s="24"/>
      <c r="S36" s="29">
        <v>42511.698101851856</v>
      </c>
      <c r="T36" s="29">
        <v>42535.787500000006</v>
      </c>
      <c r="U36" s="30">
        <v>5</v>
      </c>
      <c r="V36" s="30">
        <v>6</v>
      </c>
      <c r="W36" s="24">
        <v>2016</v>
      </c>
      <c r="X36" s="24">
        <v>2016</v>
      </c>
      <c r="Y36" s="30">
        <v>24</v>
      </c>
    </row>
    <row r="37" spans="1:25" x14ac:dyDescent="0.25">
      <c r="A37" s="31">
        <v>4087</v>
      </c>
      <c r="B37" s="31" t="s">
        <v>4083</v>
      </c>
      <c r="C37" s="31" t="s">
        <v>8190</v>
      </c>
      <c r="D37" s="32">
        <v>9600</v>
      </c>
      <c r="E37" s="33">
        <v>0</v>
      </c>
      <c r="F37" s="31" t="s">
        <v>8220</v>
      </c>
      <c r="G37" s="31" t="s">
        <v>8223</v>
      </c>
      <c r="H37" s="31" t="s">
        <v>8245</v>
      </c>
      <c r="I37" s="31">
        <v>1468777786</v>
      </c>
      <c r="J37" s="31">
        <v>1466185786</v>
      </c>
      <c r="K37" s="31" t="b">
        <v>0</v>
      </c>
      <c r="L37" s="31">
        <v>0</v>
      </c>
      <c r="M37" s="31" t="b">
        <v>0</v>
      </c>
      <c r="N37" s="34" t="s">
        <v>8297</v>
      </c>
      <c r="O37" s="31" t="s">
        <v>8298</v>
      </c>
      <c r="P37" s="35">
        <v>0</v>
      </c>
      <c r="Q37" s="31">
        <v>0</v>
      </c>
      <c r="R37" s="31"/>
      <c r="S37" s="36">
        <v>42538.742893518516</v>
      </c>
      <c r="T37" s="36">
        <v>42568.742893518516</v>
      </c>
      <c r="U37" s="37">
        <v>6</v>
      </c>
      <c r="V37" s="37">
        <v>7</v>
      </c>
      <c r="W37" s="31">
        <v>2016</v>
      </c>
      <c r="X37" s="31">
        <v>2016</v>
      </c>
      <c r="Y37" s="37">
        <v>30</v>
      </c>
    </row>
    <row r="38" spans="1:25" x14ac:dyDescent="0.25">
      <c r="A38" s="24">
        <v>4098</v>
      </c>
      <c r="B38" s="24" t="s">
        <v>4094</v>
      </c>
      <c r="C38" s="24" t="s">
        <v>8201</v>
      </c>
      <c r="D38" s="25">
        <v>75000</v>
      </c>
      <c r="E38" s="26">
        <v>0</v>
      </c>
      <c r="F38" s="24" t="s">
        <v>8220</v>
      </c>
      <c r="G38" s="24" t="s">
        <v>8223</v>
      </c>
      <c r="H38" s="24" t="s">
        <v>8245</v>
      </c>
      <c r="I38" s="24">
        <v>1465060797</v>
      </c>
      <c r="J38" s="24">
        <v>1462468797</v>
      </c>
      <c r="K38" s="24" t="b">
        <v>0</v>
      </c>
      <c r="L38" s="24">
        <v>0</v>
      </c>
      <c r="M38" s="24" t="b">
        <v>0</v>
      </c>
      <c r="N38" s="27" t="s">
        <v>8297</v>
      </c>
      <c r="O38" s="24" t="s">
        <v>8298</v>
      </c>
      <c r="P38" s="28">
        <v>0</v>
      </c>
      <c r="Q38" s="24">
        <v>0</v>
      </c>
      <c r="R38" s="24"/>
      <c r="S38" s="29">
        <v>42495.722187499996</v>
      </c>
      <c r="T38" s="29">
        <v>42525.722187499996</v>
      </c>
      <c r="U38" s="30">
        <v>5</v>
      </c>
      <c r="V38" s="30">
        <v>6</v>
      </c>
      <c r="W38" s="24">
        <v>2016</v>
      </c>
      <c r="X38" s="24">
        <v>2016</v>
      </c>
      <c r="Y38" s="30">
        <v>30</v>
      </c>
    </row>
    <row r="39" spans="1:25" x14ac:dyDescent="0.25">
      <c r="A39" s="31">
        <v>4100</v>
      </c>
      <c r="B39" s="31" t="s">
        <v>4096</v>
      </c>
      <c r="C39" s="31" t="s">
        <v>8203</v>
      </c>
      <c r="D39" s="32">
        <v>270</v>
      </c>
      <c r="E39" s="33">
        <v>0</v>
      </c>
      <c r="F39" s="31" t="s">
        <v>8220</v>
      </c>
      <c r="G39" s="31" t="s">
        <v>8223</v>
      </c>
      <c r="H39" s="31" t="s">
        <v>8245</v>
      </c>
      <c r="I39" s="31">
        <v>1414205990</v>
      </c>
      <c r="J39" s="31">
        <v>1413341990</v>
      </c>
      <c r="K39" s="31" t="b">
        <v>0</v>
      </c>
      <c r="L39" s="31">
        <v>0</v>
      </c>
      <c r="M39" s="31" t="b">
        <v>0</v>
      </c>
      <c r="N39" s="34" t="s">
        <v>8297</v>
      </c>
      <c r="O39" s="31" t="s">
        <v>8298</v>
      </c>
      <c r="P39" s="35">
        <v>0</v>
      </c>
      <c r="Q39" s="31">
        <v>0</v>
      </c>
      <c r="R39" s="31"/>
      <c r="S39" s="36">
        <v>41927.124884259261</v>
      </c>
      <c r="T39" s="36">
        <v>41937.124884259261</v>
      </c>
      <c r="U39" s="37">
        <v>10</v>
      </c>
      <c r="V39" s="37">
        <v>10</v>
      </c>
      <c r="W39" s="31">
        <v>2014</v>
      </c>
      <c r="X39" s="31">
        <v>2014</v>
      </c>
      <c r="Y39" s="37">
        <v>10</v>
      </c>
    </row>
    <row r="40" spans="1:25" x14ac:dyDescent="0.25">
      <c r="A40" s="24">
        <v>4101</v>
      </c>
      <c r="B40" s="24" t="s">
        <v>4097</v>
      </c>
      <c r="C40" s="24" t="s">
        <v>8204</v>
      </c>
      <c r="D40" s="25">
        <v>600</v>
      </c>
      <c r="E40" s="26">
        <v>0</v>
      </c>
      <c r="F40" s="24" t="s">
        <v>8220</v>
      </c>
      <c r="G40" s="24" t="s">
        <v>8223</v>
      </c>
      <c r="H40" s="24" t="s">
        <v>8245</v>
      </c>
      <c r="I40" s="24">
        <v>1485380482</v>
      </c>
      <c r="J40" s="24">
        <v>1482788482</v>
      </c>
      <c r="K40" s="24" t="b">
        <v>0</v>
      </c>
      <c r="L40" s="24">
        <v>0</v>
      </c>
      <c r="M40" s="24" t="b">
        <v>0</v>
      </c>
      <c r="N40" s="27" t="s">
        <v>8297</v>
      </c>
      <c r="O40" s="24" t="s">
        <v>8298</v>
      </c>
      <c r="P40" s="28">
        <v>0</v>
      </c>
      <c r="Q40" s="24">
        <v>0</v>
      </c>
      <c r="R40" s="24"/>
      <c r="S40" s="29">
        <v>42730.903726851851</v>
      </c>
      <c r="T40" s="29">
        <v>42760.903726851851</v>
      </c>
      <c r="U40" s="30">
        <v>12</v>
      </c>
      <c r="V40" s="30">
        <v>1</v>
      </c>
      <c r="W40" s="24">
        <v>2016</v>
      </c>
      <c r="X40" s="24">
        <v>2017</v>
      </c>
      <c r="Y40" s="30">
        <v>30</v>
      </c>
    </row>
    <row r="41" spans="1:25" x14ac:dyDescent="0.25">
      <c r="A41" s="31">
        <v>3993</v>
      </c>
      <c r="B41" s="31" t="s">
        <v>3989</v>
      </c>
      <c r="C41" s="31" t="s">
        <v>8099</v>
      </c>
      <c r="D41" s="32">
        <v>50000</v>
      </c>
      <c r="E41" s="33">
        <v>3</v>
      </c>
      <c r="F41" s="31" t="s">
        <v>8220</v>
      </c>
      <c r="G41" s="31" t="s">
        <v>8223</v>
      </c>
      <c r="H41" s="31" t="s">
        <v>8245</v>
      </c>
      <c r="I41" s="31">
        <v>1431549912</v>
      </c>
      <c r="J41" s="31">
        <v>1428957912</v>
      </c>
      <c r="K41" s="31" t="b">
        <v>0</v>
      </c>
      <c r="L41" s="31">
        <v>1</v>
      </c>
      <c r="M41" s="31" t="b">
        <v>0</v>
      </c>
      <c r="N41" s="34" t="s">
        <v>8297</v>
      </c>
      <c r="O41" s="31" t="s">
        <v>8298</v>
      </c>
      <c r="P41" s="35">
        <v>0</v>
      </c>
      <c r="Q41" s="31">
        <v>3</v>
      </c>
      <c r="R41" s="31"/>
      <c r="S41" s="36">
        <v>42107.864722222221</v>
      </c>
      <c r="T41" s="36">
        <v>42137.864722222221</v>
      </c>
      <c r="U41" s="37">
        <v>4</v>
      </c>
      <c r="V41" s="37">
        <v>5</v>
      </c>
      <c r="W41" s="31">
        <v>2015</v>
      </c>
      <c r="X41" s="31">
        <v>2015</v>
      </c>
      <c r="Y41" s="37">
        <v>30</v>
      </c>
    </row>
    <row r="42" spans="1:25" x14ac:dyDescent="0.25">
      <c r="A42" s="24">
        <v>3912</v>
      </c>
      <c r="B42" s="24" t="s">
        <v>3909</v>
      </c>
      <c r="C42" s="24" t="s">
        <v>8020</v>
      </c>
      <c r="D42" s="25">
        <v>15000</v>
      </c>
      <c r="E42" s="26">
        <v>1</v>
      </c>
      <c r="F42" s="24" t="s">
        <v>8220</v>
      </c>
      <c r="G42" s="24" t="s">
        <v>8223</v>
      </c>
      <c r="H42" s="24" t="s">
        <v>8245</v>
      </c>
      <c r="I42" s="24">
        <v>1429936500</v>
      </c>
      <c r="J42" s="24">
        <v>1424759330</v>
      </c>
      <c r="K42" s="24" t="b">
        <v>0</v>
      </c>
      <c r="L42" s="24">
        <v>1</v>
      </c>
      <c r="M42" s="24" t="b">
        <v>0</v>
      </c>
      <c r="N42" s="27" t="s">
        <v>8297</v>
      </c>
      <c r="O42" s="24" t="s">
        <v>8298</v>
      </c>
      <c r="P42" s="28">
        <v>0</v>
      </c>
      <c r="Q42" s="24">
        <v>1</v>
      </c>
      <c r="R42" s="24"/>
      <c r="S42" s="29">
        <v>42059.270023148143</v>
      </c>
      <c r="T42" s="29">
        <v>42119.190972222219</v>
      </c>
      <c r="U42" s="30">
        <v>2</v>
      </c>
      <c r="V42" s="30">
        <v>4</v>
      </c>
      <c r="W42" s="24">
        <v>2015</v>
      </c>
      <c r="X42" s="24">
        <v>2015</v>
      </c>
      <c r="Y42" s="30">
        <v>60</v>
      </c>
    </row>
    <row r="43" spans="1:25" x14ac:dyDescent="0.25">
      <c r="A43" s="31">
        <v>4006</v>
      </c>
      <c r="B43" s="31" t="s">
        <v>4002</v>
      </c>
      <c r="C43" s="31" t="s">
        <v>8111</v>
      </c>
      <c r="D43" s="32">
        <v>30000</v>
      </c>
      <c r="E43" s="33">
        <v>2</v>
      </c>
      <c r="F43" s="31" t="s">
        <v>8220</v>
      </c>
      <c r="G43" s="31" t="s">
        <v>8223</v>
      </c>
      <c r="H43" s="31" t="s">
        <v>8245</v>
      </c>
      <c r="I43" s="31">
        <v>1455647587</v>
      </c>
      <c r="J43" s="31">
        <v>1453487587</v>
      </c>
      <c r="K43" s="31" t="b">
        <v>0</v>
      </c>
      <c r="L43" s="31">
        <v>1</v>
      </c>
      <c r="M43" s="31" t="b">
        <v>0</v>
      </c>
      <c r="N43" s="34" t="s">
        <v>8297</v>
      </c>
      <c r="O43" s="31" t="s">
        <v>8298</v>
      </c>
      <c r="P43" s="35">
        <v>0</v>
      </c>
      <c r="Q43" s="31">
        <v>2</v>
      </c>
      <c r="R43" s="31"/>
      <c r="S43" s="36">
        <v>42391.772997685184</v>
      </c>
      <c r="T43" s="36">
        <v>42416.772997685184</v>
      </c>
      <c r="U43" s="37">
        <v>1</v>
      </c>
      <c r="V43" s="37">
        <v>2</v>
      </c>
      <c r="W43" s="31">
        <v>2016</v>
      </c>
      <c r="X43" s="31">
        <v>2016</v>
      </c>
      <c r="Y43" s="37">
        <v>25</v>
      </c>
    </row>
    <row r="44" spans="1:25" x14ac:dyDescent="0.25">
      <c r="A44" s="24">
        <v>3932</v>
      </c>
      <c r="B44" s="24" t="s">
        <v>3929</v>
      </c>
      <c r="C44" s="24" t="s">
        <v>8040</v>
      </c>
      <c r="D44" s="25">
        <v>12000</v>
      </c>
      <c r="E44" s="26">
        <v>1</v>
      </c>
      <c r="F44" s="24" t="s">
        <v>8220</v>
      </c>
      <c r="G44" s="24" t="s">
        <v>8223</v>
      </c>
      <c r="H44" s="24" t="s">
        <v>8245</v>
      </c>
      <c r="I44" s="24">
        <v>1458097364</v>
      </c>
      <c r="J44" s="24">
        <v>1455508964</v>
      </c>
      <c r="K44" s="24" t="b">
        <v>0</v>
      </c>
      <c r="L44" s="24">
        <v>1</v>
      </c>
      <c r="M44" s="24" t="b">
        <v>0</v>
      </c>
      <c r="N44" s="27" t="s">
        <v>8297</v>
      </c>
      <c r="O44" s="24" t="s">
        <v>8298</v>
      </c>
      <c r="P44" s="28">
        <v>0</v>
      </c>
      <c r="Q44" s="24">
        <v>1</v>
      </c>
      <c r="R44" s="24"/>
      <c r="S44" s="29">
        <v>42415.168564814812</v>
      </c>
      <c r="T44" s="29">
        <v>42445.126898148148</v>
      </c>
      <c r="U44" s="30">
        <v>2</v>
      </c>
      <c r="V44" s="30">
        <v>3</v>
      </c>
      <c r="W44" s="24">
        <v>2016</v>
      </c>
      <c r="X44" s="24">
        <v>2016</v>
      </c>
      <c r="Y44" s="30">
        <v>30</v>
      </c>
    </row>
    <row r="45" spans="1:25" x14ac:dyDescent="0.25">
      <c r="A45" s="31">
        <v>2909</v>
      </c>
      <c r="B45" s="31" t="s">
        <v>2909</v>
      </c>
      <c r="C45" s="31" t="s">
        <v>7019</v>
      </c>
      <c r="D45" s="32">
        <v>180000</v>
      </c>
      <c r="E45" s="33">
        <v>20</v>
      </c>
      <c r="F45" s="31" t="s">
        <v>8220</v>
      </c>
      <c r="G45" s="31" t="s">
        <v>8223</v>
      </c>
      <c r="H45" s="31" t="s">
        <v>8245</v>
      </c>
      <c r="I45" s="31">
        <v>1416944760</v>
      </c>
      <c r="J45" s="31">
        <v>1413527001</v>
      </c>
      <c r="K45" s="31" t="b">
        <v>0</v>
      </c>
      <c r="L45" s="31">
        <v>1</v>
      </c>
      <c r="M45" s="31" t="b">
        <v>0</v>
      </c>
      <c r="N45" s="34" t="s">
        <v>8297</v>
      </c>
      <c r="O45" s="31" t="s">
        <v>8298</v>
      </c>
      <c r="P45" s="35">
        <v>0</v>
      </c>
      <c r="Q45" s="31">
        <v>20</v>
      </c>
      <c r="R45" s="31"/>
      <c r="S45" s="36">
        <v>41929.266215277778</v>
      </c>
      <c r="T45" s="36">
        <v>41968.823611111111</v>
      </c>
      <c r="U45" s="37">
        <v>10</v>
      </c>
      <c r="V45" s="37">
        <v>11</v>
      </c>
      <c r="W45" s="31">
        <v>2014</v>
      </c>
      <c r="X45" s="31">
        <v>2014</v>
      </c>
      <c r="Y45" s="37">
        <v>39</v>
      </c>
    </row>
    <row r="46" spans="1:25" x14ac:dyDescent="0.25">
      <c r="A46" s="24">
        <v>3862</v>
      </c>
      <c r="B46" s="24" t="s">
        <v>3859</v>
      </c>
      <c r="C46" s="24" t="s">
        <v>7971</v>
      </c>
      <c r="D46" s="25">
        <v>7500</v>
      </c>
      <c r="E46" s="26">
        <v>1</v>
      </c>
      <c r="F46" s="24" t="s">
        <v>8220</v>
      </c>
      <c r="G46" s="24" t="s">
        <v>8223</v>
      </c>
      <c r="H46" s="24" t="s">
        <v>8245</v>
      </c>
      <c r="I46" s="24">
        <v>1473699540</v>
      </c>
      <c r="J46" s="24">
        <v>1472451356</v>
      </c>
      <c r="K46" s="24" t="b">
        <v>0</v>
      </c>
      <c r="L46" s="24">
        <v>1</v>
      </c>
      <c r="M46" s="24" t="b">
        <v>0</v>
      </c>
      <c r="N46" s="27" t="s">
        <v>8297</v>
      </c>
      <c r="O46" s="24" t="s">
        <v>8298</v>
      </c>
      <c r="P46" s="28">
        <v>0</v>
      </c>
      <c r="Q46" s="24">
        <v>1</v>
      </c>
      <c r="R46" s="24"/>
      <c r="S46" s="29">
        <v>42611.261064814811</v>
      </c>
      <c r="T46" s="29">
        <v>42625.707638888889</v>
      </c>
      <c r="U46" s="30">
        <v>8</v>
      </c>
      <c r="V46" s="30">
        <v>9</v>
      </c>
      <c r="W46" s="24">
        <v>2016</v>
      </c>
      <c r="X46" s="24">
        <v>2016</v>
      </c>
      <c r="Y46" s="30">
        <v>14</v>
      </c>
    </row>
    <row r="47" spans="1:25" x14ac:dyDescent="0.25">
      <c r="A47" s="31">
        <v>4015</v>
      </c>
      <c r="B47" s="31" t="s">
        <v>4011</v>
      </c>
      <c r="C47" s="31" t="s">
        <v>8120</v>
      </c>
      <c r="D47" s="32">
        <v>7000</v>
      </c>
      <c r="E47" s="33">
        <v>1</v>
      </c>
      <c r="F47" s="31" t="s">
        <v>8220</v>
      </c>
      <c r="G47" s="31" t="s">
        <v>8223</v>
      </c>
      <c r="H47" s="31" t="s">
        <v>8245</v>
      </c>
      <c r="I47" s="31">
        <v>1437331463</v>
      </c>
      <c r="J47" s="31">
        <v>1434739463</v>
      </c>
      <c r="K47" s="31" t="b">
        <v>0</v>
      </c>
      <c r="L47" s="31">
        <v>1</v>
      </c>
      <c r="M47" s="31" t="b">
        <v>0</v>
      </c>
      <c r="N47" s="34" t="s">
        <v>8297</v>
      </c>
      <c r="O47" s="31" t="s">
        <v>8298</v>
      </c>
      <c r="P47" s="35">
        <v>0</v>
      </c>
      <c r="Q47" s="31">
        <v>1</v>
      </c>
      <c r="R47" s="31"/>
      <c r="S47" s="36">
        <v>42174.780821759254</v>
      </c>
      <c r="T47" s="36">
        <v>42204.780821759254</v>
      </c>
      <c r="U47" s="37">
        <v>6</v>
      </c>
      <c r="V47" s="37">
        <v>7</v>
      </c>
      <c r="W47" s="31">
        <v>2015</v>
      </c>
      <c r="X47" s="31">
        <v>2015</v>
      </c>
      <c r="Y47" s="37">
        <v>30</v>
      </c>
    </row>
    <row r="48" spans="1:25" x14ac:dyDescent="0.25">
      <c r="A48" s="24">
        <v>2902</v>
      </c>
      <c r="B48" s="24" t="s">
        <v>2902</v>
      </c>
      <c r="C48" s="24" t="s">
        <v>7012</v>
      </c>
      <c r="D48" s="25">
        <v>150000</v>
      </c>
      <c r="E48" s="26">
        <v>25</v>
      </c>
      <c r="F48" s="24" t="s">
        <v>8220</v>
      </c>
      <c r="G48" s="24" t="s">
        <v>8223</v>
      </c>
      <c r="H48" s="24" t="s">
        <v>8245</v>
      </c>
      <c r="I48" s="24">
        <v>1440412396</v>
      </c>
      <c r="J48" s="24">
        <v>1437820396</v>
      </c>
      <c r="K48" s="24" t="b">
        <v>0</v>
      </c>
      <c r="L48" s="24">
        <v>1</v>
      </c>
      <c r="M48" s="24" t="b">
        <v>0</v>
      </c>
      <c r="N48" s="27" t="s">
        <v>8297</v>
      </c>
      <c r="O48" s="24" t="s">
        <v>8298</v>
      </c>
      <c r="P48" s="28">
        <v>0</v>
      </c>
      <c r="Q48" s="24">
        <v>25</v>
      </c>
      <c r="R48" s="24"/>
      <c r="S48" s="29">
        <v>42210.439768518518</v>
      </c>
      <c r="T48" s="29">
        <v>42240.439768518518</v>
      </c>
      <c r="U48" s="30">
        <v>7</v>
      </c>
      <c r="V48" s="30">
        <v>8</v>
      </c>
      <c r="W48" s="24">
        <v>2015</v>
      </c>
      <c r="X48" s="24">
        <v>2015</v>
      </c>
      <c r="Y48" s="30">
        <v>30</v>
      </c>
    </row>
    <row r="49" spans="1:25" x14ac:dyDescent="0.25">
      <c r="A49" s="31">
        <v>4092</v>
      </c>
      <c r="B49" s="31" t="s">
        <v>4088</v>
      </c>
      <c r="C49" s="31" t="s">
        <v>8195</v>
      </c>
      <c r="D49" s="32">
        <v>110000</v>
      </c>
      <c r="E49" s="33">
        <v>20</v>
      </c>
      <c r="F49" s="31" t="s">
        <v>8220</v>
      </c>
      <c r="G49" s="31" t="s">
        <v>8223</v>
      </c>
      <c r="H49" s="31" t="s">
        <v>8245</v>
      </c>
      <c r="I49" s="31">
        <v>1428205247</v>
      </c>
      <c r="J49" s="31">
        <v>1423024847</v>
      </c>
      <c r="K49" s="31" t="b">
        <v>0</v>
      </c>
      <c r="L49" s="31">
        <v>1</v>
      </c>
      <c r="M49" s="31" t="b">
        <v>0</v>
      </c>
      <c r="N49" s="34" t="s">
        <v>8297</v>
      </c>
      <c r="O49" s="31" t="s">
        <v>8298</v>
      </c>
      <c r="P49" s="35">
        <v>0</v>
      </c>
      <c r="Q49" s="31">
        <v>20</v>
      </c>
      <c r="R49" s="31"/>
      <c r="S49" s="36">
        <v>42039.194988425923</v>
      </c>
      <c r="T49" s="36">
        <v>42099.153321759266</v>
      </c>
      <c r="U49" s="37">
        <v>2</v>
      </c>
      <c r="V49" s="37">
        <v>4</v>
      </c>
      <c r="W49" s="31">
        <v>2015</v>
      </c>
      <c r="X49" s="31">
        <v>2015</v>
      </c>
      <c r="Y49" s="37">
        <v>60</v>
      </c>
    </row>
    <row r="50" spans="1:25" x14ac:dyDescent="0.25">
      <c r="A50" s="24">
        <v>2913</v>
      </c>
      <c r="B50" s="24" t="s">
        <v>2913</v>
      </c>
      <c r="C50" s="24" t="s">
        <v>7023</v>
      </c>
      <c r="D50" s="25">
        <v>10000</v>
      </c>
      <c r="E50" s="26">
        <v>2</v>
      </c>
      <c r="F50" s="24" t="s">
        <v>8220</v>
      </c>
      <c r="G50" s="24" t="s">
        <v>8223</v>
      </c>
      <c r="H50" s="24" t="s">
        <v>8245</v>
      </c>
      <c r="I50" s="24">
        <v>1410041339</v>
      </c>
      <c r="J50" s="24">
        <v>1404857339</v>
      </c>
      <c r="K50" s="24" t="b">
        <v>0</v>
      </c>
      <c r="L50" s="24">
        <v>2</v>
      </c>
      <c r="M50" s="24" t="b">
        <v>0</v>
      </c>
      <c r="N50" s="27" t="s">
        <v>8297</v>
      </c>
      <c r="O50" s="24" t="s">
        <v>8298</v>
      </c>
      <c r="P50" s="28">
        <v>0</v>
      </c>
      <c r="Q50" s="24">
        <v>1</v>
      </c>
      <c r="R50" s="24"/>
      <c r="S50" s="29">
        <v>41828.922905092593</v>
      </c>
      <c r="T50" s="29">
        <v>41888.922905092593</v>
      </c>
      <c r="U50" s="30">
        <v>7</v>
      </c>
      <c r="V50" s="30">
        <v>9</v>
      </c>
      <c r="W50" s="24">
        <v>2014</v>
      </c>
      <c r="X50" s="24">
        <v>2014</v>
      </c>
      <c r="Y50" s="30">
        <v>60</v>
      </c>
    </row>
    <row r="51" spans="1:25" x14ac:dyDescent="0.25">
      <c r="A51" s="31">
        <v>3856</v>
      </c>
      <c r="B51" s="31" t="s">
        <v>3853</v>
      </c>
      <c r="C51" s="31" t="s">
        <v>7965</v>
      </c>
      <c r="D51" s="32">
        <v>5000</v>
      </c>
      <c r="E51" s="33">
        <v>1</v>
      </c>
      <c r="F51" s="31" t="s">
        <v>8220</v>
      </c>
      <c r="G51" s="31" t="s">
        <v>8223</v>
      </c>
      <c r="H51" s="31" t="s">
        <v>8245</v>
      </c>
      <c r="I51" s="31">
        <v>1425833403</v>
      </c>
      <c r="J51" s="31">
        <v>1423245003</v>
      </c>
      <c r="K51" s="31" t="b">
        <v>0</v>
      </c>
      <c r="L51" s="31">
        <v>1</v>
      </c>
      <c r="M51" s="31" t="b">
        <v>0</v>
      </c>
      <c r="N51" s="34" t="s">
        <v>8297</v>
      </c>
      <c r="O51" s="31" t="s">
        <v>8298</v>
      </c>
      <c r="P51" s="35">
        <v>0</v>
      </c>
      <c r="Q51" s="31">
        <v>1</v>
      </c>
      <c r="R51" s="31"/>
      <c r="S51" s="36">
        <v>42041.743090277778</v>
      </c>
      <c r="T51" s="36">
        <v>42071.701423611114</v>
      </c>
      <c r="U51" s="37">
        <v>2</v>
      </c>
      <c r="V51" s="37">
        <v>3</v>
      </c>
      <c r="W51" s="31">
        <v>2015</v>
      </c>
      <c r="X51" s="31">
        <v>2015</v>
      </c>
      <c r="Y51" s="37">
        <v>30</v>
      </c>
    </row>
    <row r="52" spans="1:25" x14ac:dyDescent="0.25">
      <c r="A52" s="24">
        <v>3957</v>
      </c>
      <c r="B52" s="24" t="s">
        <v>3954</v>
      </c>
      <c r="C52" s="24" t="s">
        <v>8064</v>
      </c>
      <c r="D52" s="25">
        <v>28000</v>
      </c>
      <c r="E52" s="26">
        <v>7</v>
      </c>
      <c r="F52" s="24" t="s">
        <v>8220</v>
      </c>
      <c r="G52" s="24" t="s">
        <v>8223</v>
      </c>
      <c r="H52" s="24" t="s">
        <v>8245</v>
      </c>
      <c r="I52" s="24">
        <v>1468020354</v>
      </c>
      <c r="J52" s="24">
        <v>1464045954</v>
      </c>
      <c r="K52" s="24" t="b">
        <v>0</v>
      </c>
      <c r="L52" s="24">
        <v>1</v>
      </c>
      <c r="M52" s="24" t="b">
        <v>0</v>
      </c>
      <c r="N52" s="27" t="s">
        <v>8297</v>
      </c>
      <c r="O52" s="24" t="s">
        <v>8298</v>
      </c>
      <c r="P52" s="28">
        <v>0</v>
      </c>
      <c r="Q52" s="24">
        <v>7</v>
      </c>
      <c r="R52" s="24"/>
      <c r="S52" s="29">
        <v>42513.976319444439</v>
      </c>
      <c r="T52" s="29">
        <v>42559.976319444439</v>
      </c>
      <c r="U52" s="30">
        <v>5</v>
      </c>
      <c r="V52" s="30">
        <v>7</v>
      </c>
      <c r="W52" s="24">
        <v>2016</v>
      </c>
      <c r="X52" s="24">
        <v>2016</v>
      </c>
      <c r="Y52" s="30">
        <v>46</v>
      </c>
    </row>
    <row r="53" spans="1:25" x14ac:dyDescent="0.25">
      <c r="A53" s="31">
        <v>3853</v>
      </c>
      <c r="B53" s="31" t="s">
        <v>3850</v>
      </c>
      <c r="C53" s="31" t="s">
        <v>7962</v>
      </c>
      <c r="D53" s="32">
        <v>100000</v>
      </c>
      <c r="E53" s="33">
        <v>26</v>
      </c>
      <c r="F53" s="31" t="s">
        <v>8220</v>
      </c>
      <c r="G53" s="31" t="s">
        <v>8223</v>
      </c>
      <c r="H53" s="31" t="s">
        <v>8245</v>
      </c>
      <c r="I53" s="31">
        <v>1409602178</v>
      </c>
      <c r="J53" s="31">
        <v>1406578178</v>
      </c>
      <c r="K53" s="31" t="b">
        <v>0</v>
      </c>
      <c r="L53" s="31">
        <v>2</v>
      </c>
      <c r="M53" s="31" t="b">
        <v>0</v>
      </c>
      <c r="N53" s="34" t="s">
        <v>8297</v>
      </c>
      <c r="O53" s="31" t="s">
        <v>8298</v>
      </c>
      <c r="P53" s="35">
        <v>0</v>
      </c>
      <c r="Q53" s="31">
        <v>13</v>
      </c>
      <c r="R53" s="31"/>
      <c r="S53" s="36">
        <v>41848.84002314815</v>
      </c>
      <c r="T53" s="36">
        <v>41883.84002314815</v>
      </c>
      <c r="U53" s="37">
        <v>7</v>
      </c>
      <c r="V53" s="37">
        <v>9</v>
      </c>
      <c r="W53" s="31">
        <v>2014</v>
      </c>
      <c r="X53" s="31">
        <v>2014</v>
      </c>
      <c r="Y53" s="37">
        <v>35</v>
      </c>
    </row>
    <row r="54" spans="1:25" x14ac:dyDescent="0.25">
      <c r="A54" s="24">
        <v>3904</v>
      </c>
      <c r="B54" s="24" t="s">
        <v>3901</v>
      </c>
      <c r="C54" s="24" t="s">
        <v>8012</v>
      </c>
      <c r="D54" s="25">
        <v>10000</v>
      </c>
      <c r="E54" s="26">
        <v>3</v>
      </c>
      <c r="F54" s="24" t="s">
        <v>8220</v>
      </c>
      <c r="G54" s="24" t="s">
        <v>8223</v>
      </c>
      <c r="H54" s="24" t="s">
        <v>8245</v>
      </c>
      <c r="I54" s="24">
        <v>1429074240</v>
      </c>
      <c r="J54" s="24">
        <v>1427866200</v>
      </c>
      <c r="K54" s="24" t="b">
        <v>0</v>
      </c>
      <c r="L54" s="24">
        <v>2</v>
      </c>
      <c r="M54" s="24" t="b">
        <v>0</v>
      </c>
      <c r="N54" s="27" t="s">
        <v>8297</v>
      </c>
      <c r="O54" s="24" t="s">
        <v>8298</v>
      </c>
      <c r="P54" s="28">
        <v>0</v>
      </c>
      <c r="Q54" s="24">
        <v>1.5</v>
      </c>
      <c r="R54" s="24"/>
      <c r="S54" s="29">
        <v>42095.229166666672</v>
      </c>
      <c r="T54" s="29">
        <v>42109.211111111115</v>
      </c>
      <c r="U54" s="30">
        <v>4</v>
      </c>
      <c r="V54" s="30">
        <v>4</v>
      </c>
      <c r="W54" s="24">
        <v>2015</v>
      </c>
      <c r="X54" s="24">
        <v>2015</v>
      </c>
      <c r="Y54" s="30">
        <v>14</v>
      </c>
    </row>
    <row r="55" spans="1:25" x14ac:dyDescent="0.25">
      <c r="A55" s="31">
        <v>2875</v>
      </c>
      <c r="B55" s="31" t="s">
        <v>2875</v>
      </c>
      <c r="C55" s="31" t="s">
        <v>6985</v>
      </c>
      <c r="D55" s="32">
        <v>20000</v>
      </c>
      <c r="E55" s="33">
        <v>7</v>
      </c>
      <c r="F55" s="31" t="s">
        <v>8220</v>
      </c>
      <c r="G55" s="31" t="s">
        <v>8223</v>
      </c>
      <c r="H55" s="31" t="s">
        <v>8245</v>
      </c>
      <c r="I55" s="31">
        <v>1462417493</v>
      </c>
      <c r="J55" s="31">
        <v>1459825493</v>
      </c>
      <c r="K55" s="31" t="b">
        <v>0</v>
      </c>
      <c r="L55" s="31">
        <v>3</v>
      </c>
      <c r="M55" s="31" t="b">
        <v>0</v>
      </c>
      <c r="N55" s="34" t="s">
        <v>8297</v>
      </c>
      <c r="O55" s="31" t="s">
        <v>8298</v>
      </c>
      <c r="P55" s="35">
        <v>0</v>
      </c>
      <c r="Q55" s="31">
        <v>2.33</v>
      </c>
      <c r="R55" s="31"/>
      <c r="S55" s="36">
        <v>42465.128391203703</v>
      </c>
      <c r="T55" s="36">
        <v>42495.128391203703</v>
      </c>
      <c r="U55" s="37">
        <v>4</v>
      </c>
      <c r="V55" s="37">
        <v>5</v>
      </c>
      <c r="W55" s="31">
        <v>2016</v>
      </c>
      <c r="X55" s="31">
        <v>2016</v>
      </c>
      <c r="Y55" s="37">
        <v>30</v>
      </c>
    </row>
    <row r="56" spans="1:25" x14ac:dyDescent="0.25">
      <c r="A56" s="24">
        <v>2863</v>
      </c>
      <c r="B56" s="24" t="s">
        <v>2863</v>
      </c>
      <c r="C56" s="24" t="s">
        <v>6973</v>
      </c>
      <c r="D56" s="25">
        <v>50000</v>
      </c>
      <c r="E56" s="26">
        <v>20</v>
      </c>
      <c r="F56" s="24" t="s">
        <v>8220</v>
      </c>
      <c r="G56" s="24" t="s">
        <v>8223</v>
      </c>
      <c r="H56" s="24" t="s">
        <v>8245</v>
      </c>
      <c r="I56" s="24">
        <v>1410279123</v>
      </c>
      <c r="J56" s="24">
        <v>1405095123</v>
      </c>
      <c r="K56" s="24" t="b">
        <v>0</v>
      </c>
      <c r="L56" s="24">
        <v>1</v>
      </c>
      <c r="M56" s="24" t="b">
        <v>0</v>
      </c>
      <c r="N56" s="27" t="s">
        <v>8297</v>
      </c>
      <c r="O56" s="24" t="s">
        <v>8298</v>
      </c>
      <c r="P56" s="28">
        <v>0</v>
      </c>
      <c r="Q56" s="24">
        <v>20</v>
      </c>
      <c r="R56" s="24"/>
      <c r="S56" s="29">
        <v>41831.675034722226</v>
      </c>
      <c r="T56" s="29">
        <v>41891.675034722226</v>
      </c>
      <c r="U56" s="30">
        <v>7</v>
      </c>
      <c r="V56" s="30">
        <v>9</v>
      </c>
      <c r="W56" s="24">
        <v>2014</v>
      </c>
      <c r="X56" s="24">
        <v>2014</v>
      </c>
      <c r="Y56" s="30">
        <v>60</v>
      </c>
    </row>
    <row r="57" spans="1:25" x14ac:dyDescent="0.25">
      <c r="A57" s="31">
        <v>3859</v>
      </c>
      <c r="B57" s="31" t="s">
        <v>3856</v>
      </c>
      <c r="C57" s="31" t="s">
        <v>7968</v>
      </c>
      <c r="D57" s="32">
        <v>2500</v>
      </c>
      <c r="E57" s="33">
        <v>1</v>
      </c>
      <c r="F57" s="31" t="s">
        <v>8220</v>
      </c>
      <c r="G57" s="31" t="s">
        <v>8223</v>
      </c>
      <c r="H57" s="31" t="s">
        <v>8245</v>
      </c>
      <c r="I57" s="31">
        <v>1403730000</v>
      </c>
      <c r="J57" s="31">
        <v>1401485207</v>
      </c>
      <c r="K57" s="31" t="b">
        <v>0</v>
      </c>
      <c r="L57" s="31">
        <v>1</v>
      </c>
      <c r="M57" s="31" t="b">
        <v>0</v>
      </c>
      <c r="N57" s="34" t="s">
        <v>8297</v>
      </c>
      <c r="O57" s="31" t="s">
        <v>8298</v>
      </c>
      <c r="P57" s="35">
        <v>0</v>
      </c>
      <c r="Q57" s="31">
        <v>1</v>
      </c>
      <c r="R57" s="31"/>
      <c r="S57" s="36">
        <v>41789.893599537041</v>
      </c>
      <c r="T57" s="36">
        <v>41815.875</v>
      </c>
      <c r="U57" s="37">
        <v>5</v>
      </c>
      <c r="V57" s="37">
        <v>6</v>
      </c>
      <c r="W57" s="31">
        <v>2014</v>
      </c>
      <c r="X57" s="31">
        <v>2014</v>
      </c>
      <c r="Y57" s="37">
        <v>26</v>
      </c>
    </row>
    <row r="58" spans="1:25" x14ac:dyDescent="0.25">
      <c r="A58" s="24">
        <v>4050</v>
      </c>
      <c r="B58" s="24" t="s">
        <v>4046</v>
      </c>
      <c r="C58" s="24" t="s">
        <v>8154</v>
      </c>
      <c r="D58" s="25">
        <v>1500</v>
      </c>
      <c r="E58" s="26">
        <v>1</v>
      </c>
      <c r="F58" s="24" t="s">
        <v>8220</v>
      </c>
      <c r="G58" s="24" t="s">
        <v>8223</v>
      </c>
      <c r="H58" s="24" t="s">
        <v>8245</v>
      </c>
      <c r="I58" s="24">
        <v>1414077391</v>
      </c>
      <c r="J58" s="24">
        <v>1411485391</v>
      </c>
      <c r="K58" s="24" t="b">
        <v>0</v>
      </c>
      <c r="L58" s="24">
        <v>1</v>
      </c>
      <c r="M58" s="24" t="b">
        <v>0</v>
      </c>
      <c r="N58" s="27" t="s">
        <v>8297</v>
      </c>
      <c r="O58" s="24" t="s">
        <v>8298</v>
      </c>
      <c r="P58" s="28">
        <v>0</v>
      </c>
      <c r="Q58" s="24">
        <v>1</v>
      </c>
      <c r="R58" s="24"/>
      <c r="S58" s="29">
        <v>41905.636469907404</v>
      </c>
      <c r="T58" s="29">
        <v>41935.636469907404</v>
      </c>
      <c r="U58" s="30">
        <v>9</v>
      </c>
      <c r="V58" s="30">
        <v>10</v>
      </c>
      <c r="W58" s="24">
        <v>2014</v>
      </c>
      <c r="X58" s="24">
        <v>2014</v>
      </c>
      <c r="Y58" s="30">
        <v>30</v>
      </c>
    </row>
    <row r="59" spans="1:25" x14ac:dyDescent="0.25">
      <c r="A59" s="31">
        <v>3970</v>
      </c>
      <c r="B59" s="31" t="s">
        <v>3967</v>
      </c>
      <c r="C59" s="31" t="s">
        <v>8077</v>
      </c>
      <c r="D59" s="32">
        <v>15000</v>
      </c>
      <c r="E59" s="33">
        <v>11</v>
      </c>
      <c r="F59" s="31" t="s">
        <v>8220</v>
      </c>
      <c r="G59" s="31" t="s">
        <v>8223</v>
      </c>
      <c r="H59" s="31" t="s">
        <v>8245</v>
      </c>
      <c r="I59" s="31">
        <v>1460925811</v>
      </c>
      <c r="J59" s="31">
        <v>1458333811</v>
      </c>
      <c r="K59" s="31" t="b">
        <v>0</v>
      </c>
      <c r="L59" s="31">
        <v>2</v>
      </c>
      <c r="M59" s="31" t="b">
        <v>0</v>
      </c>
      <c r="N59" s="34" t="s">
        <v>8297</v>
      </c>
      <c r="O59" s="31" t="s">
        <v>8298</v>
      </c>
      <c r="P59" s="35">
        <v>0</v>
      </c>
      <c r="Q59" s="31">
        <v>5.5</v>
      </c>
      <c r="R59" s="31"/>
      <c r="S59" s="36">
        <v>42447.863553240735</v>
      </c>
      <c r="T59" s="36">
        <v>42477.863553240735</v>
      </c>
      <c r="U59" s="37">
        <v>3</v>
      </c>
      <c r="V59" s="37">
        <v>4</v>
      </c>
      <c r="W59" s="31">
        <v>2016</v>
      </c>
      <c r="X59" s="31">
        <v>2016</v>
      </c>
      <c r="Y59" s="37">
        <v>30</v>
      </c>
    </row>
    <row r="60" spans="1:25" x14ac:dyDescent="0.25">
      <c r="A60" s="24">
        <v>2907</v>
      </c>
      <c r="B60" s="24" t="s">
        <v>2907</v>
      </c>
      <c r="C60" s="24" t="s">
        <v>7017</v>
      </c>
      <c r="D60" s="25">
        <v>2500</v>
      </c>
      <c r="E60" s="26">
        <v>2</v>
      </c>
      <c r="F60" s="24" t="s">
        <v>8220</v>
      </c>
      <c r="G60" s="24" t="s">
        <v>8223</v>
      </c>
      <c r="H60" s="24" t="s">
        <v>8245</v>
      </c>
      <c r="I60" s="24">
        <v>1463259837</v>
      </c>
      <c r="J60" s="24">
        <v>1458075837</v>
      </c>
      <c r="K60" s="24" t="b">
        <v>0</v>
      </c>
      <c r="L60" s="24">
        <v>2</v>
      </c>
      <c r="M60" s="24" t="b">
        <v>0</v>
      </c>
      <c r="N60" s="27" t="s">
        <v>8297</v>
      </c>
      <c r="O60" s="24" t="s">
        <v>8298</v>
      </c>
      <c r="P60" s="28">
        <v>0</v>
      </c>
      <c r="Q60" s="24">
        <v>1</v>
      </c>
      <c r="R60" s="24"/>
      <c r="S60" s="29">
        <v>42444.877743055549</v>
      </c>
      <c r="T60" s="29">
        <v>42504.877743055549</v>
      </c>
      <c r="U60" s="30">
        <v>3</v>
      </c>
      <c r="V60" s="30">
        <v>5</v>
      </c>
      <c r="W60" s="24">
        <v>2016</v>
      </c>
      <c r="X60" s="24">
        <v>2016</v>
      </c>
      <c r="Y60" s="30">
        <v>60</v>
      </c>
    </row>
    <row r="61" spans="1:25" x14ac:dyDescent="0.25">
      <c r="A61" s="31">
        <v>4049</v>
      </c>
      <c r="B61" s="31" t="s">
        <v>4045</v>
      </c>
      <c r="C61" s="31" t="s">
        <v>8153</v>
      </c>
      <c r="D61" s="32">
        <v>20000</v>
      </c>
      <c r="E61" s="33">
        <v>16</v>
      </c>
      <c r="F61" s="31" t="s">
        <v>8220</v>
      </c>
      <c r="G61" s="31" t="s">
        <v>8223</v>
      </c>
      <c r="H61" s="31" t="s">
        <v>8245</v>
      </c>
      <c r="I61" s="31">
        <v>1436914815</v>
      </c>
      <c r="J61" s="31">
        <v>1434322815</v>
      </c>
      <c r="K61" s="31" t="b">
        <v>0</v>
      </c>
      <c r="L61" s="31">
        <v>1</v>
      </c>
      <c r="M61" s="31" t="b">
        <v>0</v>
      </c>
      <c r="N61" s="34" t="s">
        <v>8297</v>
      </c>
      <c r="O61" s="31" t="s">
        <v>8298</v>
      </c>
      <c r="P61" s="35">
        <v>0</v>
      </c>
      <c r="Q61" s="31">
        <v>16</v>
      </c>
      <c r="R61" s="31"/>
      <c r="S61" s="36">
        <v>42169.958506944444</v>
      </c>
      <c r="T61" s="36">
        <v>42199.958506944444</v>
      </c>
      <c r="U61" s="37">
        <v>6</v>
      </c>
      <c r="V61" s="37">
        <v>7</v>
      </c>
      <c r="W61" s="31">
        <v>2015</v>
      </c>
      <c r="X61" s="31">
        <v>2015</v>
      </c>
      <c r="Y61" s="37">
        <v>30</v>
      </c>
    </row>
    <row r="62" spans="1:25" x14ac:dyDescent="0.25">
      <c r="A62" s="24">
        <v>3952</v>
      </c>
      <c r="B62" s="24" t="s">
        <v>3949</v>
      </c>
      <c r="C62" s="24" t="s">
        <v>8059</v>
      </c>
      <c r="D62" s="25">
        <v>26000</v>
      </c>
      <c r="E62" s="26">
        <v>25</v>
      </c>
      <c r="F62" s="24" t="s">
        <v>8220</v>
      </c>
      <c r="G62" s="24" t="s">
        <v>8223</v>
      </c>
      <c r="H62" s="24" t="s">
        <v>8245</v>
      </c>
      <c r="I62" s="24">
        <v>1445885890</v>
      </c>
      <c r="J62" s="24">
        <v>1440701890</v>
      </c>
      <c r="K62" s="24" t="b">
        <v>0</v>
      </c>
      <c r="L62" s="24">
        <v>1</v>
      </c>
      <c r="M62" s="24" t="b">
        <v>0</v>
      </c>
      <c r="N62" s="27" t="s">
        <v>8297</v>
      </c>
      <c r="O62" s="24" t="s">
        <v>8298</v>
      </c>
      <c r="P62" s="28">
        <v>0</v>
      </c>
      <c r="Q62" s="24">
        <v>25</v>
      </c>
      <c r="R62" s="24"/>
      <c r="S62" s="29">
        <v>42243.790393518517</v>
      </c>
      <c r="T62" s="29">
        <v>42303.790393518517</v>
      </c>
      <c r="U62" s="30">
        <v>8</v>
      </c>
      <c r="V62" s="30">
        <v>10</v>
      </c>
      <c r="W62" s="24">
        <v>2015</v>
      </c>
      <c r="X62" s="24">
        <v>2015</v>
      </c>
      <c r="Y62" s="30">
        <v>60</v>
      </c>
    </row>
    <row r="63" spans="1:25" x14ac:dyDescent="0.25">
      <c r="A63" s="31">
        <v>4000</v>
      </c>
      <c r="B63" s="31" t="s">
        <v>3996</v>
      </c>
      <c r="C63" s="31" t="s">
        <v>8106</v>
      </c>
      <c r="D63" s="32">
        <v>8000</v>
      </c>
      <c r="E63" s="33">
        <v>10</v>
      </c>
      <c r="F63" s="31" t="s">
        <v>8220</v>
      </c>
      <c r="G63" s="31" t="s">
        <v>8223</v>
      </c>
      <c r="H63" s="31" t="s">
        <v>8245</v>
      </c>
      <c r="I63" s="31">
        <v>1462631358</v>
      </c>
      <c r="J63" s="31">
        <v>1457450958</v>
      </c>
      <c r="K63" s="31" t="b">
        <v>0</v>
      </c>
      <c r="L63" s="31">
        <v>1</v>
      </c>
      <c r="M63" s="31" t="b">
        <v>0</v>
      </c>
      <c r="N63" s="34" t="s">
        <v>8297</v>
      </c>
      <c r="O63" s="31" t="s">
        <v>8298</v>
      </c>
      <c r="P63" s="35">
        <v>0</v>
      </c>
      <c r="Q63" s="31">
        <v>10</v>
      </c>
      <c r="R63" s="31"/>
      <c r="S63" s="36">
        <v>42437.64534722222</v>
      </c>
      <c r="T63" s="36">
        <v>42497.603680555556</v>
      </c>
      <c r="U63" s="37">
        <v>3</v>
      </c>
      <c r="V63" s="37">
        <v>5</v>
      </c>
      <c r="W63" s="31">
        <v>2016</v>
      </c>
      <c r="X63" s="31">
        <v>2016</v>
      </c>
      <c r="Y63" s="37">
        <v>60</v>
      </c>
    </row>
    <row r="64" spans="1:25" x14ac:dyDescent="0.25">
      <c r="A64" s="24">
        <v>2887</v>
      </c>
      <c r="B64" s="24" t="s">
        <v>2887</v>
      </c>
      <c r="C64" s="24" t="s">
        <v>6997</v>
      </c>
      <c r="D64" s="25">
        <v>3000</v>
      </c>
      <c r="E64" s="26">
        <v>5</v>
      </c>
      <c r="F64" s="24" t="s">
        <v>8220</v>
      </c>
      <c r="G64" s="24" t="s">
        <v>8223</v>
      </c>
      <c r="H64" s="24" t="s">
        <v>8245</v>
      </c>
      <c r="I64" s="24">
        <v>1420971324</v>
      </c>
      <c r="J64" s="24">
        <v>1418379324</v>
      </c>
      <c r="K64" s="24" t="b">
        <v>0</v>
      </c>
      <c r="L64" s="24">
        <v>1</v>
      </c>
      <c r="M64" s="24" t="b">
        <v>0</v>
      </c>
      <c r="N64" s="27" t="s">
        <v>8297</v>
      </c>
      <c r="O64" s="24" t="s">
        <v>8298</v>
      </c>
      <c r="P64" s="28">
        <v>0</v>
      </c>
      <c r="Q64" s="24">
        <v>5</v>
      </c>
      <c r="R64" s="24"/>
      <c r="S64" s="29">
        <v>41985.427361111113</v>
      </c>
      <c r="T64" s="29">
        <v>42015.427361111113</v>
      </c>
      <c r="U64" s="30">
        <v>12</v>
      </c>
      <c r="V64" s="30">
        <v>1</v>
      </c>
      <c r="W64" s="24">
        <v>2014</v>
      </c>
      <c r="X64" s="24">
        <v>2015</v>
      </c>
      <c r="Y64" s="30">
        <v>30</v>
      </c>
    </row>
    <row r="65" spans="1:25" x14ac:dyDescent="0.25">
      <c r="A65" s="31">
        <v>4066</v>
      </c>
      <c r="B65" s="31" t="s">
        <v>4062</v>
      </c>
      <c r="C65" s="31" t="s">
        <v>8170</v>
      </c>
      <c r="D65" s="32">
        <v>15000</v>
      </c>
      <c r="E65" s="33">
        <v>25</v>
      </c>
      <c r="F65" s="31" t="s">
        <v>8220</v>
      </c>
      <c r="G65" s="31" t="s">
        <v>8223</v>
      </c>
      <c r="H65" s="31" t="s">
        <v>8245</v>
      </c>
      <c r="I65" s="31">
        <v>1463619388</v>
      </c>
      <c r="J65" s="31">
        <v>1461027388</v>
      </c>
      <c r="K65" s="31" t="b">
        <v>0</v>
      </c>
      <c r="L65" s="31">
        <v>1</v>
      </c>
      <c r="M65" s="31" t="b">
        <v>0</v>
      </c>
      <c r="N65" s="34" t="s">
        <v>8297</v>
      </c>
      <c r="O65" s="31" t="s">
        <v>8298</v>
      </c>
      <c r="P65" s="35">
        <v>0</v>
      </c>
      <c r="Q65" s="31">
        <v>25</v>
      </c>
      <c r="R65" s="31"/>
      <c r="S65" s="36">
        <v>42479.039212962962</v>
      </c>
      <c r="T65" s="36">
        <v>42509.039212962962</v>
      </c>
      <c r="U65" s="37">
        <v>4</v>
      </c>
      <c r="V65" s="37">
        <v>5</v>
      </c>
      <c r="W65" s="31">
        <v>2016</v>
      </c>
      <c r="X65" s="31">
        <v>2016</v>
      </c>
      <c r="Y65" s="37">
        <v>30</v>
      </c>
    </row>
    <row r="66" spans="1:25" x14ac:dyDescent="0.25">
      <c r="A66" s="24">
        <v>4079</v>
      </c>
      <c r="B66" s="24" t="s">
        <v>4075</v>
      </c>
      <c r="C66" s="24" t="s">
        <v>8182</v>
      </c>
      <c r="D66" s="25">
        <v>3000</v>
      </c>
      <c r="E66" s="26">
        <v>5</v>
      </c>
      <c r="F66" s="24" t="s">
        <v>8220</v>
      </c>
      <c r="G66" s="24" t="s">
        <v>8223</v>
      </c>
      <c r="H66" s="24" t="s">
        <v>8245</v>
      </c>
      <c r="I66" s="24">
        <v>1466375521</v>
      </c>
      <c r="J66" s="24">
        <v>1463783521</v>
      </c>
      <c r="K66" s="24" t="b">
        <v>0</v>
      </c>
      <c r="L66" s="24">
        <v>1</v>
      </c>
      <c r="M66" s="24" t="b">
        <v>0</v>
      </c>
      <c r="N66" s="27" t="s">
        <v>8297</v>
      </c>
      <c r="O66" s="24" t="s">
        <v>8298</v>
      </c>
      <c r="P66" s="28">
        <v>0</v>
      </c>
      <c r="Q66" s="24">
        <v>5</v>
      </c>
      <c r="R66" s="24"/>
      <c r="S66" s="29">
        <v>42510.938900462963</v>
      </c>
      <c r="T66" s="29">
        <v>42540.938900462963</v>
      </c>
      <c r="U66" s="30">
        <v>5</v>
      </c>
      <c r="V66" s="30">
        <v>6</v>
      </c>
      <c r="W66" s="24">
        <v>2016</v>
      </c>
      <c r="X66" s="24">
        <v>2016</v>
      </c>
      <c r="Y66" s="30">
        <v>30</v>
      </c>
    </row>
    <row r="67" spans="1:25" x14ac:dyDescent="0.25">
      <c r="A67" s="31">
        <v>2848</v>
      </c>
      <c r="B67" s="31" t="s">
        <v>2848</v>
      </c>
      <c r="C67" s="31" t="s">
        <v>6958</v>
      </c>
      <c r="D67" s="32">
        <v>35000</v>
      </c>
      <c r="E67" s="33">
        <v>70</v>
      </c>
      <c r="F67" s="31" t="s">
        <v>8220</v>
      </c>
      <c r="G67" s="31" t="s">
        <v>8223</v>
      </c>
      <c r="H67" s="31" t="s">
        <v>8245</v>
      </c>
      <c r="I67" s="31">
        <v>1432913659</v>
      </c>
      <c r="J67" s="31">
        <v>1430321659</v>
      </c>
      <c r="K67" s="31" t="b">
        <v>0</v>
      </c>
      <c r="L67" s="31">
        <v>3</v>
      </c>
      <c r="M67" s="31" t="b">
        <v>0</v>
      </c>
      <c r="N67" s="34" t="s">
        <v>8297</v>
      </c>
      <c r="O67" s="31" t="s">
        <v>8298</v>
      </c>
      <c r="P67" s="35">
        <v>0</v>
      </c>
      <c r="Q67" s="31">
        <v>23.33</v>
      </c>
      <c r="R67" s="31"/>
      <c r="S67" s="36">
        <v>42123.648831018523</v>
      </c>
      <c r="T67" s="36">
        <v>42153.648831018523</v>
      </c>
      <c r="U67" s="37">
        <v>4</v>
      </c>
      <c r="V67" s="37">
        <v>5</v>
      </c>
      <c r="W67" s="31">
        <v>2015</v>
      </c>
      <c r="X67" s="31">
        <v>2015</v>
      </c>
      <c r="Y67" s="37">
        <v>30</v>
      </c>
    </row>
    <row r="68" spans="1:25" x14ac:dyDescent="0.25">
      <c r="A68" s="24">
        <v>3852</v>
      </c>
      <c r="B68" s="24" t="s">
        <v>3849</v>
      </c>
      <c r="C68" s="24" t="s">
        <v>7961</v>
      </c>
      <c r="D68" s="25">
        <v>10000</v>
      </c>
      <c r="E68" s="26">
        <v>20</v>
      </c>
      <c r="F68" s="24" t="s">
        <v>8220</v>
      </c>
      <c r="G68" s="24" t="s">
        <v>8223</v>
      </c>
      <c r="H68" s="24" t="s">
        <v>8245</v>
      </c>
      <c r="I68" s="24">
        <v>1427427276</v>
      </c>
      <c r="J68" s="24">
        <v>1425270876</v>
      </c>
      <c r="K68" s="24" t="b">
        <v>0</v>
      </c>
      <c r="L68" s="24">
        <v>2</v>
      </c>
      <c r="M68" s="24" t="b">
        <v>0</v>
      </c>
      <c r="N68" s="27" t="s">
        <v>8297</v>
      </c>
      <c r="O68" s="24" t="s">
        <v>8298</v>
      </c>
      <c r="P68" s="28">
        <v>0</v>
      </c>
      <c r="Q68" s="24">
        <v>10</v>
      </c>
      <c r="R68" s="24"/>
      <c r="S68" s="29">
        <v>42065.190694444449</v>
      </c>
      <c r="T68" s="29">
        <v>42090.149027777778</v>
      </c>
      <c r="U68" s="30">
        <v>3</v>
      </c>
      <c r="V68" s="30">
        <v>3</v>
      </c>
      <c r="W68" s="24">
        <v>2015</v>
      </c>
      <c r="X68" s="24">
        <v>2015</v>
      </c>
      <c r="Y68" s="30">
        <v>25</v>
      </c>
    </row>
    <row r="69" spans="1:25" x14ac:dyDescent="0.25">
      <c r="A69" s="31">
        <v>4004</v>
      </c>
      <c r="B69" s="31" t="s">
        <v>4000</v>
      </c>
      <c r="C69" s="31" t="s">
        <v>8109</v>
      </c>
      <c r="D69" s="32">
        <v>500</v>
      </c>
      <c r="E69" s="33">
        <v>1</v>
      </c>
      <c r="F69" s="31" t="s">
        <v>8220</v>
      </c>
      <c r="G69" s="31" t="s">
        <v>8223</v>
      </c>
      <c r="H69" s="31" t="s">
        <v>8245</v>
      </c>
      <c r="I69" s="31">
        <v>1412740457</v>
      </c>
      <c r="J69" s="31">
        <v>1410148457</v>
      </c>
      <c r="K69" s="31" t="b">
        <v>0</v>
      </c>
      <c r="L69" s="31">
        <v>1</v>
      </c>
      <c r="M69" s="31" t="b">
        <v>0</v>
      </c>
      <c r="N69" s="34" t="s">
        <v>8297</v>
      </c>
      <c r="O69" s="31" t="s">
        <v>8298</v>
      </c>
      <c r="P69" s="35">
        <v>0</v>
      </c>
      <c r="Q69" s="31">
        <v>1</v>
      </c>
      <c r="R69" s="31"/>
      <c r="S69" s="36">
        <v>41890.16269675926</v>
      </c>
      <c r="T69" s="36">
        <v>41920.16269675926</v>
      </c>
      <c r="U69" s="37">
        <v>9</v>
      </c>
      <c r="V69" s="37">
        <v>10</v>
      </c>
      <c r="W69" s="31">
        <v>2014</v>
      </c>
      <c r="X69" s="31">
        <v>2014</v>
      </c>
      <c r="Y69" s="37">
        <v>30</v>
      </c>
    </row>
    <row r="70" spans="1:25" x14ac:dyDescent="0.25">
      <c r="A70" s="24">
        <v>4113</v>
      </c>
      <c r="B70" s="24" t="s">
        <v>4109</v>
      </c>
      <c r="C70" s="24" t="s">
        <v>8215</v>
      </c>
      <c r="D70" s="25">
        <v>1500</v>
      </c>
      <c r="E70" s="26">
        <v>3</v>
      </c>
      <c r="F70" s="24" t="s">
        <v>8220</v>
      </c>
      <c r="G70" s="24" t="s">
        <v>8223</v>
      </c>
      <c r="H70" s="24" t="s">
        <v>8245</v>
      </c>
      <c r="I70" s="24">
        <v>1452234840</v>
      </c>
      <c r="J70" s="24">
        <v>1450619123</v>
      </c>
      <c r="K70" s="24" t="b">
        <v>0</v>
      </c>
      <c r="L70" s="24">
        <v>3</v>
      </c>
      <c r="M70" s="24" t="b">
        <v>0</v>
      </c>
      <c r="N70" s="27" t="s">
        <v>8297</v>
      </c>
      <c r="O70" s="24" t="s">
        <v>8298</v>
      </c>
      <c r="P70" s="28">
        <v>0</v>
      </c>
      <c r="Q70" s="24">
        <v>1</v>
      </c>
      <c r="R70" s="24"/>
      <c r="S70" s="29">
        <v>42358.573182870372</v>
      </c>
      <c r="T70" s="29">
        <v>42377.273611111115</v>
      </c>
      <c r="U70" s="30">
        <v>12</v>
      </c>
      <c r="V70" s="30">
        <v>1</v>
      </c>
      <c r="W70" s="24">
        <v>2015</v>
      </c>
      <c r="X70" s="24">
        <v>2016</v>
      </c>
      <c r="Y70" s="30">
        <v>19</v>
      </c>
    </row>
    <row r="71" spans="1:25" x14ac:dyDescent="0.25">
      <c r="A71" s="31">
        <v>4042</v>
      </c>
      <c r="B71" s="31" t="s">
        <v>4038</v>
      </c>
      <c r="C71" s="31" t="s">
        <v>8146</v>
      </c>
      <c r="D71" s="32">
        <v>10000</v>
      </c>
      <c r="E71" s="33">
        <v>21</v>
      </c>
      <c r="F71" s="31" t="s">
        <v>8220</v>
      </c>
      <c r="G71" s="31" t="s">
        <v>8223</v>
      </c>
      <c r="H71" s="31" t="s">
        <v>8245</v>
      </c>
      <c r="I71" s="31">
        <v>1421781360</v>
      </c>
      <c r="J71" s="31">
        <v>1419213664</v>
      </c>
      <c r="K71" s="31" t="b">
        <v>0</v>
      </c>
      <c r="L71" s="31">
        <v>3</v>
      </c>
      <c r="M71" s="31" t="b">
        <v>0</v>
      </c>
      <c r="N71" s="34" t="s">
        <v>8297</v>
      </c>
      <c r="O71" s="31" t="s">
        <v>8298</v>
      </c>
      <c r="P71" s="35">
        <v>0</v>
      </c>
      <c r="Q71" s="31">
        <v>7</v>
      </c>
      <c r="R71" s="31"/>
      <c r="S71" s="36">
        <v>41995.084074074075</v>
      </c>
      <c r="T71" s="36">
        <v>42024.802777777775</v>
      </c>
      <c r="U71" s="37">
        <v>12</v>
      </c>
      <c r="V71" s="37">
        <v>1</v>
      </c>
      <c r="W71" s="31">
        <v>2014</v>
      </c>
      <c r="X71" s="31">
        <v>2015</v>
      </c>
      <c r="Y71" s="37">
        <v>29</v>
      </c>
    </row>
    <row r="72" spans="1:25" x14ac:dyDescent="0.25">
      <c r="A72" s="24">
        <v>3940</v>
      </c>
      <c r="B72" s="24" t="s">
        <v>3937</v>
      </c>
      <c r="C72" s="24" t="s">
        <v>8048</v>
      </c>
      <c r="D72" s="25">
        <v>5000</v>
      </c>
      <c r="E72" s="26">
        <v>11</v>
      </c>
      <c r="F72" s="24" t="s">
        <v>8220</v>
      </c>
      <c r="G72" s="24" t="s">
        <v>8223</v>
      </c>
      <c r="H72" s="24" t="s">
        <v>8245</v>
      </c>
      <c r="I72" s="24">
        <v>1420199351</v>
      </c>
      <c r="J72" s="24">
        <v>1416311351</v>
      </c>
      <c r="K72" s="24" t="b">
        <v>0</v>
      </c>
      <c r="L72" s="24">
        <v>2</v>
      </c>
      <c r="M72" s="24" t="b">
        <v>0</v>
      </c>
      <c r="N72" s="27" t="s">
        <v>8297</v>
      </c>
      <c r="O72" s="24" t="s">
        <v>8298</v>
      </c>
      <c r="P72" s="28">
        <v>0</v>
      </c>
      <c r="Q72" s="24">
        <v>5.5</v>
      </c>
      <c r="R72" s="24"/>
      <c r="S72" s="29">
        <v>41961.492488425924</v>
      </c>
      <c r="T72" s="29">
        <v>42006.492488425924</v>
      </c>
      <c r="U72" s="30">
        <v>11</v>
      </c>
      <c r="V72" s="30">
        <v>1</v>
      </c>
      <c r="W72" s="24">
        <v>2014</v>
      </c>
      <c r="X72" s="24">
        <v>2015</v>
      </c>
      <c r="Y72" s="30">
        <v>45</v>
      </c>
    </row>
    <row r="73" spans="1:25" x14ac:dyDescent="0.25">
      <c r="A73" s="31">
        <v>3909</v>
      </c>
      <c r="B73" s="31" t="s">
        <v>3906</v>
      </c>
      <c r="C73" s="31" t="s">
        <v>8017</v>
      </c>
      <c r="D73" s="32">
        <v>60000</v>
      </c>
      <c r="E73" s="33">
        <v>135</v>
      </c>
      <c r="F73" s="31" t="s">
        <v>8220</v>
      </c>
      <c r="G73" s="31" t="s">
        <v>8223</v>
      </c>
      <c r="H73" s="31" t="s">
        <v>8245</v>
      </c>
      <c r="I73" s="31">
        <v>1410424642</v>
      </c>
      <c r="J73" s="31">
        <v>1407832642</v>
      </c>
      <c r="K73" s="31" t="b">
        <v>0</v>
      </c>
      <c r="L73" s="31">
        <v>4</v>
      </c>
      <c r="M73" s="31" t="b">
        <v>0</v>
      </c>
      <c r="N73" s="34" t="s">
        <v>8297</v>
      </c>
      <c r="O73" s="31" t="s">
        <v>8298</v>
      </c>
      <c r="P73" s="35">
        <v>0</v>
      </c>
      <c r="Q73" s="31">
        <v>33.75</v>
      </c>
      <c r="R73" s="31"/>
      <c r="S73" s="36">
        <v>41863.359282407408</v>
      </c>
      <c r="T73" s="36">
        <v>41893.359282407408</v>
      </c>
      <c r="U73" s="37">
        <v>8</v>
      </c>
      <c r="V73" s="37">
        <v>9</v>
      </c>
      <c r="W73" s="31">
        <v>2014</v>
      </c>
      <c r="X73" s="31">
        <v>2014</v>
      </c>
      <c r="Y73" s="37">
        <v>30</v>
      </c>
    </row>
    <row r="74" spans="1:25" x14ac:dyDescent="0.25">
      <c r="A74" s="24">
        <v>3945</v>
      </c>
      <c r="B74" s="24" t="s">
        <v>3942</v>
      </c>
      <c r="C74" s="24" t="s">
        <v>8053</v>
      </c>
      <c r="D74" s="25">
        <v>2000</v>
      </c>
      <c r="E74" s="26">
        <v>5</v>
      </c>
      <c r="F74" s="24" t="s">
        <v>8220</v>
      </c>
      <c r="G74" s="24" t="s">
        <v>8223</v>
      </c>
      <c r="H74" s="24" t="s">
        <v>8245</v>
      </c>
      <c r="I74" s="24">
        <v>1431717268</v>
      </c>
      <c r="J74" s="24">
        <v>1429125268</v>
      </c>
      <c r="K74" s="24" t="b">
        <v>0</v>
      </c>
      <c r="L74" s="24">
        <v>1</v>
      </c>
      <c r="M74" s="24" t="b">
        <v>0</v>
      </c>
      <c r="N74" s="27" t="s">
        <v>8297</v>
      </c>
      <c r="O74" s="24" t="s">
        <v>8298</v>
      </c>
      <c r="P74" s="28">
        <v>0</v>
      </c>
      <c r="Q74" s="24">
        <v>5</v>
      </c>
      <c r="R74" s="24"/>
      <c r="S74" s="29">
        <v>42109.801712962959</v>
      </c>
      <c r="T74" s="29">
        <v>42139.801712962959</v>
      </c>
      <c r="U74" s="30">
        <v>4</v>
      </c>
      <c r="V74" s="30">
        <v>5</v>
      </c>
      <c r="W74" s="24">
        <v>2015</v>
      </c>
      <c r="X74" s="24">
        <v>2015</v>
      </c>
      <c r="Y74" s="30">
        <v>30</v>
      </c>
    </row>
    <row r="75" spans="1:25" x14ac:dyDescent="0.25">
      <c r="A75" s="31">
        <v>3994</v>
      </c>
      <c r="B75" s="31" t="s">
        <v>3990</v>
      </c>
      <c r="C75" s="31" t="s">
        <v>8100</v>
      </c>
      <c r="D75" s="32">
        <v>2000</v>
      </c>
      <c r="E75" s="33">
        <v>5</v>
      </c>
      <c r="F75" s="31" t="s">
        <v>8220</v>
      </c>
      <c r="G75" s="31" t="s">
        <v>8223</v>
      </c>
      <c r="H75" s="31" t="s">
        <v>8245</v>
      </c>
      <c r="I75" s="31">
        <v>1405761690</v>
      </c>
      <c r="J75" s="31">
        <v>1403169690</v>
      </c>
      <c r="K75" s="31" t="b">
        <v>0</v>
      </c>
      <c r="L75" s="31">
        <v>1</v>
      </c>
      <c r="M75" s="31" t="b">
        <v>0</v>
      </c>
      <c r="N75" s="34" t="s">
        <v>8297</v>
      </c>
      <c r="O75" s="31" t="s">
        <v>8298</v>
      </c>
      <c r="P75" s="35">
        <v>0</v>
      </c>
      <c r="Q75" s="31">
        <v>5</v>
      </c>
      <c r="R75" s="31"/>
      <c r="S75" s="36">
        <v>41809.389930555553</v>
      </c>
      <c r="T75" s="36">
        <v>41839.389930555553</v>
      </c>
      <c r="U75" s="37">
        <v>6</v>
      </c>
      <c r="V75" s="37">
        <v>7</v>
      </c>
      <c r="W75" s="31">
        <v>2014</v>
      </c>
      <c r="X75" s="31">
        <v>2014</v>
      </c>
      <c r="Y75" s="37">
        <v>30</v>
      </c>
    </row>
    <row r="76" spans="1:25" x14ac:dyDescent="0.25">
      <c r="A76" s="24">
        <v>4007</v>
      </c>
      <c r="B76" s="24" t="s">
        <v>4003</v>
      </c>
      <c r="C76" s="24" t="s">
        <v>8112</v>
      </c>
      <c r="D76" s="25">
        <v>2000</v>
      </c>
      <c r="E76" s="26">
        <v>5</v>
      </c>
      <c r="F76" s="24" t="s">
        <v>8220</v>
      </c>
      <c r="G76" s="24" t="s">
        <v>8223</v>
      </c>
      <c r="H76" s="24" t="s">
        <v>8245</v>
      </c>
      <c r="I76" s="24">
        <v>1409070480</v>
      </c>
      <c r="J76" s="24">
        <v>1406572381</v>
      </c>
      <c r="K76" s="24" t="b">
        <v>0</v>
      </c>
      <c r="L76" s="24">
        <v>1</v>
      </c>
      <c r="M76" s="24" t="b">
        <v>0</v>
      </c>
      <c r="N76" s="27" t="s">
        <v>8297</v>
      </c>
      <c r="O76" s="24" t="s">
        <v>8298</v>
      </c>
      <c r="P76" s="28">
        <v>0</v>
      </c>
      <c r="Q76" s="24">
        <v>5</v>
      </c>
      <c r="R76" s="24"/>
      <c r="S76" s="29">
        <v>41848.772928240738</v>
      </c>
      <c r="T76" s="29">
        <v>41877.686111111114</v>
      </c>
      <c r="U76" s="30">
        <v>7</v>
      </c>
      <c r="V76" s="30">
        <v>8</v>
      </c>
      <c r="W76" s="24">
        <v>2014</v>
      </c>
      <c r="X76" s="24">
        <v>2014</v>
      </c>
      <c r="Y76" s="30">
        <v>29</v>
      </c>
    </row>
    <row r="77" spans="1:25" x14ac:dyDescent="0.25">
      <c r="A77" s="31">
        <v>2879</v>
      </c>
      <c r="B77" s="31" t="s">
        <v>2879</v>
      </c>
      <c r="C77" s="31" t="s">
        <v>6989</v>
      </c>
      <c r="D77" s="32">
        <v>11200</v>
      </c>
      <c r="E77" s="33">
        <v>29</v>
      </c>
      <c r="F77" s="31" t="s">
        <v>8220</v>
      </c>
      <c r="G77" s="31" t="s">
        <v>8223</v>
      </c>
      <c r="H77" s="31" t="s">
        <v>8245</v>
      </c>
      <c r="I77" s="31">
        <v>1453310661</v>
      </c>
      <c r="J77" s="31">
        <v>1450718661</v>
      </c>
      <c r="K77" s="31" t="b">
        <v>0</v>
      </c>
      <c r="L77" s="31">
        <v>1</v>
      </c>
      <c r="M77" s="31" t="b">
        <v>0</v>
      </c>
      <c r="N77" s="34" t="s">
        <v>8297</v>
      </c>
      <c r="O77" s="31" t="s">
        <v>8298</v>
      </c>
      <c r="P77" s="35">
        <v>0</v>
      </c>
      <c r="Q77" s="31">
        <v>29</v>
      </c>
      <c r="R77" s="31"/>
      <c r="S77" s="36">
        <v>42359.725243055553</v>
      </c>
      <c r="T77" s="36">
        <v>42389.725243055553</v>
      </c>
      <c r="U77" s="37">
        <v>12</v>
      </c>
      <c r="V77" s="37">
        <v>1</v>
      </c>
      <c r="W77" s="31">
        <v>2015</v>
      </c>
      <c r="X77" s="31">
        <v>2016</v>
      </c>
      <c r="Y77" s="37">
        <v>30</v>
      </c>
    </row>
    <row r="78" spans="1:25" x14ac:dyDescent="0.25">
      <c r="A78" s="24">
        <v>4085</v>
      </c>
      <c r="B78" s="24" t="s">
        <v>4081</v>
      </c>
      <c r="C78" s="24" t="s">
        <v>8188</v>
      </c>
      <c r="D78" s="25">
        <v>3500</v>
      </c>
      <c r="E78" s="26">
        <v>10</v>
      </c>
      <c r="F78" s="24" t="s">
        <v>8220</v>
      </c>
      <c r="G78" s="24" t="s">
        <v>8223</v>
      </c>
      <c r="H78" s="24" t="s">
        <v>8245</v>
      </c>
      <c r="I78" s="24">
        <v>1427169540</v>
      </c>
      <c r="J78" s="24">
        <v>1424701775</v>
      </c>
      <c r="K78" s="24" t="b">
        <v>0</v>
      </c>
      <c r="L78" s="24">
        <v>1</v>
      </c>
      <c r="M78" s="24" t="b">
        <v>0</v>
      </c>
      <c r="N78" s="27" t="s">
        <v>8297</v>
      </c>
      <c r="O78" s="24" t="s">
        <v>8298</v>
      </c>
      <c r="P78" s="28">
        <v>0</v>
      </c>
      <c r="Q78" s="24">
        <v>10</v>
      </c>
      <c r="R78" s="24"/>
      <c r="S78" s="29">
        <v>42058.603877314818</v>
      </c>
      <c r="T78" s="29">
        <v>42087.165972222225</v>
      </c>
      <c r="U78" s="30">
        <v>2</v>
      </c>
      <c r="V78" s="30">
        <v>3</v>
      </c>
      <c r="W78" s="24">
        <v>2015</v>
      </c>
      <c r="X78" s="24">
        <v>2015</v>
      </c>
      <c r="Y78" s="30">
        <v>29</v>
      </c>
    </row>
    <row r="79" spans="1:25" x14ac:dyDescent="0.25">
      <c r="A79" s="31">
        <v>2884</v>
      </c>
      <c r="B79" s="31" t="s">
        <v>2884</v>
      </c>
      <c r="C79" s="31" t="s">
        <v>6994</v>
      </c>
      <c r="D79" s="32">
        <v>45000</v>
      </c>
      <c r="E79" s="33">
        <v>185</v>
      </c>
      <c r="F79" s="31" t="s">
        <v>8220</v>
      </c>
      <c r="G79" s="31" t="s">
        <v>8223</v>
      </c>
      <c r="H79" s="31" t="s">
        <v>8245</v>
      </c>
      <c r="I79" s="31">
        <v>1417800435</v>
      </c>
      <c r="J79" s="31">
        <v>1415208435</v>
      </c>
      <c r="K79" s="31" t="b">
        <v>0</v>
      </c>
      <c r="L79" s="31">
        <v>4</v>
      </c>
      <c r="M79" s="31" t="b">
        <v>0</v>
      </c>
      <c r="N79" s="34" t="s">
        <v>8297</v>
      </c>
      <c r="O79" s="31" t="s">
        <v>8298</v>
      </c>
      <c r="P79" s="35">
        <v>0</v>
      </c>
      <c r="Q79" s="31">
        <v>46.25</v>
      </c>
      <c r="R79" s="31"/>
      <c r="S79" s="36">
        <v>41948.727256944447</v>
      </c>
      <c r="T79" s="36">
        <v>41978.727256944447</v>
      </c>
      <c r="U79" s="37">
        <v>11</v>
      </c>
      <c r="V79" s="37">
        <v>12</v>
      </c>
      <c r="W79" s="31">
        <v>2014</v>
      </c>
      <c r="X79" s="31">
        <v>2014</v>
      </c>
      <c r="Y79" s="37">
        <v>30</v>
      </c>
    </row>
    <row r="80" spans="1:25" x14ac:dyDescent="0.25">
      <c r="A80" s="24">
        <v>2862</v>
      </c>
      <c r="B80" s="24" t="s">
        <v>2862</v>
      </c>
      <c r="C80" s="24" t="s">
        <v>6972</v>
      </c>
      <c r="D80" s="25">
        <v>12700</v>
      </c>
      <c r="E80" s="26">
        <v>55</v>
      </c>
      <c r="F80" s="24" t="s">
        <v>8220</v>
      </c>
      <c r="G80" s="24" t="s">
        <v>8223</v>
      </c>
      <c r="H80" s="24" t="s">
        <v>8245</v>
      </c>
      <c r="I80" s="24">
        <v>1403636229</v>
      </c>
      <c r="J80" s="24">
        <v>1401044229</v>
      </c>
      <c r="K80" s="24" t="b">
        <v>0</v>
      </c>
      <c r="L80" s="24">
        <v>3</v>
      </c>
      <c r="M80" s="24" t="b">
        <v>0</v>
      </c>
      <c r="N80" s="27" t="s">
        <v>8297</v>
      </c>
      <c r="O80" s="24" t="s">
        <v>8298</v>
      </c>
      <c r="P80" s="28">
        <v>0</v>
      </c>
      <c r="Q80" s="24">
        <v>18.329999999999998</v>
      </c>
      <c r="R80" s="24"/>
      <c r="S80" s="29">
        <v>41784.789687500001</v>
      </c>
      <c r="T80" s="29">
        <v>41814.789687500001</v>
      </c>
      <c r="U80" s="30">
        <v>5</v>
      </c>
      <c r="V80" s="30">
        <v>6</v>
      </c>
      <c r="W80" s="24">
        <v>2014</v>
      </c>
      <c r="X80" s="24">
        <v>2014</v>
      </c>
      <c r="Y80" s="30">
        <v>30</v>
      </c>
    </row>
    <row r="81" spans="1:25" x14ac:dyDescent="0.25">
      <c r="A81" s="31">
        <v>2893</v>
      </c>
      <c r="B81" s="31" t="s">
        <v>2893</v>
      </c>
      <c r="C81" s="31" t="s">
        <v>7003</v>
      </c>
      <c r="D81" s="32">
        <v>5000</v>
      </c>
      <c r="E81" s="33">
        <v>25</v>
      </c>
      <c r="F81" s="31" t="s">
        <v>8220</v>
      </c>
      <c r="G81" s="31" t="s">
        <v>8223</v>
      </c>
      <c r="H81" s="31" t="s">
        <v>8245</v>
      </c>
      <c r="I81" s="31">
        <v>1420768800</v>
      </c>
      <c r="J81" s="31">
        <v>1415644395</v>
      </c>
      <c r="K81" s="31" t="b">
        <v>0</v>
      </c>
      <c r="L81" s="31">
        <v>2</v>
      </c>
      <c r="M81" s="31" t="b">
        <v>0</v>
      </c>
      <c r="N81" s="34" t="s">
        <v>8297</v>
      </c>
      <c r="O81" s="31" t="s">
        <v>8298</v>
      </c>
      <c r="P81" s="35">
        <v>1</v>
      </c>
      <c r="Q81" s="31">
        <v>12.5</v>
      </c>
      <c r="R81" s="31"/>
      <c r="S81" s="36">
        <v>41953.773090277777</v>
      </c>
      <c r="T81" s="36">
        <v>42013.083333333328</v>
      </c>
      <c r="U81" s="37">
        <v>11</v>
      </c>
      <c r="V81" s="37">
        <v>1</v>
      </c>
      <c r="W81" s="31">
        <v>2014</v>
      </c>
      <c r="X81" s="31">
        <v>2015</v>
      </c>
      <c r="Y81" s="37">
        <v>60</v>
      </c>
    </row>
    <row r="82" spans="1:25" x14ac:dyDescent="0.25">
      <c r="A82" s="24">
        <v>3866</v>
      </c>
      <c r="B82" s="24" t="s">
        <v>3863</v>
      </c>
      <c r="C82" s="24" t="s">
        <v>7975</v>
      </c>
      <c r="D82" s="25">
        <v>2000</v>
      </c>
      <c r="E82" s="26">
        <v>11</v>
      </c>
      <c r="F82" s="24" t="s">
        <v>8220</v>
      </c>
      <c r="G82" s="24" t="s">
        <v>8223</v>
      </c>
      <c r="H82" s="24" t="s">
        <v>8245</v>
      </c>
      <c r="I82" s="24">
        <v>1458703740</v>
      </c>
      <c r="J82" s="24">
        <v>1454453021</v>
      </c>
      <c r="K82" s="24" t="b">
        <v>0</v>
      </c>
      <c r="L82" s="24">
        <v>2</v>
      </c>
      <c r="M82" s="24" t="b">
        <v>0</v>
      </c>
      <c r="N82" s="27" t="s">
        <v>8297</v>
      </c>
      <c r="O82" s="24" t="s">
        <v>8298</v>
      </c>
      <c r="P82" s="28">
        <v>1</v>
      </c>
      <c r="Q82" s="24">
        <v>5.5</v>
      </c>
      <c r="R82" s="24"/>
      <c r="S82" s="29">
        <v>42402.947002314817</v>
      </c>
      <c r="T82" s="29">
        <v>42452.145138888889</v>
      </c>
      <c r="U82" s="30">
        <v>2</v>
      </c>
      <c r="V82" s="30">
        <v>3</v>
      </c>
      <c r="W82" s="24">
        <v>2016</v>
      </c>
      <c r="X82" s="24">
        <v>2016</v>
      </c>
      <c r="Y82" s="30">
        <v>50</v>
      </c>
    </row>
    <row r="83" spans="1:25" x14ac:dyDescent="0.25">
      <c r="A83" s="31">
        <v>3966</v>
      </c>
      <c r="B83" s="31" t="s">
        <v>3963</v>
      </c>
      <c r="C83" s="31" t="s">
        <v>8073</v>
      </c>
      <c r="D83" s="32">
        <v>7500</v>
      </c>
      <c r="E83" s="33">
        <v>45</v>
      </c>
      <c r="F83" s="31" t="s">
        <v>8220</v>
      </c>
      <c r="G83" s="31" t="s">
        <v>8223</v>
      </c>
      <c r="H83" s="31" t="s">
        <v>8245</v>
      </c>
      <c r="I83" s="31">
        <v>1406170740</v>
      </c>
      <c r="J83" s="31">
        <v>1402506278</v>
      </c>
      <c r="K83" s="31" t="b">
        <v>0</v>
      </c>
      <c r="L83" s="31">
        <v>2</v>
      </c>
      <c r="M83" s="31" t="b">
        <v>0</v>
      </c>
      <c r="N83" s="34" t="s">
        <v>8297</v>
      </c>
      <c r="O83" s="31" t="s">
        <v>8298</v>
      </c>
      <c r="P83" s="35">
        <v>1</v>
      </c>
      <c r="Q83" s="31">
        <v>22.5</v>
      </c>
      <c r="R83" s="31"/>
      <c r="S83" s="36">
        <v>41801.711550925924</v>
      </c>
      <c r="T83" s="36">
        <v>41844.124305555553</v>
      </c>
      <c r="U83" s="37">
        <v>6</v>
      </c>
      <c r="V83" s="37">
        <v>7</v>
      </c>
      <c r="W83" s="31">
        <v>2014</v>
      </c>
      <c r="X83" s="31">
        <v>2014</v>
      </c>
      <c r="Y83" s="37">
        <v>43</v>
      </c>
    </row>
    <row r="84" spans="1:25" x14ac:dyDescent="0.25">
      <c r="A84" s="24">
        <v>3950</v>
      </c>
      <c r="B84" s="24" t="s">
        <v>3947</v>
      </c>
      <c r="C84" s="24" t="s">
        <v>8058</v>
      </c>
      <c r="D84" s="25">
        <v>4000</v>
      </c>
      <c r="E84" s="26">
        <v>25</v>
      </c>
      <c r="F84" s="24" t="s">
        <v>8220</v>
      </c>
      <c r="G84" s="24" t="s">
        <v>8223</v>
      </c>
      <c r="H84" s="24" t="s">
        <v>8245</v>
      </c>
      <c r="I84" s="24">
        <v>1460140500</v>
      </c>
      <c r="J84" s="24">
        <v>1457628680</v>
      </c>
      <c r="K84" s="24" t="b">
        <v>0</v>
      </c>
      <c r="L84" s="24">
        <v>1</v>
      </c>
      <c r="M84" s="24" t="b">
        <v>0</v>
      </c>
      <c r="N84" s="27" t="s">
        <v>8297</v>
      </c>
      <c r="O84" s="24" t="s">
        <v>8298</v>
      </c>
      <c r="P84" s="28">
        <v>1</v>
      </c>
      <c r="Q84" s="24">
        <v>25</v>
      </c>
      <c r="R84" s="24"/>
      <c r="S84" s="29">
        <v>42439.702314814815</v>
      </c>
      <c r="T84" s="29">
        <v>42468.774305555555</v>
      </c>
      <c r="U84" s="30">
        <v>3</v>
      </c>
      <c r="V84" s="30">
        <v>4</v>
      </c>
      <c r="W84" s="24">
        <v>2016</v>
      </c>
      <c r="X84" s="24">
        <v>2016</v>
      </c>
      <c r="Y84" s="30">
        <v>29</v>
      </c>
    </row>
    <row r="85" spans="1:25" x14ac:dyDescent="0.25">
      <c r="A85" s="31">
        <v>4065</v>
      </c>
      <c r="B85" s="31" t="s">
        <v>4061</v>
      </c>
      <c r="C85" s="31" t="s">
        <v>8169</v>
      </c>
      <c r="D85" s="32">
        <v>4000</v>
      </c>
      <c r="E85" s="33">
        <v>27</v>
      </c>
      <c r="F85" s="31" t="s">
        <v>8220</v>
      </c>
      <c r="G85" s="31" t="s">
        <v>8223</v>
      </c>
      <c r="H85" s="31" t="s">
        <v>8245</v>
      </c>
      <c r="I85" s="31">
        <v>1407883811</v>
      </c>
      <c r="J85" s="31">
        <v>1405291811</v>
      </c>
      <c r="K85" s="31" t="b">
        <v>0</v>
      </c>
      <c r="L85" s="31">
        <v>4</v>
      </c>
      <c r="M85" s="31" t="b">
        <v>0</v>
      </c>
      <c r="N85" s="34" t="s">
        <v>8297</v>
      </c>
      <c r="O85" s="31" t="s">
        <v>8298</v>
      </c>
      <c r="P85" s="35">
        <v>1</v>
      </c>
      <c r="Q85" s="31">
        <v>6.75</v>
      </c>
      <c r="R85" s="31"/>
      <c r="S85" s="36">
        <v>41833.951516203706</v>
      </c>
      <c r="T85" s="36">
        <v>41863.951516203706</v>
      </c>
      <c r="U85" s="37">
        <v>7</v>
      </c>
      <c r="V85" s="37">
        <v>8</v>
      </c>
      <c r="W85" s="31">
        <v>2014</v>
      </c>
      <c r="X85" s="31">
        <v>2014</v>
      </c>
      <c r="Y85" s="37">
        <v>30</v>
      </c>
    </row>
    <row r="86" spans="1:25" x14ac:dyDescent="0.25">
      <c r="A86" s="24">
        <v>2903</v>
      </c>
      <c r="B86" s="24" t="s">
        <v>2903</v>
      </c>
      <c r="C86" s="24" t="s">
        <v>7013</v>
      </c>
      <c r="D86" s="25">
        <v>5000</v>
      </c>
      <c r="E86" s="26">
        <v>39</v>
      </c>
      <c r="F86" s="24" t="s">
        <v>8220</v>
      </c>
      <c r="G86" s="24" t="s">
        <v>8223</v>
      </c>
      <c r="H86" s="24" t="s">
        <v>8245</v>
      </c>
      <c r="I86" s="24">
        <v>1441771218</v>
      </c>
      <c r="J86" s="24">
        <v>1436587218</v>
      </c>
      <c r="K86" s="24" t="b">
        <v>0</v>
      </c>
      <c r="L86" s="24">
        <v>4</v>
      </c>
      <c r="M86" s="24" t="b">
        <v>0</v>
      </c>
      <c r="N86" s="27" t="s">
        <v>8297</v>
      </c>
      <c r="O86" s="24" t="s">
        <v>8298</v>
      </c>
      <c r="P86" s="28">
        <v>1</v>
      </c>
      <c r="Q86" s="24">
        <v>9.75</v>
      </c>
      <c r="R86" s="24"/>
      <c r="S86" s="29">
        <v>42196.166874999995</v>
      </c>
      <c r="T86" s="29">
        <v>42256.166874999995</v>
      </c>
      <c r="U86" s="30">
        <v>7</v>
      </c>
      <c r="V86" s="30">
        <v>9</v>
      </c>
      <c r="W86" s="24">
        <v>2015</v>
      </c>
      <c r="X86" s="24">
        <v>2015</v>
      </c>
      <c r="Y86" s="30">
        <v>60</v>
      </c>
    </row>
    <row r="87" spans="1:25" x14ac:dyDescent="0.25">
      <c r="A87" s="31">
        <v>2901</v>
      </c>
      <c r="B87" s="31" t="s">
        <v>2901</v>
      </c>
      <c r="C87" s="31" t="s">
        <v>7011</v>
      </c>
      <c r="D87" s="32">
        <v>750</v>
      </c>
      <c r="E87" s="33">
        <v>6</v>
      </c>
      <c r="F87" s="31" t="s">
        <v>8220</v>
      </c>
      <c r="G87" s="31" t="s">
        <v>8223</v>
      </c>
      <c r="H87" s="31" t="s">
        <v>8245</v>
      </c>
      <c r="I87" s="31">
        <v>1423345339</v>
      </c>
      <c r="J87" s="31">
        <v>1418161339</v>
      </c>
      <c r="K87" s="31" t="b">
        <v>0</v>
      </c>
      <c r="L87" s="31">
        <v>2</v>
      </c>
      <c r="M87" s="31" t="b">
        <v>0</v>
      </c>
      <c r="N87" s="34" t="s">
        <v>8297</v>
      </c>
      <c r="O87" s="31" t="s">
        <v>8298</v>
      </c>
      <c r="P87" s="35">
        <v>1</v>
      </c>
      <c r="Q87" s="31">
        <v>3</v>
      </c>
      <c r="R87" s="31"/>
      <c r="S87" s="36">
        <v>41982.904386574075</v>
      </c>
      <c r="T87" s="36">
        <v>42042.904386574075</v>
      </c>
      <c r="U87" s="37">
        <v>12</v>
      </c>
      <c r="V87" s="37">
        <v>2</v>
      </c>
      <c r="W87" s="31">
        <v>2014</v>
      </c>
      <c r="X87" s="31">
        <v>2015</v>
      </c>
      <c r="Y87" s="37">
        <v>60</v>
      </c>
    </row>
    <row r="88" spans="1:25" x14ac:dyDescent="0.25">
      <c r="A88" s="24">
        <v>4019</v>
      </c>
      <c r="B88" s="24" t="s">
        <v>4015</v>
      </c>
      <c r="C88" s="24" t="s">
        <v>8124</v>
      </c>
      <c r="D88" s="25">
        <v>3500</v>
      </c>
      <c r="E88" s="26">
        <v>29</v>
      </c>
      <c r="F88" s="24" t="s">
        <v>8220</v>
      </c>
      <c r="G88" s="24" t="s">
        <v>8223</v>
      </c>
      <c r="H88" s="24" t="s">
        <v>8245</v>
      </c>
      <c r="I88" s="24">
        <v>1460737680</v>
      </c>
      <c r="J88" s="24">
        <v>1455725596</v>
      </c>
      <c r="K88" s="24" t="b">
        <v>0</v>
      </c>
      <c r="L88" s="24">
        <v>4</v>
      </c>
      <c r="M88" s="24" t="b">
        <v>0</v>
      </c>
      <c r="N88" s="27" t="s">
        <v>8297</v>
      </c>
      <c r="O88" s="24" t="s">
        <v>8298</v>
      </c>
      <c r="P88" s="28">
        <v>1</v>
      </c>
      <c r="Q88" s="24">
        <v>7.25</v>
      </c>
      <c r="R88" s="24"/>
      <c r="S88" s="29">
        <v>42417.675879629634</v>
      </c>
      <c r="T88" s="29">
        <v>42475.686111111107</v>
      </c>
      <c r="U88" s="30">
        <v>2</v>
      </c>
      <c r="V88" s="30">
        <v>4</v>
      </c>
      <c r="W88" s="24">
        <v>2016</v>
      </c>
      <c r="X88" s="24">
        <v>2016</v>
      </c>
      <c r="Y88" s="30">
        <v>58</v>
      </c>
    </row>
    <row r="89" spans="1:25" x14ac:dyDescent="0.25">
      <c r="A89" s="31">
        <v>3901</v>
      </c>
      <c r="B89" s="31" t="s">
        <v>3898</v>
      </c>
      <c r="C89" s="31" t="s">
        <v>8009</v>
      </c>
      <c r="D89" s="32">
        <v>3000</v>
      </c>
      <c r="E89" s="33">
        <v>25</v>
      </c>
      <c r="F89" s="31" t="s">
        <v>8220</v>
      </c>
      <c r="G89" s="31" t="s">
        <v>8223</v>
      </c>
      <c r="H89" s="31" t="s">
        <v>8245</v>
      </c>
      <c r="I89" s="31">
        <v>1450554599</v>
      </c>
      <c r="J89" s="31">
        <v>1447098599</v>
      </c>
      <c r="K89" s="31" t="b">
        <v>0</v>
      </c>
      <c r="L89" s="31">
        <v>1</v>
      </c>
      <c r="M89" s="31" t="b">
        <v>0</v>
      </c>
      <c r="N89" s="34" t="s">
        <v>8297</v>
      </c>
      <c r="O89" s="31" t="s">
        <v>8298</v>
      </c>
      <c r="P89" s="35">
        <v>1</v>
      </c>
      <c r="Q89" s="31">
        <v>25</v>
      </c>
      <c r="R89" s="31"/>
      <c r="S89" s="36">
        <v>42317.826377314821</v>
      </c>
      <c r="T89" s="36">
        <v>42357.826377314821</v>
      </c>
      <c r="U89" s="37">
        <v>11</v>
      </c>
      <c r="V89" s="37">
        <v>12</v>
      </c>
      <c r="W89" s="31">
        <v>2015</v>
      </c>
      <c r="X89" s="31">
        <v>2015</v>
      </c>
      <c r="Y89" s="37">
        <v>40</v>
      </c>
    </row>
    <row r="90" spans="1:25" x14ac:dyDescent="0.25">
      <c r="A90" s="24">
        <v>4021</v>
      </c>
      <c r="B90" s="24" t="s">
        <v>4017</v>
      </c>
      <c r="C90" s="24" t="s">
        <v>8126</v>
      </c>
      <c r="D90" s="25">
        <v>15000</v>
      </c>
      <c r="E90" s="26">
        <v>125</v>
      </c>
      <c r="F90" s="24" t="s">
        <v>8220</v>
      </c>
      <c r="G90" s="24" t="s">
        <v>8223</v>
      </c>
      <c r="H90" s="24" t="s">
        <v>8245</v>
      </c>
      <c r="I90" s="24">
        <v>1414360358</v>
      </c>
      <c r="J90" s="24">
        <v>1409176358</v>
      </c>
      <c r="K90" s="24" t="b">
        <v>0</v>
      </c>
      <c r="L90" s="24">
        <v>2</v>
      </c>
      <c r="M90" s="24" t="b">
        <v>0</v>
      </c>
      <c r="N90" s="27" t="s">
        <v>8297</v>
      </c>
      <c r="O90" s="24" t="s">
        <v>8298</v>
      </c>
      <c r="P90" s="28">
        <v>1</v>
      </c>
      <c r="Q90" s="24">
        <v>62.5</v>
      </c>
      <c r="R90" s="24"/>
      <c r="S90" s="29">
        <v>41878.911550925928</v>
      </c>
      <c r="T90" s="29">
        <v>41938.911550925928</v>
      </c>
      <c r="U90" s="30">
        <v>8</v>
      </c>
      <c r="V90" s="30">
        <v>10</v>
      </c>
      <c r="W90" s="24">
        <v>2014</v>
      </c>
      <c r="X90" s="24">
        <v>2014</v>
      </c>
      <c r="Y90" s="30">
        <v>60</v>
      </c>
    </row>
    <row r="91" spans="1:25" x14ac:dyDescent="0.25">
      <c r="A91" s="31">
        <v>2869</v>
      </c>
      <c r="B91" s="31" t="s">
        <v>2869</v>
      </c>
      <c r="C91" s="31" t="s">
        <v>6979</v>
      </c>
      <c r="D91" s="32">
        <v>20000</v>
      </c>
      <c r="E91" s="33">
        <v>177</v>
      </c>
      <c r="F91" s="31" t="s">
        <v>8220</v>
      </c>
      <c r="G91" s="31" t="s">
        <v>8223</v>
      </c>
      <c r="H91" s="31" t="s">
        <v>8245</v>
      </c>
      <c r="I91" s="31">
        <v>1468937681</v>
      </c>
      <c r="J91" s="31">
        <v>1466345681</v>
      </c>
      <c r="K91" s="31" t="b">
        <v>0</v>
      </c>
      <c r="L91" s="31">
        <v>5</v>
      </c>
      <c r="M91" s="31" t="b">
        <v>0</v>
      </c>
      <c r="N91" s="34" t="s">
        <v>8297</v>
      </c>
      <c r="O91" s="31" t="s">
        <v>8298</v>
      </c>
      <c r="P91" s="35">
        <v>1</v>
      </c>
      <c r="Q91" s="31">
        <v>35.4</v>
      </c>
      <c r="R91" s="31"/>
      <c r="S91" s="36">
        <v>42540.593530092592</v>
      </c>
      <c r="T91" s="36">
        <v>42570.593530092592</v>
      </c>
      <c r="U91" s="37">
        <v>6</v>
      </c>
      <c r="V91" s="37">
        <v>7</v>
      </c>
      <c r="W91" s="31">
        <v>2016</v>
      </c>
      <c r="X91" s="31">
        <v>2016</v>
      </c>
      <c r="Y91" s="37">
        <v>30</v>
      </c>
    </row>
    <row r="92" spans="1:25" x14ac:dyDescent="0.25">
      <c r="A92" s="24">
        <v>2866</v>
      </c>
      <c r="B92" s="24" t="s">
        <v>2866</v>
      </c>
      <c r="C92" s="24" t="s">
        <v>6976</v>
      </c>
      <c r="D92" s="25">
        <v>5000</v>
      </c>
      <c r="E92" s="26">
        <v>45</v>
      </c>
      <c r="F92" s="24" t="s">
        <v>8220</v>
      </c>
      <c r="G92" s="24" t="s">
        <v>8223</v>
      </c>
      <c r="H92" s="24" t="s">
        <v>8245</v>
      </c>
      <c r="I92" s="24">
        <v>1476482400</v>
      </c>
      <c r="J92" s="24">
        <v>1473893721</v>
      </c>
      <c r="K92" s="24" t="b">
        <v>0</v>
      </c>
      <c r="L92" s="24">
        <v>2</v>
      </c>
      <c r="M92" s="24" t="b">
        <v>0</v>
      </c>
      <c r="N92" s="27" t="s">
        <v>8297</v>
      </c>
      <c r="O92" s="24" t="s">
        <v>8298</v>
      </c>
      <c r="P92" s="28">
        <v>1</v>
      </c>
      <c r="Q92" s="24">
        <v>22.5</v>
      </c>
      <c r="R92" s="24"/>
      <c r="S92" s="29">
        <v>42627.955104166671</v>
      </c>
      <c r="T92" s="29">
        <v>42657.916666666672</v>
      </c>
      <c r="U92" s="30">
        <v>9</v>
      </c>
      <c r="V92" s="30">
        <v>10</v>
      </c>
      <c r="W92" s="24">
        <v>2016</v>
      </c>
      <c r="X92" s="24">
        <v>2016</v>
      </c>
      <c r="Y92" s="30">
        <v>30</v>
      </c>
    </row>
    <row r="93" spans="1:25" x14ac:dyDescent="0.25">
      <c r="A93" s="31">
        <v>3941</v>
      </c>
      <c r="B93" s="31" t="s">
        <v>3938</v>
      </c>
      <c r="C93" s="31" t="s">
        <v>8049</v>
      </c>
      <c r="D93" s="32">
        <v>5500</v>
      </c>
      <c r="E93" s="33">
        <v>50</v>
      </c>
      <c r="F93" s="31" t="s">
        <v>8220</v>
      </c>
      <c r="G93" s="31" t="s">
        <v>8223</v>
      </c>
      <c r="H93" s="31" t="s">
        <v>8245</v>
      </c>
      <c r="I93" s="31">
        <v>1416877200</v>
      </c>
      <c r="J93" s="31">
        <v>1414505137</v>
      </c>
      <c r="K93" s="31" t="b">
        <v>0</v>
      </c>
      <c r="L93" s="31">
        <v>2</v>
      </c>
      <c r="M93" s="31" t="b">
        <v>0</v>
      </c>
      <c r="N93" s="34" t="s">
        <v>8297</v>
      </c>
      <c r="O93" s="31" t="s">
        <v>8298</v>
      </c>
      <c r="P93" s="35">
        <v>1</v>
      </c>
      <c r="Q93" s="31">
        <v>25</v>
      </c>
      <c r="R93" s="31"/>
      <c r="S93" s="36">
        <v>41940.587233796294</v>
      </c>
      <c r="T93" s="36">
        <v>41968.041666666672</v>
      </c>
      <c r="U93" s="37">
        <v>10</v>
      </c>
      <c r="V93" s="37">
        <v>11</v>
      </c>
      <c r="W93" s="31">
        <v>2014</v>
      </c>
      <c r="X93" s="31">
        <v>2014</v>
      </c>
      <c r="Y93" s="37">
        <v>28</v>
      </c>
    </row>
    <row r="94" spans="1:25" x14ac:dyDescent="0.25">
      <c r="A94" s="24">
        <v>3971</v>
      </c>
      <c r="B94" s="24" t="s">
        <v>3968</v>
      </c>
      <c r="C94" s="24" t="s">
        <v>8078</v>
      </c>
      <c r="D94" s="25">
        <v>14000</v>
      </c>
      <c r="E94" s="26">
        <v>136</v>
      </c>
      <c r="F94" s="24" t="s">
        <v>8220</v>
      </c>
      <c r="G94" s="24" t="s">
        <v>8223</v>
      </c>
      <c r="H94" s="24" t="s">
        <v>8245</v>
      </c>
      <c r="I94" s="24">
        <v>1405947126</v>
      </c>
      <c r="J94" s="24">
        <v>1403355126</v>
      </c>
      <c r="K94" s="24" t="b">
        <v>0</v>
      </c>
      <c r="L94" s="24">
        <v>6</v>
      </c>
      <c r="M94" s="24" t="b">
        <v>0</v>
      </c>
      <c r="N94" s="27" t="s">
        <v>8297</v>
      </c>
      <c r="O94" s="24" t="s">
        <v>8298</v>
      </c>
      <c r="P94" s="28">
        <v>1</v>
      </c>
      <c r="Q94" s="24">
        <v>22.67</v>
      </c>
      <c r="R94" s="24"/>
      <c r="S94" s="29">
        <v>41811.536180555559</v>
      </c>
      <c r="T94" s="29">
        <v>41841.536180555559</v>
      </c>
      <c r="U94" s="30">
        <v>6</v>
      </c>
      <c r="V94" s="30">
        <v>7</v>
      </c>
      <c r="W94" s="24">
        <v>2014</v>
      </c>
      <c r="X94" s="24">
        <v>2014</v>
      </c>
      <c r="Y94" s="30">
        <v>30</v>
      </c>
    </row>
    <row r="95" spans="1:25" x14ac:dyDescent="0.25">
      <c r="A95" s="31">
        <v>4068</v>
      </c>
      <c r="B95" s="31" t="s">
        <v>4064</v>
      </c>
      <c r="C95" s="31" t="s">
        <v>8171</v>
      </c>
      <c r="D95" s="32">
        <v>3495</v>
      </c>
      <c r="E95" s="33">
        <v>34.950000000000003</v>
      </c>
      <c r="F95" s="31" t="s">
        <v>8220</v>
      </c>
      <c r="G95" s="31" t="s">
        <v>8223</v>
      </c>
      <c r="H95" s="31" t="s">
        <v>8245</v>
      </c>
      <c r="I95" s="31">
        <v>1484348700</v>
      </c>
      <c r="J95" s="31">
        <v>1481756855</v>
      </c>
      <c r="K95" s="31" t="b">
        <v>0</v>
      </c>
      <c r="L95" s="31">
        <v>1</v>
      </c>
      <c r="M95" s="31" t="b">
        <v>0</v>
      </c>
      <c r="N95" s="34" t="s">
        <v>8297</v>
      </c>
      <c r="O95" s="31" t="s">
        <v>8298</v>
      </c>
      <c r="P95" s="35">
        <v>1</v>
      </c>
      <c r="Q95" s="31">
        <v>34.950000000000003</v>
      </c>
      <c r="R95" s="31"/>
      <c r="S95" s="36">
        <v>42718.963599537034</v>
      </c>
      <c r="T95" s="36">
        <v>42748.961805555555</v>
      </c>
      <c r="U95" s="37">
        <v>12</v>
      </c>
      <c r="V95" s="37">
        <v>1</v>
      </c>
      <c r="W95" s="31">
        <v>2016</v>
      </c>
      <c r="X95" s="31">
        <v>2017</v>
      </c>
      <c r="Y95" s="37">
        <v>30</v>
      </c>
    </row>
    <row r="96" spans="1:25" x14ac:dyDescent="0.25">
      <c r="A96" s="24">
        <v>2890</v>
      </c>
      <c r="B96" s="24" t="s">
        <v>2890</v>
      </c>
      <c r="C96" s="24" t="s">
        <v>7000</v>
      </c>
      <c r="D96" s="25">
        <v>2000</v>
      </c>
      <c r="E96" s="26">
        <v>21</v>
      </c>
      <c r="F96" s="24" t="s">
        <v>8220</v>
      </c>
      <c r="G96" s="24" t="s">
        <v>8223</v>
      </c>
      <c r="H96" s="24" t="s">
        <v>8245</v>
      </c>
      <c r="I96" s="24">
        <v>1407553200</v>
      </c>
      <c r="J96" s="24">
        <v>1405100992</v>
      </c>
      <c r="K96" s="24" t="b">
        <v>0</v>
      </c>
      <c r="L96" s="24">
        <v>3</v>
      </c>
      <c r="M96" s="24" t="b">
        <v>0</v>
      </c>
      <c r="N96" s="27" t="s">
        <v>8297</v>
      </c>
      <c r="O96" s="24" t="s">
        <v>8298</v>
      </c>
      <c r="P96" s="28">
        <v>1</v>
      </c>
      <c r="Q96" s="24">
        <v>7</v>
      </c>
      <c r="R96" s="24"/>
      <c r="S96" s="29">
        <v>41831.742962962962</v>
      </c>
      <c r="T96" s="29">
        <v>41860.125</v>
      </c>
      <c r="U96" s="30">
        <v>7</v>
      </c>
      <c r="V96" s="30">
        <v>8</v>
      </c>
      <c r="W96" s="24">
        <v>2014</v>
      </c>
      <c r="X96" s="24">
        <v>2014</v>
      </c>
      <c r="Y96" s="30">
        <v>29</v>
      </c>
    </row>
    <row r="97" spans="1:25" x14ac:dyDescent="0.25">
      <c r="A97" s="31">
        <v>4017</v>
      </c>
      <c r="B97" s="31" t="s">
        <v>4013</v>
      </c>
      <c r="C97" s="31" t="s">
        <v>8122</v>
      </c>
      <c r="D97" s="32">
        <v>10000</v>
      </c>
      <c r="E97" s="33">
        <v>105</v>
      </c>
      <c r="F97" s="31" t="s">
        <v>8220</v>
      </c>
      <c r="G97" s="31" t="s">
        <v>8223</v>
      </c>
      <c r="H97" s="31" t="s">
        <v>8245</v>
      </c>
      <c r="I97" s="31">
        <v>1409846874</v>
      </c>
      <c r="J97" s="31">
        <v>1407254874</v>
      </c>
      <c r="K97" s="31" t="b">
        <v>0</v>
      </c>
      <c r="L97" s="31">
        <v>2</v>
      </c>
      <c r="M97" s="31" t="b">
        <v>0</v>
      </c>
      <c r="N97" s="34" t="s">
        <v>8297</v>
      </c>
      <c r="O97" s="31" t="s">
        <v>8298</v>
      </c>
      <c r="P97" s="35">
        <v>1</v>
      </c>
      <c r="Q97" s="31">
        <v>52.5</v>
      </c>
      <c r="R97" s="31"/>
      <c r="S97" s="36">
        <v>41856.672152777777</v>
      </c>
      <c r="T97" s="36">
        <v>41886.672152777777</v>
      </c>
      <c r="U97" s="37">
        <v>8</v>
      </c>
      <c r="V97" s="37">
        <v>9</v>
      </c>
      <c r="W97" s="31">
        <v>2014</v>
      </c>
      <c r="X97" s="31">
        <v>2014</v>
      </c>
      <c r="Y97" s="37">
        <v>30</v>
      </c>
    </row>
    <row r="98" spans="1:25" x14ac:dyDescent="0.25">
      <c r="A98" s="24">
        <v>4073</v>
      </c>
      <c r="B98" s="24" t="s">
        <v>4069</v>
      </c>
      <c r="C98" s="24" t="s">
        <v>8176</v>
      </c>
      <c r="D98" s="25">
        <v>3500</v>
      </c>
      <c r="E98" s="26">
        <v>37</v>
      </c>
      <c r="F98" s="24" t="s">
        <v>8220</v>
      </c>
      <c r="G98" s="24" t="s">
        <v>8223</v>
      </c>
      <c r="H98" s="24" t="s">
        <v>8245</v>
      </c>
      <c r="I98" s="24">
        <v>1431144000</v>
      </c>
      <c r="J98" s="24">
        <v>1426407426</v>
      </c>
      <c r="K98" s="24" t="b">
        <v>0</v>
      </c>
      <c r="L98" s="24">
        <v>2</v>
      </c>
      <c r="M98" s="24" t="b">
        <v>0</v>
      </c>
      <c r="N98" s="27" t="s">
        <v>8297</v>
      </c>
      <c r="O98" s="24" t="s">
        <v>8298</v>
      </c>
      <c r="P98" s="28">
        <v>1</v>
      </c>
      <c r="Q98" s="24">
        <v>18.5</v>
      </c>
      <c r="R98" s="24"/>
      <c r="S98" s="29">
        <v>42078.34520833334</v>
      </c>
      <c r="T98" s="29">
        <v>42133.166666666672</v>
      </c>
      <c r="U98" s="30">
        <v>3</v>
      </c>
      <c r="V98" s="30">
        <v>5</v>
      </c>
      <c r="W98" s="24">
        <v>2015</v>
      </c>
      <c r="X98" s="24">
        <v>2015</v>
      </c>
      <c r="Y98" s="30">
        <v>55</v>
      </c>
    </row>
    <row r="99" spans="1:25" x14ac:dyDescent="0.25">
      <c r="A99" s="31">
        <v>4099</v>
      </c>
      <c r="B99" s="31" t="s">
        <v>4095</v>
      </c>
      <c r="C99" s="31" t="s">
        <v>8202</v>
      </c>
      <c r="D99" s="32">
        <v>4500</v>
      </c>
      <c r="E99" s="33">
        <v>50</v>
      </c>
      <c r="F99" s="31" t="s">
        <v>8220</v>
      </c>
      <c r="G99" s="31" t="s">
        <v>8223</v>
      </c>
      <c r="H99" s="31" t="s">
        <v>8245</v>
      </c>
      <c r="I99" s="31">
        <v>1472847873</v>
      </c>
      <c r="J99" s="31">
        <v>1468959873</v>
      </c>
      <c r="K99" s="31" t="b">
        <v>0</v>
      </c>
      <c r="L99" s="31">
        <v>1</v>
      </c>
      <c r="M99" s="31" t="b">
        <v>0</v>
      </c>
      <c r="N99" s="34" t="s">
        <v>8297</v>
      </c>
      <c r="O99" s="31" t="s">
        <v>8298</v>
      </c>
      <c r="P99" s="35">
        <v>1</v>
      </c>
      <c r="Q99" s="31">
        <v>50</v>
      </c>
      <c r="R99" s="31"/>
      <c r="S99" s="36">
        <v>42570.850381944445</v>
      </c>
      <c r="T99" s="36">
        <v>42615.850381944445</v>
      </c>
      <c r="U99" s="37">
        <v>7</v>
      </c>
      <c r="V99" s="37">
        <v>9</v>
      </c>
      <c r="W99" s="31">
        <v>2016</v>
      </c>
      <c r="X99" s="31">
        <v>2016</v>
      </c>
      <c r="Y99" s="37">
        <v>45</v>
      </c>
    </row>
    <row r="100" spans="1:25" x14ac:dyDescent="0.25">
      <c r="A100" s="24">
        <v>3864</v>
      </c>
      <c r="B100" s="24" t="s">
        <v>3861</v>
      </c>
      <c r="C100" s="24" t="s">
        <v>7973</v>
      </c>
      <c r="D100" s="25">
        <v>5000</v>
      </c>
      <c r="E100" s="26">
        <v>60</v>
      </c>
      <c r="F100" s="24" t="s">
        <v>8220</v>
      </c>
      <c r="G100" s="24" t="s">
        <v>8223</v>
      </c>
      <c r="H100" s="24" t="s">
        <v>8245</v>
      </c>
      <c r="I100" s="24">
        <v>1447799054</v>
      </c>
      <c r="J100" s="24">
        <v>1445203454</v>
      </c>
      <c r="K100" s="24" t="b">
        <v>0</v>
      </c>
      <c r="L100" s="24">
        <v>3</v>
      </c>
      <c r="M100" s="24" t="b">
        <v>0</v>
      </c>
      <c r="N100" s="27" t="s">
        <v>8297</v>
      </c>
      <c r="O100" s="24" t="s">
        <v>8298</v>
      </c>
      <c r="P100" s="28">
        <v>1</v>
      </c>
      <c r="Q100" s="24">
        <v>20</v>
      </c>
      <c r="R100" s="24"/>
      <c r="S100" s="29">
        <v>42295.891828703709</v>
      </c>
      <c r="T100" s="29">
        <v>42325.933495370366</v>
      </c>
      <c r="U100" s="30">
        <v>10</v>
      </c>
      <c r="V100" s="30">
        <v>11</v>
      </c>
      <c r="W100" s="24">
        <v>2015</v>
      </c>
      <c r="X100" s="24">
        <v>2015</v>
      </c>
      <c r="Y100" s="30">
        <v>30</v>
      </c>
    </row>
    <row r="101" spans="1:25" x14ac:dyDescent="0.25">
      <c r="A101" s="31">
        <v>3899</v>
      </c>
      <c r="B101" s="31" t="s">
        <v>3896</v>
      </c>
      <c r="C101" s="31" t="s">
        <v>8007</v>
      </c>
      <c r="D101" s="32">
        <v>10000</v>
      </c>
      <c r="E101" s="33">
        <v>125</v>
      </c>
      <c r="F101" s="31" t="s">
        <v>8220</v>
      </c>
      <c r="G101" s="31" t="s">
        <v>8223</v>
      </c>
      <c r="H101" s="31" t="s">
        <v>8245</v>
      </c>
      <c r="I101" s="31">
        <v>1407868561</v>
      </c>
      <c r="J101" s="31">
        <v>1406140561</v>
      </c>
      <c r="K101" s="31" t="b">
        <v>0</v>
      </c>
      <c r="L101" s="31">
        <v>2</v>
      </c>
      <c r="M101" s="31" t="b">
        <v>0</v>
      </c>
      <c r="N101" s="34" t="s">
        <v>8297</v>
      </c>
      <c r="O101" s="31" t="s">
        <v>8298</v>
      </c>
      <c r="P101" s="35">
        <v>1</v>
      </c>
      <c r="Q101" s="31">
        <v>62.5</v>
      </c>
      <c r="R101" s="31"/>
      <c r="S101" s="36">
        <v>41843.775011574071</v>
      </c>
      <c r="T101" s="36">
        <v>41863.775011574071</v>
      </c>
      <c r="U101" s="37">
        <v>7</v>
      </c>
      <c r="V101" s="37">
        <v>8</v>
      </c>
      <c r="W101" s="31">
        <v>2014</v>
      </c>
      <c r="X101" s="31">
        <v>2014</v>
      </c>
      <c r="Y101" s="37">
        <v>20</v>
      </c>
    </row>
    <row r="102" spans="1:25" x14ac:dyDescent="0.25">
      <c r="A102" s="24">
        <v>4024</v>
      </c>
      <c r="B102" s="24" t="s">
        <v>4020</v>
      </c>
      <c r="C102" s="24" t="s">
        <v>8129</v>
      </c>
      <c r="D102" s="25">
        <v>800</v>
      </c>
      <c r="E102" s="26">
        <v>10</v>
      </c>
      <c r="F102" s="24" t="s">
        <v>8220</v>
      </c>
      <c r="G102" s="24" t="s">
        <v>8223</v>
      </c>
      <c r="H102" s="24" t="s">
        <v>8245</v>
      </c>
      <c r="I102" s="24">
        <v>1441037097</v>
      </c>
      <c r="J102" s="24">
        <v>1438445097</v>
      </c>
      <c r="K102" s="24" t="b">
        <v>0</v>
      </c>
      <c r="L102" s="24">
        <v>1</v>
      </c>
      <c r="M102" s="24" t="b">
        <v>0</v>
      </c>
      <c r="N102" s="27" t="s">
        <v>8297</v>
      </c>
      <c r="O102" s="24" t="s">
        <v>8298</v>
      </c>
      <c r="P102" s="28">
        <v>1</v>
      </c>
      <c r="Q102" s="24">
        <v>10</v>
      </c>
      <c r="R102" s="24"/>
      <c r="S102" s="29">
        <v>42217.670104166667</v>
      </c>
      <c r="T102" s="29">
        <v>42247.670104166667</v>
      </c>
      <c r="U102" s="30">
        <v>8</v>
      </c>
      <c r="V102" s="30">
        <v>8</v>
      </c>
      <c r="W102" s="24">
        <v>2015</v>
      </c>
      <c r="X102" s="24">
        <v>2015</v>
      </c>
      <c r="Y102" s="30">
        <v>30</v>
      </c>
    </row>
    <row r="103" spans="1:25" x14ac:dyDescent="0.25">
      <c r="A103" s="31">
        <v>4013</v>
      </c>
      <c r="B103" s="31" t="s">
        <v>4009</v>
      </c>
      <c r="C103" s="31" t="s">
        <v>8118</v>
      </c>
      <c r="D103" s="32">
        <v>2000</v>
      </c>
      <c r="E103" s="33">
        <v>26</v>
      </c>
      <c r="F103" s="31" t="s">
        <v>8220</v>
      </c>
      <c r="G103" s="31" t="s">
        <v>8223</v>
      </c>
      <c r="H103" s="31" t="s">
        <v>8245</v>
      </c>
      <c r="I103" s="31">
        <v>1424070823</v>
      </c>
      <c r="J103" s="31">
        <v>1421478823</v>
      </c>
      <c r="K103" s="31" t="b">
        <v>0</v>
      </c>
      <c r="L103" s="31">
        <v>2</v>
      </c>
      <c r="M103" s="31" t="b">
        <v>0</v>
      </c>
      <c r="N103" s="34" t="s">
        <v>8297</v>
      </c>
      <c r="O103" s="31" t="s">
        <v>8298</v>
      </c>
      <c r="P103" s="35">
        <v>1</v>
      </c>
      <c r="Q103" s="31">
        <v>13</v>
      </c>
      <c r="R103" s="31"/>
      <c r="S103" s="36">
        <v>42021.301192129627</v>
      </c>
      <c r="T103" s="36">
        <v>42051.301192129627</v>
      </c>
      <c r="U103" s="37">
        <v>1</v>
      </c>
      <c r="V103" s="37">
        <v>2</v>
      </c>
      <c r="W103" s="31">
        <v>2015</v>
      </c>
      <c r="X103" s="31">
        <v>2015</v>
      </c>
      <c r="Y103" s="37">
        <v>30</v>
      </c>
    </row>
    <row r="104" spans="1:25" x14ac:dyDescent="0.25">
      <c r="A104" s="24">
        <v>4005</v>
      </c>
      <c r="B104" s="24" t="s">
        <v>4001</v>
      </c>
      <c r="C104" s="24" t="s">
        <v>8110</v>
      </c>
      <c r="D104" s="25">
        <v>3000</v>
      </c>
      <c r="E104" s="26">
        <v>40</v>
      </c>
      <c r="F104" s="24" t="s">
        <v>8220</v>
      </c>
      <c r="G104" s="24" t="s">
        <v>8223</v>
      </c>
      <c r="H104" s="24" t="s">
        <v>8245</v>
      </c>
      <c r="I104" s="24">
        <v>1413832985</v>
      </c>
      <c r="J104" s="24">
        <v>1408648985</v>
      </c>
      <c r="K104" s="24" t="b">
        <v>0</v>
      </c>
      <c r="L104" s="24">
        <v>2</v>
      </c>
      <c r="M104" s="24" t="b">
        <v>0</v>
      </c>
      <c r="N104" s="27" t="s">
        <v>8297</v>
      </c>
      <c r="O104" s="24" t="s">
        <v>8298</v>
      </c>
      <c r="P104" s="28">
        <v>1</v>
      </c>
      <c r="Q104" s="24">
        <v>20</v>
      </c>
      <c r="R104" s="24"/>
      <c r="S104" s="29">
        <v>41872.807696759257</v>
      </c>
      <c r="T104" s="29">
        <v>41932.807696759257</v>
      </c>
      <c r="U104" s="30">
        <v>8</v>
      </c>
      <c r="V104" s="30">
        <v>10</v>
      </c>
      <c r="W104" s="24">
        <v>2014</v>
      </c>
      <c r="X104" s="24">
        <v>2014</v>
      </c>
      <c r="Y104" s="30">
        <v>60</v>
      </c>
    </row>
    <row r="105" spans="1:25" x14ac:dyDescent="0.25">
      <c r="A105" s="31">
        <v>3977</v>
      </c>
      <c r="B105" s="31" t="s">
        <v>3974</v>
      </c>
      <c r="C105" s="31" t="s">
        <v>8084</v>
      </c>
      <c r="D105" s="32">
        <v>90000</v>
      </c>
      <c r="E105" s="33">
        <v>1305</v>
      </c>
      <c r="F105" s="31" t="s">
        <v>8220</v>
      </c>
      <c r="G105" s="31" t="s">
        <v>8223</v>
      </c>
      <c r="H105" s="31" t="s">
        <v>8245</v>
      </c>
      <c r="I105" s="31">
        <v>1469213732</v>
      </c>
      <c r="J105" s="31">
        <v>1466621732</v>
      </c>
      <c r="K105" s="31" t="b">
        <v>0</v>
      </c>
      <c r="L105" s="31">
        <v>6</v>
      </c>
      <c r="M105" s="31" t="b">
        <v>0</v>
      </c>
      <c r="N105" s="34" t="s">
        <v>8297</v>
      </c>
      <c r="O105" s="31" t="s">
        <v>8298</v>
      </c>
      <c r="P105" s="35">
        <v>1</v>
      </c>
      <c r="Q105" s="31">
        <v>217.5</v>
      </c>
      <c r="R105" s="31"/>
      <c r="S105" s="36">
        <v>42543.788564814815</v>
      </c>
      <c r="T105" s="36">
        <v>42573.788564814815</v>
      </c>
      <c r="U105" s="37">
        <v>6</v>
      </c>
      <c r="V105" s="37">
        <v>7</v>
      </c>
      <c r="W105" s="31">
        <v>2016</v>
      </c>
      <c r="X105" s="31">
        <v>2016</v>
      </c>
      <c r="Y105" s="37">
        <v>30</v>
      </c>
    </row>
    <row r="106" spans="1:25" x14ac:dyDescent="0.25">
      <c r="A106" s="24">
        <v>3889</v>
      </c>
      <c r="B106" s="24" t="s">
        <v>3886</v>
      </c>
      <c r="C106" s="24" t="s">
        <v>7997</v>
      </c>
      <c r="D106" s="25">
        <v>8000</v>
      </c>
      <c r="E106" s="26">
        <v>118</v>
      </c>
      <c r="F106" s="24" t="s">
        <v>8220</v>
      </c>
      <c r="G106" s="24" t="s">
        <v>8223</v>
      </c>
      <c r="H106" s="24" t="s">
        <v>8245</v>
      </c>
      <c r="I106" s="24">
        <v>1420413960</v>
      </c>
      <c r="J106" s="24">
        <v>1417651630</v>
      </c>
      <c r="K106" s="24" t="b">
        <v>0</v>
      </c>
      <c r="L106" s="24">
        <v>9</v>
      </c>
      <c r="M106" s="24" t="b">
        <v>0</v>
      </c>
      <c r="N106" s="27" t="s">
        <v>8297</v>
      </c>
      <c r="O106" s="24" t="s">
        <v>8298</v>
      </c>
      <c r="P106" s="28">
        <v>1</v>
      </c>
      <c r="Q106" s="24">
        <v>13.11</v>
      </c>
      <c r="R106" s="24"/>
      <c r="S106" s="29">
        <v>41977.004976851851</v>
      </c>
      <c r="T106" s="29">
        <v>42008.976388888885</v>
      </c>
      <c r="U106" s="30">
        <v>12</v>
      </c>
      <c r="V106" s="30">
        <v>1</v>
      </c>
      <c r="W106" s="24">
        <v>2014</v>
      </c>
      <c r="X106" s="24">
        <v>2015</v>
      </c>
      <c r="Y106" s="30">
        <v>31</v>
      </c>
    </row>
    <row r="107" spans="1:25" x14ac:dyDescent="0.25">
      <c r="A107" s="31">
        <v>4034</v>
      </c>
      <c r="B107" s="31" t="s">
        <v>4030</v>
      </c>
      <c r="C107" s="31" t="s">
        <v>8139</v>
      </c>
      <c r="D107" s="32">
        <v>13500</v>
      </c>
      <c r="E107" s="33">
        <v>200</v>
      </c>
      <c r="F107" s="31" t="s">
        <v>8220</v>
      </c>
      <c r="G107" s="31" t="s">
        <v>8223</v>
      </c>
      <c r="H107" s="31" t="s">
        <v>8245</v>
      </c>
      <c r="I107" s="31">
        <v>1428097450</v>
      </c>
      <c r="J107" s="31">
        <v>1425509050</v>
      </c>
      <c r="K107" s="31" t="b">
        <v>0</v>
      </c>
      <c r="L107" s="31">
        <v>2</v>
      </c>
      <c r="M107" s="31" t="b">
        <v>0</v>
      </c>
      <c r="N107" s="34" t="s">
        <v>8297</v>
      </c>
      <c r="O107" s="31" t="s">
        <v>8298</v>
      </c>
      <c r="P107" s="35">
        <v>1</v>
      </c>
      <c r="Q107" s="31">
        <v>100</v>
      </c>
      <c r="R107" s="31"/>
      <c r="S107" s="36">
        <v>42067.947337962964</v>
      </c>
      <c r="T107" s="36">
        <v>42097.905671296292</v>
      </c>
      <c r="U107" s="37">
        <v>3</v>
      </c>
      <c r="V107" s="37">
        <v>4</v>
      </c>
      <c r="W107" s="31">
        <v>2015</v>
      </c>
      <c r="X107" s="31">
        <v>2015</v>
      </c>
      <c r="Y107" s="37">
        <v>30</v>
      </c>
    </row>
    <row r="108" spans="1:25" x14ac:dyDescent="0.25">
      <c r="A108" s="24">
        <v>3960</v>
      </c>
      <c r="B108" s="24" t="s">
        <v>3957</v>
      </c>
      <c r="C108" s="24" t="s">
        <v>8067</v>
      </c>
      <c r="D108" s="25">
        <v>3000</v>
      </c>
      <c r="E108" s="26">
        <v>45</v>
      </c>
      <c r="F108" s="24" t="s">
        <v>8220</v>
      </c>
      <c r="G108" s="24" t="s">
        <v>8223</v>
      </c>
      <c r="H108" s="24" t="s">
        <v>8245</v>
      </c>
      <c r="I108" s="24">
        <v>1451852256</v>
      </c>
      <c r="J108" s="24">
        <v>1449260256</v>
      </c>
      <c r="K108" s="24" t="b">
        <v>0</v>
      </c>
      <c r="L108" s="24">
        <v>4</v>
      </c>
      <c r="M108" s="24" t="b">
        <v>0</v>
      </c>
      <c r="N108" s="27" t="s">
        <v>8297</v>
      </c>
      <c r="O108" s="24" t="s">
        <v>8298</v>
      </c>
      <c r="P108" s="28">
        <v>2</v>
      </c>
      <c r="Q108" s="24">
        <v>11.25</v>
      </c>
      <c r="R108" s="24"/>
      <c r="S108" s="29">
        <v>42342.845555555556</v>
      </c>
      <c r="T108" s="29">
        <v>42372.845555555556</v>
      </c>
      <c r="U108" s="30">
        <v>12</v>
      </c>
      <c r="V108" s="30">
        <v>1</v>
      </c>
      <c r="W108" s="24">
        <v>2015</v>
      </c>
      <c r="X108" s="24">
        <v>2016</v>
      </c>
      <c r="Y108" s="30">
        <v>30</v>
      </c>
    </row>
    <row r="109" spans="1:25" x14ac:dyDescent="0.25">
      <c r="A109" s="31">
        <v>4002</v>
      </c>
      <c r="B109" s="31" t="s">
        <v>3998</v>
      </c>
      <c r="C109" s="31" t="s">
        <v>8108</v>
      </c>
      <c r="D109" s="32">
        <v>1250</v>
      </c>
      <c r="E109" s="33">
        <v>23</v>
      </c>
      <c r="F109" s="31" t="s">
        <v>8220</v>
      </c>
      <c r="G109" s="31" t="s">
        <v>8223</v>
      </c>
      <c r="H109" s="31" t="s">
        <v>8245</v>
      </c>
      <c r="I109" s="31">
        <v>1411779761</v>
      </c>
      <c r="J109" s="31">
        <v>1409187761</v>
      </c>
      <c r="K109" s="31" t="b">
        <v>0</v>
      </c>
      <c r="L109" s="31">
        <v>4</v>
      </c>
      <c r="M109" s="31" t="b">
        <v>0</v>
      </c>
      <c r="N109" s="34" t="s">
        <v>8297</v>
      </c>
      <c r="O109" s="31" t="s">
        <v>8298</v>
      </c>
      <c r="P109" s="35">
        <v>2</v>
      </c>
      <c r="Q109" s="31">
        <v>5.75</v>
      </c>
      <c r="R109" s="31"/>
      <c r="S109" s="36">
        <v>41879.043530092589</v>
      </c>
      <c r="T109" s="36">
        <v>41909.043530092589</v>
      </c>
      <c r="U109" s="37">
        <v>8</v>
      </c>
      <c r="V109" s="37">
        <v>9</v>
      </c>
      <c r="W109" s="31">
        <v>2014</v>
      </c>
      <c r="X109" s="31">
        <v>2014</v>
      </c>
      <c r="Y109" s="37">
        <v>30</v>
      </c>
    </row>
    <row r="110" spans="1:25" x14ac:dyDescent="0.25">
      <c r="A110" s="24">
        <v>2852</v>
      </c>
      <c r="B110" s="24" t="s">
        <v>2852</v>
      </c>
      <c r="C110" s="24" t="s">
        <v>6962</v>
      </c>
      <c r="D110" s="25">
        <v>5000</v>
      </c>
      <c r="E110" s="26">
        <v>95</v>
      </c>
      <c r="F110" s="24" t="s">
        <v>8220</v>
      </c>
      <c r="G110" s="24" t="s">
        <v>8223</v>
      </c>
      <c r="H110" s="24" t="s">
        <v>8245</v>
      </c>
      <c r="I110" s="24">
        <v>1403312703</v>
      </c>
      <c r="J110" s="24">
        <v>1400720703</v>
      </c>
      <c r="K110" s="24" t="b">
        <v>0</v>
      </c>
      <c r="L110" s="24">
        <v>6</v>
      </c>
      <c r="M110" s="24" t="b">
        <v>0</v>
      </c>
      <c r="N110" s="27" t="s">
        <v>8297</v>
      </c>
      <c r="O110" s="24" t="s">
        <v>8298</v>
      </c>
      <c r="P110" s="28">
        <v>2</v>
      </c>
      <c r="Q110" s="24">
        <v>15.83</v>
      </c>
      <c r="R110" s="24"/>
      <c r="S110" s="29">
        <v>41781.045173611114</v>
      </c>
      <c r="T110" s="29">
        <v>41811.045173611114</v>
      </c>
      <c r="U110" s="30">
        <v>5</v>
      </c>
      <c r="V110" s="30">
        <v>6</v>
      </c>
      <c r="W110" s="24">
        <v>2014</v>
      </c>
      <c r="X110" s="24">
        <v>2014</v>
      </c>
      <c r="Y110" s="30">
        <v>30</v>
      </c>
    </row>
    <row r="111" spans="1:25" x14ac:dyDescent="0.25">
      <c r="A111" s="31">
        <v>4108</v>
      </c>
      <c r="B111" s="31" t="s">
        <v>4104</v>
      </c>
      <c r="C111" s="31" t="s">
        <v>8211</v>
      </c>
      <c r="D111" s="32">
        <v>3000</v>
      </c>
      <c r="E111" s="33">
        <v>59</v>
      </c>
      <c r="F111" s="31" t="s">
        <v>8220</v>
      </c>
      <c r="G111" s="31" t="s">
        <v>8223</v>
      </c>
      <c r="H111" s="31" t="s">
        <v>8245</v>
      </c>
      <c r="I111" s="31">
        <v>1488517200</v>
      </c>
      <c r="J111" s="31">
        <v>1485909937</v>
      </c>
      <c r="K111" s="31" t="b">
        <v>0</v>
      </c>
      <c r="L111" s="31">
        <v>1</v>
      </c>
      <c r="M111" s="31" t="b">
        <v>0</v>
      </c>
      <c r="N111" s="34" t="s">
        <v>8297</v>
      </c>
      <c r="O111" s="31" t="s">
        <v>8298</v>
      </c>
      <c r="P111" s="35">
        <v>2</v>
      </c>
      <c r="Q111" s="31">
        <v>59</v>
      </c>
      <c r="R111" s="31"/>
      <c r="S111" s="36">
        <v>42767.031678240746</v>
      </c>
      <c r="T111" s="36">
        <v>42797.208333333328</v>
      </c>
      <c r="U111" s="37">
        <v>2</v>
      </c>
      <c r="V111" s="37">
        <v>3</v>
      </c>
      <c r="W111" s="31">
        <v>2017</v>
      </c>
      <c r="X111" s="31">
        <v>2017</v>
      </c>
      <c r="Y111" s="37">
        <v>30</v>
      </c>
    </row>
    <row r="112" spans="1:25" x14ac:dyDescent="0.25">
      <c r="A112" s="24">
        <v>3742</v>
      </c>
      <c r="B112" s="24" t="s">
        <v>3739</v>
      </c>
      <c r="C112" s="24" t="s">
        <v>7852</v>
      </c>
      <c r="D112" s="25">
        <v>5000</v>
      </c>
      <c r="E112" s="26">
        <v>100</v>
      </c>
      <c r="F112" s="24" t="s">
        <v>8220</v>
      </c>
      <c r="G112" s="24" t="s">
        <v>8223</v>
      </c>
      <c r="H112" s="24" t="s">
        <v>8245</v>
      </c>
      <c r="I112" s="24">
        <v>1409980144</v>
      </c>
      <c r="J112" s="24">
        <v>1407388144</v>
      </c>
      <c r="K112" s="24" t="b">
        <v>0</v>
      </c>
      <c r="L112" s="24">
        <v>4</v>
      </c>
      <c r="M112" s="24" t="b">
        <v>0</v>
      </c>
      <c r="N112" s="27" t="s">
        <v>8297</v>
      </c>
      <c r="O112" s="24" t="s">
        <v>8298</v>
      </c>
      <c r="P112" s="28">
        <v>2</v>
      </c>
      <c r="Q112" s="24">
        <v>25</v>
      </c>
      <c r="R112" s="24"/>
      <c r="S112" s="29">
        <v>41858.214629629627</v>
      </c>
      <c r="T112" s="29">
        <v>41888.214629629627</v>
      </c>
      <c r="U112" s="30">
        <v>8</v>
      </c>
      <c r="V112" s="30">
        <v>9</v>
      </c>
      <c r="W112" s="24">
        <v>2014</v>
      </c>
      <c r="X112" s="24">
        <v>2014</v>
      </c>
      <c r="Y112" s="30">
        <v>30</v>
      </c>
    </row>
    <row r="113" spans="1:25" x14ac:dyDescent="0.25">
      <c r="A113" s="31">
        <v>4082</v>
      </c>
      <c r="B113" s="31" t="s">
        <v>4078</v>
      </c>
      <c r="C113" s="31" t="s">
        <v>8185</v>
      </c>
      <c r="D113" s="32">
        <v>150</v>
      </c>
      <c r="E113" s="33">
        <v>3</v>
      </c>
      <c r="F113" s="31" t="s">
        <v>8220</v>
      </c>
      <c r="G113" s="31" t="s">
        <v>8223</v>
      </c>
      <c r="H113" s="31" t="s">
        <v>8245</v>
      </c>
      <c r="I113" s="31">
        <v>1447542000</v>
      </c>
      <c r="J113" s="31">
        <v>1446179553</v>
      </c>
      <c r="K113" s="31" t="b">
        <v>0</v>
      </c>
      <c r="L113" s="31">
        <v>2</v>
      </c>
      <c r="M113" s="31" t="b">
        <v>0</v>
      </c>
      <c r="N113" s="34" t="s">
        <v>8297</v>
      </c>
      <c r="O113" s="31" t="s">
        <v>8298</v>
      </c>
      <c r="P113" s="35">
        <v>2</v>
      </c>
      <c r="Q113" s="31">
        <v>1.5</v>
      </c>
      <c r="R113" s="31"/>
      <c r="S113" s="36">
        <v>42307.189270833333</v>
      </c>
      <c r="T113" s="36">
        <v>42322.958333333328</v>
      </c>
      <c r="U113" s="37">
        <v>10</v>
      </c>
      <c r="V113" s="37">
        <v>11</v>
      </c>
      <c r="W113" s="31">
        <v>2015</v>
      </c>
      <c r="X113" s="31">
        <v>2015</v>
      </c>
      <c r="Y113" s="37">
        <v>15</v>
      </c>
    </row>
    <row r="114" spans="1:25" x14ac:dyDescent="0.25">
      <c r="A114" s="24">
        <v>4107</v>
      </c>
      <c r="B114" s="24" t="s">
        <v>4103</v>
      </c>
      <c r="C114" s="24" t="s">
        <v>8210</v>
      </c>
      <c r="D114" s="25">
        <v>2000</v>
      </c>
      <c r="E114" s="26">
        <v>41</v>
      </c>
      <c r="F114" s="24" t="s">
        <v>8220</v>
      </c>
      <c r="G114" s="24" t="s">
        <v>8223</v>
      </c>
      <c r="H114" s="24" t="s">
        <v>8245</v>
      </c>
      <c r="I114" s="24">
        <v>1411596001</v>
      </c>
      <c r="J114" s="24">
        <v>1409608801</v>
      </c>
      <c r="K114" s="24" t="b">
        <v>0</v>
      </c>
      <c r="L114" s="24">
        <v>4</v>
      </c>
      <c r="M114" s="24" t="b">
        <v>0</v>
      </c>
      <c r="N114" s="27" t="s">
        <v>8297</v>
      </c>
      <c r="O114" s="24" t="s">
        <v>8298</v>
      </c>
      <c r="P114" s="28">
        <v>2</v>
      </c>
      <c r="Q114" s="24">
        <v>10.25</v>
      </c>
      <c r="R114" s="24"/>
      <c r="S114" s="29">
        <v>41883.916678240741</v>
      </c>
      <c r="T114" s="29">
        <v>41906.916678240741</v>
      </c>
      <c r="U114" s="30">
        <v>9</v>
      </c>
      <c r="V114" s="30">
        <v>9</v>
      </c>
      <c r="W114" s="24">
        <v>2014</v>
      </c>
      <c r="X114" s="24">
        <v>2014</v>
      </c>
      <c r="Y114" s="30">
        <v>23</v>
      </c>
    </row>
    <row r="115" spans="1:25" x14ac:dyDescent="0.25">
      <c r="A115" s="31">
        <v>3845</v>
      </c>
      <c r="B115" s="31" t="s">
        <v>3842</v>
      </c>
      <c r="C115" s="31" t="s">
        <v>7954</v>
      </c>
      <c r="D115" s="32">
        <v>40000</v>
      </c>
      <c r="E115" s="33">
        <v>842</v>
      </c>
      <c r="F115" s="31" t="s">
        <v>8220</v>
      </c>
      <c r="G115" s="31" t="s">
        <v>8223</v>
      </c>
      <c r="H115" s="31" t="s">
        <v>8245</v>
      </c>
      <c r="I115" s="31">
        <v>1443711774</v>
      </c>
      <c r="J115" s="31">
        <v>1441119774</v>
      </c>
      <c r="K115" s="31" t="b">
        <v>1</v>
      </c>
      <c r="L115" s="31">
        <v>12</v>
      </c>
      <c r="M115" s="31" t="b">
        <v>0</v>
      </c>
      <c r="N115" s="34" t="s">
        <v>8297</v>
      </c>
      <c r="O115" s="31" t="s">
        <v>8298</v>
      </c>
      <c r="P115" s="35">
        <v>2</v>
      </c>
      <c r="Q115" s="31">
        <v>70.17</v>
      </c>
      <c r="R115" s="31"/>
      <c r="S115" s="36">
        <v>42248.627013888887</v>
      </c>
      <c r="T115" s="36">
        <v>42278.627013888887</v>
      </c>
      <c r="U115" s="37">
        <v>9</v>
      </c>
      <c r="V115" s="37">
        <v>10</v>
      </c>
      <c r="W115" s="31">
        <v>2015</v>
      </c>
      <c r="X115" s="31">
        <v>2015</v>
      </c>
      <c r="Y115" s="37">
        <v>30</v>
      </c>
    </row>
    <row r="116" spans="1:25" x14ac:dyDescent="0.25">
      <c r="A116" s="24">
        <v>3988</v>
      </c>
      <c r="B116" s="24" t="s">
        <v>3984</v>
      </c>
      <c r="C116" s="24" t="s">
        <v>8094</v>
      </c>
      <c r="D116" s="25">
        <v>1500</v>
      </c>
      <c r="E116" s="26">
        <v>32</v>
      </c>
      <c r="F116" s="24" t="s">
        <v>8220</v>
      </c>
      <c r="G116" s="24" t="s">
        <v>8223</v>
      </c>
      <c r="H116" s="24" t="s">
        <v>8245</v>
      </c>
      <c r="I116" s="24">
        <v>1440813413</v>
      </c>
      <c r="J116" s="24">
        <v>1439517413</v>
      </c>
      <c r="K116" s="24" t="b">
        <v>0</v>
      </c>
      <c r="L116" s="24">
        <v>4</v>
      </c>
      <c r="M116" s="24" t="b">
        <v>0</v>
      </c>
      <c r="N116" s="27" t="s">
        <v>8297</v>
      </c>
      <c r="O116" s="24" t="s">
        <v>8298</v>
      </c>
      <c r="P116" s="28">
        <v>2</v>
      </c>
      <c r="Q116" s="24">
        <v>8</v>
      </c>
      <c r="R116" s="24"/>
      <c r="S116" s="29">
        <v>42230.08116898148</v>
      </c>
      <c r="T116" s="29">
        <v>42245.08116898148</v>
      </c>
      <c r="U116" s="30">
        <v>8</v>
      </c>
      <c r="V116" s="30">
        <v>8</v>
      </c>
      <c r="W116" s="24">
        <v>2015</v>
      </c>
      <c r="X116" s="24">
        <v>2015</v>
      </c>
      <c r="Y116" s="30">
        <v>15</v>
      </c>
    </row>
    <row r="117" spans="1:25" x14ac:dyDescent="0.25">
      <c r="A117" s="31">
        <v>4047</v>
      </c>
      <c r="B117" s="31" t="s">
        <v>4043</v>
      </c>
      <c r="C117" s="31" t="s">
        <v>8151</v>
      </c>
      <c r="D117" s="32">
        <v>5000</v>
      </c>
      <c r="E117" s="33">
        <v>110</v>
      </c>
      <c r="F117" s="31" t="s">
        <v>8220</v>
      </c>
      <c r="G117" s="31" t="s">
        <v>8223</v>
      </c>
      <c r="H117" s="31" t="s">
        <v>8245</v>
      </c>
      <c r="I117" s="31">
        <v>1420938000</v>
      </c>
      <c r="J117" s="31">
        <v>1418862743</v>
      </c>
      <c r="K117" s="31" t="b">
        <v>0</v>
      </c>
      <c r="L117" s="31">
        <v>4</v>
      </c>
      <c r="M117" s="31" t="b">
        <v>0</v>
      </c>
      <c r="N117" s="34" t="s">
        <v>8297</v>
      </c>
      <c r="O117" s="31" t="s">
        <v>8298</v>
      </c>
      <c r="P117" s="35">
        <v>2</v>
      </c>
      <c r="Q117" s="31">
        <v>27.5</v>
      </c>
      <c r="R117" s="31"/>
      <c r="S117" s="36">
        <v>41991.022488425922</v>
      </c>
      <c r="T117" s="36">
        <v>42015.041666666672</v>
      </c>
      <c r="U117" s="37">
        <v>12</v>
      </c>
      <c r="V117" s="37">
        <v>1</v>
      </c>
      <c r="W117" s="31">
        <v>2014</v>
      </c>
      <c r="X117" s="31">
        <v>2015</v>
      </c>
      <c r="Y117" s="37">
        <v>24</v>
      </c>
    </row>
    <row r="118" spans="1:25" x14ac:dyDescent="0.25">
      <c r="A118" s="24">
        <v>3929</v>
      </c>
      <c r="B118" s="24" t="s">
        <v>3926</v>
      </c>
      <c r="C118" s="24" t="s">
        <v>8037</v>
      </c>
      <c r="D118" s="25">
        <v>20000</v>
      </c>
      <c r="E118" s="26">
        <v>453</v>
      </c>
      <c r="F118" s="24" t="s">
        <v>8220</v>
      </c>
      <c r="G118" s="24" t="s">
        <v>8223</v>
      </c>
      <c r="H118" s="24" t="s">
        <v>8245</v>
      </c>
      <c r="I118" s="24">
        <v>1474228265</v>
      </c>
      <c r="J118" s="24">
        <v>1471636265</v>
      </c>
      <c r="K118" s="24" t="b">
        <v>0</v>
      </c>
      <c r="L118" s="24">
        <v>14</v>
      </c>
      <c r="M118" s="24" t="b">
        <v>0</v>
      </c>
      <c r="N118" s="27" t="s">
        <v>8297</v>
      </c>
      <c r="O118" s="24" t="s">
        <v>8298</v>
      </c>
      <c r="P118" s="28">
        <v>2</v>
      </c>
      <c r="Q118" s="24">
        <v>32.36</v>
      </c>
      <c r="R118" s="24"/>
      <c r="S118" s="29">
        <v>42601.827141203699</v>
      </c>
      <c r="T118" s="29">
        <v>42631.827141203699</v>
      </c>
      <c r="U118" s="30">
        <v>8</v>
      </c>
      <c r="V118" s="30">
        <v>9</v>
      </c>
      <c r="W118" s="24">
        <v>2016</v>
      </c>
      <c r="X118" s="24">
        <v>2016</v>
      </c>
      <c r="Y118" s="30">
        <v>30</v>
      </c>
    </row>
    <row r="119" spans="1:25" x14ac:dyDescent="0.25">
      <c r="A119" s="31">
        <v>3746</v>
      </c>
      <c r="B119" s="31" t="s">
        <v>3743</v>
      </c>
      <c r="C119" s="31" t="s">
        <v>7856</v>
      </c>
      <c r="D119" s="32">
        <v>8500</v>
      </c>
      <c r="E119" s="33">
        <v>202</v>
      </c>
      <c r="F119" s="31" t="s">
        <v>8220</v>
      </c>
      <c r="G119" s="31" t="s">
        <v>8223</v>
      </c>
      <c r="H119" s="31" t="s">
        <v>8245</v>
      </c>
      <c r="I119" s="31">
        <v>1475918439</v>
      </c>
      <c r="J119" s="31">
        <v>1473326439</v>
      </c>
      <c r="K119" s="31" t="b">
        <v>0</v>
      </c>
      <c r="L119" s="31">
        <v>1</v>
      </c>
      <c r="M119" s="31" t="b">
        <v>0</v>
      </c>
      <c r="N119" s="34" t="s">
        <v>8297</v>
      </c>
      <c r="O119" s="31" t="s">
        <v>8298</v>
      </c>
      <c r="P119" s="35">
        <v>2</v>
      </c>
      <c r="Q119" s="31">
        <v>202</v>
      </c>
      <c r="R119" s="31"/>
      <c r="S119" s="36">
        <v>42621.389340277776</v>
      </c>
      <c r="T119" s="36">
        <v>42651.389340277776</v>
      </c>
      <c r="U119" s="37">
        <v>9</v>
      </c>
      <c r="V119" s="37">
        <v>10</v>
      </c>
      <c r="W119" s="31">
        <v>2016</v>
      </c>
      <c r="X119" s="31">
        <v>2016</v>
      </c>
      <c r="Y119" s="37">
        <v>30</v>
      </c>
    </row>
    <row r="120" spans="1:25" x14ac:dyDescent="0.25">
      <c r="A120" s="24">
        <v>4062</v>
      </c>
      <c r="B120" s="24" t="s">
        <v>4058</v>
      </c>
      <c r="C120" s="24" t="s">
        <v>8166</v>
      </c>
      <c r="D120" s="25">
        <v>20000</v>
      </c>
      <c r="E120" s="26">
        <v>490</v>
      </c>
      <c r="F120" s="24" t="s">
        <v>8220</v>
      </c>
      <c r="G120" s="24" t="s">
        <v>8223</v>
      </c>
      <c r="H120" s="24" t="s">
        <v>8245</v>
      </c>
      <c r="I120" s="24">
        <v>1467481468</v>
      </c>
      <c r="J120" s="24">
        <v>1464889468</v>
      </c>
      <c r="K120" s="24" t="b">
        <v>0</v>
      </c>
      <c r="L120" s="24">
        <v>3</v>
      </c>
      <c r="M120" s="24" t="b">
        <v>0</v>
      </c>
      <c r="N120" s="27" t="s">
        <v>8297</v>
      </c>
      <c r="O120" s="24" t="s">
        <v>8298</v>
      </c>
      <c r="P120" s="28">
        <v>2</v>
      </c>
      <c r="Q120" s="24">
        <v>163.33000000000001</v>
      </c>
      <c r="R120" s="24"/>
      <c r="S120" s="29">
        <v>42523.739212962959</v>
      </c>
      <c r="T120" s="29">
        <v>42553.739212962959</v>
      </c>
      <c r="U120" s="30">
        <v>6</v>
      </c>
      <c r="V120" s="30">
        <v>7</v>
      </c>
      <c r="W120" s="24">
        <v>2016</v>
      </c>
      <c r="X120" s="24">
        <v>2016</v>
      </c>
      <c r="Y120" s="30">
        <v>30</v>
      </c>
    </row>
    <row r="121" spans="1:25" x14ac:dyDescent="0.25">
      <c r="A121" s="31">
        <v>3855</v>
      </c>
      <c r="B121" s="31" t="s">
        <v>3852</v>
      </c>
      <c r="C121" s="31" t="s">
        <v>7964</v>
      </c>
      <c r="D121" s="32">
        <v>1000</v>
      </c>
      <c r="E121" s="33">
        <v>25</v>
      </c>
      <c r="F121" s="31" t="s">
        <v>8220</v>
      </c>
      <c r="G121" s="31" t="s">
        <v>8223</v>
      </c>
      <c r="H121" s="31" t="s">
        <v>8245</v>
      </c>
      <c r="I121" s="31">
        <v>1427408271</v>
      </c>
      <c r="J121" s="31">
        <v>1424819871</v>
      </c>
      <c r="K121" s="31" t="b">
        <v>0</v>
      </c>
      <c r="L121" s="31">
        <v>1</v>
      </c>
      <c r="M121" s="31" t="b">
        <v>0</v>
      </c>
      <c r="N121" s="34" t="s">
        <v>8297</v>
      </c>
      <c r="O121" s="31" t="s">
        <v>8298</v>
      </c>
      <c r="P121" s="35">
        <v>3</v>
      </c>
      <c r="Q121" s="31">
        <v>25</v>
      </c>
      <c r="R121" s="31"/>
      <c r="S121" s="36">
        <v>42059.970729166671</v>
      </c>
      <c r="T121" s="36">
        <v>42089.929062499999</v>
      </c>
      <c r="U121" s="37">
        <v>2</v>
      </c>
      <c r="V121" s="37">
        <v>3</v>
      </c>
      <c r="W121" s="31">
        <v>2015</v>
      </c>
      <c r="X121" s="31">
        <v>2015</v>
      </c>
      <c r="Y121" s="37">
        <v>30</v>
      </c>
    </row>
    <row r="122" spans="1:25" x14ac:dyDescent="0.25">
      <c r="A122" s="24">
        <v>4058</v>
      </c>
      <c r="B122" s="24" t="s">
        <v>4054</v>
      </c>
      <c r="C122" s="24" t="s">
        <v>8162</v>
      </c>
      <c r="D122" s="25">
        <v>3750</v>
      </c>
      <c r="E122" s="26">
        <v>95</v>
      </c>
      <c r="F122" s="24" t="s">
        <v>8220</v>
      </c>
      <c r="G122" s="24" t="s">
        <v>8223</v>
      </c>
      <c r="H122" s="24" t="s">
        <v>8245</v>
      </c>
      <c r="I122" s="24">
        <v>1459483140</v>
      </c>
      <c r="J122" s="24">
        <v>1458178044</v>
      </c>
      <c r="K122" s="24" t="b">
        <v>0</v>
      </c>
      <c r="L122" s="24">
        <v>4</v>
      </c>
      <c r="M122" s="24" t="b">
        <v>0</v>
      </c>
      <c r="N122" s="27" t="s">
        <v>8297</v>
      </c>
      <c r="O122" s="24" t="s">
        <v>8298</v>
      </c>
      <c r="P122" s="28">
        <v>3</v>
      </c>
      <c r="Q122" s="24">
        <v>23.75</v>
      </c>
      <c r="R122" s="24"/>
      <c r="S122" s="29">
        <v>42446.060694444444</v>
      </c>
      <c r="T122" s="29">
        <v>42461.165972222225</v>
      </c>
      <c r="U122" s="30">
        <v>3</v>
      </c>
      <c r="V122" s="30">
        <v>4</v>
      </c>
      <c r="W122" s="24">
        <v>2016</v>
      </c>
      <c r="X122" s="24">
        <v>2016</v>
      </c>
      <c r="Y122" s="30">
        <v>15</v>
      </c>
    </row>
    <row r="123" spans="1:25" x14ac:dyDescent="0.25">
      <c r="A123" s="31">
        <v>3846</v>
      </c>
      <c r="B123" s="31" t="s">
        <v>3843</v>
      </c>
      <c r="C123" s="31" t="s">
        <v>7955</v>
      </c>
      <c r="D123" s="32">
        <v>7000</v>
      </c>
      <c r="E123" s="33">
        <v>189</v>
      </c>
      <c r="F123" s="31" t="s">
        <v>8220</v>
      </c>
      <c r="G123" s="31" t="s">
        <v>8223</v>
      </c>
      <c r="H123" s="31" t="s">
        <v>8245</v>
      </c>
      <c r="I123" s="31">
        <v>1412405940</v>
      </c>
      <c r="J123" s="31">
        <v>1409721542</v>
      </c>
      <c r="K123" s="31" t="b">
        <v>1</v>
      </c>
      <c r="L123" s="31">
        <v>8</v>
      </c>
      <c r="M123" s="31" t="b">
        <v>0</v>
      </c>
      <c r="N123" s="34" t="s">
        <v>8297</v>
      </c>
      <c r="O123" s="31" t="s">
        <v>8298</v>
      </c>
      <c r="P123" s="35">
        <v>3</v>
      </c>
      <c r="Q123" s="31">
        <v>23.63</v>
      </c>
      <c r="R123" s="31"/>
      <c r="S123" s="36">
        <v>41885.221550925926</v>
      </c>
      <c r="T123" s="36">
        <v>41916.290972222225</v>
      </c>
      <c r="U123" s="37">
        <v>9</v>
      </c>
      <c r="V123" s="37">
        <v>10</v>
      </c>
      <c r="W123" s="31">
        <v>2014</v>
      </c>
      <c r="X123" s="31">
        <v>2014</v>
      </c>
      <c r="Y123" s="37">
        <v>31</v>
      </c>
    </row>
    <row r="124" spans="1:25" x14ac:dyDescent="0.25">
      <c r="A124" s="24">
        <v>2891</v>
      </c>
      <c r="B124" s="24" t="s">
        <v>2891</v>
      </c>
      <c r="C124" s="24" t="s">
        <v>7001</v>
      </c>
      <c r="D124" s="25">
        <v>10000</v>
      </c>
      <c r="E124" s="26">
        <v>273</v>
      </c>
      <c r="F124" s="24" t="s">
        <v>8220</v>
      </c>
      <c r="G124" s="24" t="s">
        <v>8223</v>
      </c>
      <c r="H124" s="24" t="s">
        <v>8245</v>
      </c>
      <c r="I124" s="24">
        <v>1460751128</v>
      </c>
      <c r="J124" s="24">
        <v>1455570728</v>
      </c>
      <c r="K124" s="24" t="b">
        <v>0</v>
      </c>
      <c r="L124" s="24">
        <v>10</v>
      </c>
      <c r="M124" s="24" t="b">
        <v>0</v>
      </c>
      <c r="N124" s="27" t="s">
        <v>8297</v>
      </c>
      <c r="O124" s="24" t="s">
        <v>8298</v>
      </c>
      <c r="P124" s="28">
        <v>3</v>
      </c>
      <c r="Q124" s="24">
        <v>27.3</v>
      </c>
      <c r="R124" s="24"/>
      <c r="S124" s="29">
        <v>42415.883425925931</v>
      </c>
      <c r="T124" s="29">
        <v>42475.84175925926</v>
      </c>
      <c r="U124" s="30">
        <v>2</v>
      </c>
      <c r="V124" s="30">
        <v>4</v>
      </c>
      <c r="W124" s="24">
        <v>2016</v>
      </c>
      <c r="X124" s="24">
        <v>2016</v>
      </c>
      <c r="Y124" s="30">
        <v>60</v>
      </c>
    </row>
    <row r="125" spans="1:25" x14ac:dyDescent="0.25">
      <c r="A125" s="31">
        <v>2908</v>
      </c>
      <c r="B125" s="31" t="s">
        <v>2908</v>
      </c>
      <c r="C125" s="31" t="s">
        <v>7018</v>
      </c>
      <c r="D125" s="32">
        <v>9600</v>
      </c>
      <c r="E125" s="33">
        <v>264</v>
      </c>
      <c r="F125" s="31" t="s">
        <v>8220</v>
      </c>
      <c r="G125" s="31" t="s">
        <v>8223</v>
      </c>
      <c r="H125" s="31" t="s">
        <v>8245</v>
      </c>
      <c r="I125" s="31">
        <v>1465407219</v>
      </c>
      <c r="J125" s="31">
        <v>1462815219</v>
      </c>
      <c r="K125" s="31" t="b">
        <v>0</v>
      </c>
      <c r="L125" s="31">
        <v>5</v>
      </c>
      <c r="M125" s="31" t="b">
        <v>0</v>
      </c>
      <c r="N125" s="34" t="s">
        <v>8297</v>
      </c>
      <c r="O125" s="31" t="s">
        <v>8298</v>
      </c>
      <c r="P125" s="35">
        <v>3</v>
      </c>
      <c r="Q125" s="31">
        <v>52.8</v>
      </c>
      <c r="R125" s="31"/>
      <c r="S125" s="36">
        <v>42499.731701388882</v>
      </c>
      <c r="T125" s="36">
        <v>42529.731701388882</v>
      </c>
      <c r="U125" s="37">
        <v>5</v>
      </c>
      <c r="V125" s="37">
        <v>6</v>
      </c>
      <c r="W125" s="31">
        <v>2016</v>
      </c>
      <c r="X125" s="31">
        <v>2016</v>
      </c>
      <c r="Y125" s="37">
        <v>30</v>
      </c>
    </row>
    <row r="126" spans="1:25" x14ac:dyDescent="0.25">
      <c r="A126" s="24">
        <v>3910</v>
      </c>
      <c r="B126" s="24" t="s">
        <v>3907</v>
      </c>
      <c r="C126" s="24" t="s">
        <v>8018</v>
      </c>
      <c r="D126" s="25">
        <v>6000</v>
      </c>
      <c r="E126" s="26">
        <v>185</v>
      </c>
      <c r="F126" s="24" t="s">
        <v>8220</v>
      </c>
      <c r="G126" s="24" t="s">
        <v>8223</v>
      </c>
      <c r="H126" s="24" t="s">
        <v>8245</v>
      </c>
      <c r="I126" s="24">
        <v>1441649397</v>
      </c>
      <c r="J126" s="24">
        <v>1439057397</v>
      </c>
      <c r="K126" s="24" t="b">
        <v>0</v>
      </c>
      <c r="L126" s="24">
        <v>3</v>
      </c>
      <c r="M126" s="24" t="b">
        <v>0</v>
      </c>
      <c r="N126" s="27" t="s">
        <v>8297</v>
      </c>
      <c r="O126" s="24" t="s">
        <v>8298</v>
      </c>
      <c r="P126" s="28">
        <v>3</v>
      </c>
      <c r="Q126" s="24">
        <v>61.67</v>
      </c>
      <c r="R126" s="24"/>
      <c r="S126" s="29">
        <v>42224.756909722222</v>
      </c>
      <c r="T126" s="29">
        <v>42254.756909722222</v>
      </c>
      <c r="U126" s="30">
        <v>8</v>
      </c>
      <c r="V126" s="30">
        <v>9</v>
      </c>
      <c r="W126" s="24">
        <v>2015</v>
      </c>
      <c r="X126" s="24">
        <v>2015</v>
      </c>
      <c r="Y126" s="30">
        <v>30</v>
      </c>
    </row>
    <row r="127" spans="1:25" x14ac:dyDescent="0.25">
      <c r="A127" s="31">
        <v>4111</v>
      </c>
      <c r="B127" s="31" t="s">
        <v>4107</v>
      </c>
      <c r="C127" s="31" t="s">
        <v>8214</v>
      </c>
      <c r="D127" s="32">
        <v>3000</v>
      </c>
      <c r="E127" s="33">
        <v>94</v>
      </c>
      <c r="F127" s="31" t="s">
        <v>8220</v>
      </c>
      <c r="G127" s="31" t="s">
        <v>8223</v>
      </c>
      <c r="H127" s="31" t="s">
        <v>8245</v>
      </c>
      <c r="I127" s="31">
        <v>1424747740</v>
      </c>
      <c r="J127" s="31">
        <v>1422155740</v>
      </c>
      <c r="K127" s="31" t="b">
        <v>0</v>
      </c>
      <c r="L127" s="31">
        <v>6</v>
      </c>
      <c r="M127" s="31" t="b">
        <v>0</v>
      </c>
      <c r="N127" s="34" t="s">
        <v>8297</v>
      </c>
      <c r="O127" s="31" t="s">
        <v>8298</v>
      </c>
      <c r="P127" s="35">
        <v>3</v>
      </c>
      <c r="Q127" s="31">
        <v>15.67</v>
      </c>
      <c r="R127" s="31"/>
      <c r="S127" s="36">
        <v>42029.135879629626</v>
      </c>
      <c r="T127" s="36">
        <v>42059.135879629626</v>
      </c>
      <c r="U127" s="37">
        <v>1</v>
      </c>
      <c r="V127" s="37">
        <v>2</v>
      </c>
      <c r="W127" s="31">
        <v>2015</v>
      </c>
      <c r="X127" s="31">
        <v>2015</v>
      </c>
      <c r="Y127" s="37">
        <v>30</v>
      </c>
    </row>
    <row r="128" spans="1:25" x14ac:dyDescent="0.25">
      <c r="A128" s="24">
        <v>4090</v>
      </c>
      <c r="B128" s="24" t="s">
        <v>4086</v>
      </c>
      <c r="C128" s="24" t="s">
        <v>8193</v>
      </c>
      <c r="D128" s="25">
        <v>1000</v>
      </c>
      <c r="E128" s="26">
        <v>32</v>
      </c>
      <c r="F128" s="24" t="s">
        <v>8220</v>
      </c>
      <c r="G128" s="24" t="s">
        <v>8223</v>
      </c>
      <c r="H128" s="24" t="s">
        <v>8245</v>
      </c>
      <c r="I128" s="24">
        <v>1438959600</v>
      </c>
      <c r="J128" s="24">
        <v>1437754137</v>
      </c>
      <c r="K128" s="24" t="b">
        <v>0</v>
      </c>
      <c r="L128" s="24">
        <v>3</v>
      </c>
      <c r="M128" s="24" t="b">
        <v>0</v>
      </c>
      <c r="N128" s="27" t="s">
        <v>8297</v>
      </c>
      <c r="O128" s="24" t="s">
        <v>8298</v>
      </c>
      <c r="P128" s="28">
        <v>3</v>
      </c>
      <c r="Q128" s="24">
        <v>10.67</v>
      </c>
      <c r="R128" s="24"/>
      <c r="S128" s="29">
        <v>42209.67288194444</v>
      </c>
      <c r="T128" s="29">
        <v>42223.625</v>
      </c>
      <c r="U128" s="30">
        <v>7</v>
      </c>
      <c r="V128" s="30">
        <v>8</v>
      </c>
      <c r="W128" s="24">
        <v>2015</v>
      </c>
      <c r="X128" s="24">
        <v>2015</v>
      </c>
      <c r="Y128" s="30">
        <v>14</v>
      </c>
    </row>
    <row r="129" spans="1:25" x14ac:dyDescent="0.25">
      <c r="A129" s="31">
        <v>3946</v>
      </c>
      <c r="B129" s="31" t="s">
        <v>3943</v>
      </c>
      <c r="C129" s="31" t="s">
        <v>8054</v>
      </c>
      <c r="D129" s="32">
        <v>6000</v>
      </c>
      <c r="E129" s="33">
        <v>195</v>
      </c>
      <c r="F129" s="31" t="s">
        <v>8220</v>
      </c>
      <c r="G129" s="31" t="s">
        <v>8223</v>
      </c>
      <c r="H129" s="31" t="s">
        <v>8245</v>
      </c>
      <c r="I129" s="31">
        <v>1425110400</v>
      </c>
      <c r="J129" s="31">
        <v>1422388822</v>
      </c>
      <c r="K129" s="31" t="b">
        <v>0</v>
      </c>
      <c r="L129" s="31">
        <v>5</v>
      </c>
      <c r="M129" s="31" t="b">
        <v>0</v>
      </c>
      <c r="N129" s="34" t="s">
        <v>8297</v>
      </c>
      <c r="O129" s="31" t="s">
        <v>8298</v>
      </c>
      <c r="P129" s="35">
        <v>3</v>
      </c>
      <c r="Q129" s="31">
        <v>39</v>
      </c>
      <c r="R129" s="31"/>
      <c r="S129" s="36">
        <v>42031.833587962959</v>
      </c>
      <c r="T129" s="36">
        <v>42063.333333333328</v>
      </c>
      <c r="U129" s="37">
        <v>1</v>
      </c>
      <c r="V129" s="37">
        <v>2</v>
      </c>
      <c r="W129" s="31">
        <v>2015</v>
      </c>
      <c r="X129" s="31">
        <v>2015</v>
      </c>
      <c r="Y129" s="37">
        <v>32</v>
      </c>
    </row>
    <row r="130" spans="1:25" x14ac:dyDescent="0.25">
      <c r="A130" s="24">
        <v>3947</v>
      </c>
      <c r="B130" s="24" t="s">
        <v>3944</v>
      </c>
      <c r="C130" s="24" t="s">
        <v>8055</v>
      </c>
      <c r="D130" s="25">
        <v>3000</v>
      </c>
      <c r="E130" s="26">
        <v>101</v>
      </c>
      <c r="F130" s="24" t="s">
        <v>8220</v>
      </c>
      <c r="G130" s="24" t="s">
        <v>8223</v>
      </c>
      <c r="H130" s="24" t="s">
        <v>8245</v>
      </c>
      <c r="I130" s="24">
        <v>1475378744</v>
      </c>
      <c r="J130" s="24">
        <v>1472786744</v>
      </c>
      <c r="K130" s="24" t="b">
        <v>0</v>
      </c>
      <c r="L130" s="24">
        <v>2</v>
      </c>
      <c r="M130" s="24" t="b">
        <v>0</v>
      </c>
      <c r="N130" s="27" t="s">
        <v>8297</v>
      </c>
      <c r="O130" s="24" t="s">
        <v>8298</v>
      </c>
      <c r="P130" s="28">
        <v>3</v>
      </c>
      <c r="Q130" s="24">
        <v>50.5</v>
      </c>
      <c r="R130" s="24"/>
      <c r="S130" s="29">
        <v>42615.142870370371</v>
      </c>
      <c r="T130" s="29">
        <v>42645.142870370371</v>
      </c>
      <c r="U130" s="30">
        <v>9</v>
      </c>
      <c r="V130" s="30">
        <v>10</v>
      </c>
      <c r="W130" s="24">
        <v>2016</v>
      </c>
      <c r="X130" s="24">
        <v>2016</v>
      </c>
      <c r="Y130" s="30">
        <v>30</v>
      </c>
    </row>
    <row r="131" spans="1:25" x14ac:dyDescent="0.25">
      <c r="A131" s="31">
        <v>3894</v>
      </c>
      <c r="B131" s="31" t="s">
        <v>3891</v>
      </c>
      <c r="C131" s="31" t="s">
        <v>8002</v>
      </c>
      <c r="D131" s="32">
        <v>15000</v>
      </c>
      <c r="E131" s="33">
        <v>520</v>
      </c>
      <c r="F131" s="31" t="s">
        <v>8220</v>
      </c>
      <c r="G131" s="31" t="s">
        <v>8223</v>
      </c>
      <c r="H131" s="31" t="s">
        <v>8245</v>
      </c>
      <c r="I131" s="31">
        <v>1481000340</v>
      </c>
      <c r="J131" s="31">
        <v>1478386812</v>
      </c>
      <c r="K131" s="31" t="b">
        <v>0</v>
      </c>
      <c r="L131" s="31">
        <v>11</v>
      </c>
      <c r="M131" s="31" t="b">
        <v>0</v>
      </c>
      <c r="N131" s="34" t="s">
        <v>8297</v>
      </c>
      <c r="O131" s="31" t="s">
        <v>8298</v>
      </c>
      <c r="P131" s="35">
        <v>3</v>
      </c>
      <c r="Q131" s="31">
        <v>47.27</v>
      </c>
      <c r="R131" s="31"/>
      <c r="S131" s="36">
        <v>42679.958472222221</v>
      </c>
      <c r="T131" s="36">
        <v>42710.207638888889</v>
      </c>
      <c r="U131" s="37">
        <v>11</v>
      </c>
      <c r="V131" s="37">
        <v>12</v>
      </c>
      <c r="W131" s="31">
        <v>2016</v>
      </c>
      <c r="X131" s="31">
        <v>2016</v>
      </c>
      <c r="Y131" s="37">
        <v>31</v>
      </c>
    </row>
    <row r="132" spans="1:25" x14ac:dyDescent="0.25">
      <c r="A132" s="24">
        <v>3850</v>
      </c>
      <c r="B132" s="24" t="s">
        <v>3847</v>
      </c>
      <c r="C132" s="24" t="s">
        <v>7959</v>
      </c>
      <c r="D132" s="25">
        <v>1000</v>
      </c>
      <c r="E132" s="26">
        <v>38</v>
      </c>
      <c r="F132" s="24" t="s">
        <v>8220</v>
      </c>
      <c r="G132" s="24" t="s">
        <v>8223</v>
      </c>
      <c r="H132" s="24" t="s">
        <v>8245</v>
      </c>
      <c r="I132" s="24">
        <v>1420081143</v>
      </c>
      <c r="J132" s="24">
        <v>1417489143</v>
      </c>
      <c r="K132" s="24" t="b">
        <v>1</v>
      </c>
      <c r="L132" s="24">
        <v>4</v>
      </c>
      <c r="M132" s="24" t="b">
        <v>0</v>
      </c>
      <c r="N132" s="27" t="s">
        <v>8297</v>
      </c>
      <c r="O132" s="24" t="s">
        <v>8298</v>
      </c>
      <c r="P132" s="28">
        <v>4</v>
      </c>
      <c r="Q132" s="24">
        <v>9.5</v>
      </c>
      <c r="R132" s="24"/>
      <c r="S132" s="29">
        <v>41975.124340277776</v>
      </c>
      <c r="T132" s="29">
        <v>42005.124340277776</v>
      </c>
      <c r="U132" s="30">
        <v>12</v>
      </c>
      <c r="V132" s="30">
        <v>1</v>
      </c>
      <c r="W132" s="24">
        <v>2014</v>
      </c>
      <c r="X132" s="24">
        <v>2015</v>
      </c>
      <c r="Y132" s="30">
        <v>30</v>
      </c>
    </row>
    <row r="133" spans="1:25" x14ac:dyDescent="0.25">
      <c r="A133" s="31">
        <v>2850</v>
      </c>
      <c r="B133" s="31" t="s">
        <v>2850</v>
      </c>
      <c r="C133" s="31" t="s">
        <v>6960</v>
      </c>
      <c r="D133" s="32">
        <v>8000</v>
      </c>
      <c r="E133" s="33">
        <v>311</v>
      </c>
      <c r="F133" s="31" t="s">
        <v>8220</v>
      </c>
      <c r="G133" s="31" t="s">
        <v>8223</v>
      </c>
      <c r="H133" s="31" t="s">
        <v>8245</v>
      </c>
      <c r="I133" s="31">
        <v>1409962211</v>
      </c>
      <c r="J133" s="31">
        <v>1407370211</v>
      </c>
      <c r="K133" s="31" t="b">
        <v>0</v>
      </c>
      <c r="L133" s="31">
        <v>13</v>
      </c>
      <c r="M133" s="31" t="b">
        <v>0</v>
      </c>
      <c r="N133" s="34" t="s">
        <v>8297</v>
      </c>
      <c r="O133" s="31" t="s">
        <v>8298</v>
      </c>
      <c r="P133" s="35">
        <v>4</v>
      </c>
      <c r="Q133" s="31">
        <v>23.92</v>
      </c>
      <c r="R133" s="31"/>
      <c r="S133" s="36">
        <v>41858.007071759261</v>
      </c>
      <c r="T133" s="36">
        <v>41888.007071759261</v>
      </c>
      <c r="U133" s="37">
        <v>8</v>
      </c>
      <c r="V133" s="37">
        <v>9</v>
      </c>
      <c r="W133" s="31">
        <v>2014</v>
      </c>
      <c r="X133" s="31">
        <v>2014</v>
      </c>
      <c r="Y133" s="37">
        <v>30</v>
      </c>
    </row>
    <row r="134" spans="1:25" x14ac:dyDescent="0.25">
      <c r="A134" s="24">
        <v>3981</v>
      </c>
      <c r="B134" s="24" t="s">
        <v>3358</v>
      </c>
      <c r="C134" s="24" t="s">
        <v>7469</v>
      </c>
      <c r="D134" s="25">
        <v>30000</v>
      </c>
      <c r="E134" s="26">
        <v>1225</v>
      </c>
      <c r="F134" s="24" t="s">
        <v>8220</v>
      </c>
      <c r="G134" s="24" t="s">
        <v>8223</v>
      </c>
      <c r="H134" s="24" t="s">
        <v>8245</v>
      </c>
      <c r="I134" s="24">
        <v>1468729149</v>
      </c>
      <c r="J134" s="24">
        <v>1463545149</v>
      </c>
      <c r="K134" s="24" t="b">
        <v>0</v>
      </c>
      <c r="L134" s="24">
        <v>7</v>
      </c>
      <c r="M134" s="24" t="b">
        <v>0</v>
      </c>
      <c r="N134" s="27" t="s">
        <v>8297</v>
      </c>
      <c r="O134" s="24" t="s">
        <v>8298</v>
      </c>
      <c r="P134" s="28">
        <v>4</v>
      </c>
      <c r="Q134" s="24">
        <v>175</v>
      </c>
      <c r="R134" s="24"/>
      <c r="S134" s="29">
        <v>42508.179965277777</v>
      </c>
      <c r="T134" s="29">
        <v>42568.179965277777</v>
      </c>
      <c r="U134" s="30">
        <v>5</v>
      </c>
      <c r="V134" s="30">
        <v>7</v>
      </c>
      <c r="W134" s="24">
        <v>2016</v>
      </c>
      <c r="X134" s="24">
        <v>2016</v>
      </c>
      <c r="Y134" s="30">
        <v>60</v>
      </c>
    </row>
    <row r="135" spans="1:25" x14ac:dyDescent="0.25">
      <c r="A135" s="31">
        <v>2898</v>
      </c>
      <c r="B135" s="31" t="s">
        <v>2898</v>
      </c>
      <c r="C135" s="31" t="s">
        <v>7008</v>
      </c>
      <c r="D135" s="32">
        <v>7500</v>
      </c>
      <c r="E135" s="33">
        <v>316</v>
      </c>
      <c r="F135" s="31" t="s">
        <v>8220</v>
      </c>
      <c r="G135" s="31" t="s">
        <v>8223</v>
      </c>
      <c r="H135" s="31" t="s">
        <v>8245</v>
      </c>
      <c r="I135" s="31">
        <v>1446307053</v>
      </c>
      <c r="J135" s="31">
        <v>1443715053</v>
      </c>
      <c r="K135" s="31" t="b">
        <v>0</v>
      </c>
      <c r="L135" s="31">
        <v>12</v>
      </c>
      <c r="M135" s="31" t="b">
        <v>0</v>
      </c>
      <c r="N135" s="34" t="s">
        <v>8297</v>
      </c>
      <c r="O135" s="31" t="s">
        <v>8298</v>
      </c>
      <c r="P135" s="35">
        <v>4</v>
      </c>
      <c r="Q135" s="31">
        <v>26.33</v>
      </c>
      <c r="R135" s="31"/>
      <c r="S135" s="36">
        <v>42278.664965277778</v>
      </c>
      <c r="T135" s="36">
        <v>42308.664965277778</v>
      </c>
      <c r="U135" s="37">
        <v>10</v>
      </c>
      <c r="V135" s="37">
        <v>10</v>
      </c>
      <c r="W135" s="31">
        <v>2015</v>
      </c>
      <c r="X135" s="31">
        <v>2015</v>
      </c>
      <c r="Y135" s="37">
        <v>30</v>
      </c>
    </row>
    <row r="136" spans="1:25" x14ac:dyDescent="0.25">
      <c r="A136" s="24">
        <v>2897</v>
      </c>
      <c r="B136" s="24" t="s">
        <v>2897</v>
      </c>
      <c r="C136" s="24" t="s">
        <v>7007</v>
      </c>
      <c r="D136" s="25">
        <v>12000</v>
      </c>
      <c r="E136" s="26">
        <v>550</v>
      </c>
      <c r="F136" s="24" t="s">
        <v>8220</v>
      </c>
      <c r="G136" s="24" t="s">
        <v>8223</v>
      </c>
      <c r="H136" s="24" t="s">
        <v>8245</v>
      </c>
      <c r="I136" s="24">
        <v>1444577345</v>
      </c>
      <c r="J136" s="24">
        <v>1441985458</v>
      </c>
      <c r="K136" s="24" t="b">
        <v>0</v>
      </c>
      <c r="L136" s="24">
        <v>3</v>
      </c>
      <c r="M136" s="24" t="b">
        <v>0</v>
      </c>
      <c r="N136" s="27" t="s">
        <v>8297</v>
      </c>
      <c r="O136" s="24" t="s">
        <v>8298</v>
      </c>
      <c r="P136" s="28">
        <v>5</v>
      </c>
      <c r="Q136" s="24">
        <v>183.33</v>
      </c>
      <c r="R136" s="24"/>
      <c r="S136" s="29">
        <v>42258.646504629629</v>
      </c>
      <c r="T136" s="29">
        <v>42288.645196759258</v>
      </c>
      <c r="U136" s="30">
        <v>9</v>
      </c>
      <c r="V136" s="30">
        <v>10</v>
      </c>
      <c r="W136" s="24">
        <v>2015</v>
      </c>
      <c r="X136" s="24">
        <v>2015</v>
      </c>
      <c r="Y136" s="30">
        <v>30</v>
      </c>
    </row>
    <row r="137" spans="1:25" x14ac:dyDescent="0.25">
      <c r="A137" s="31">
        <v>2895</v>
      </c>
      <c r="B137" s="31" t="s">
        <v>2895</v>
      </c>
      <c r="C137" s="31" t="s">
        <v>7005</v>
      </c>
      <c r="D137" s="32">
        <v>500</v>
      </c>
      <c r="E137" s="33">
        <v>23</v>
      </c>
      <c r="F137" s="31" t="s">
        <v>8220</v>
      </c>
      <c r="G137" s="31" t="s">
        <v>8223</v>
      </c>
      <c r="H137" s="31" t="s">
        <v>8245</v>
      </c>
      <c r="I137" s="31">
        <v>1403470800</v>
      </c>
      <c r="J137" s="31">
        <v>1403356792</v>
      </c>
      <c r="K137" s="31" t="b">
        <v>0</v>
      </c>
      <c r="L137" s="31">
        <v>4</v>
      </c>
      <c r="M137" s="31" t="b">
        <v>0</v>
      </c>
      <c r="N137" s="34" t="s">
        <v>8297</v>
      </c>
      <c r="O137" s="31" t="s">
        <v>8298</v>
      </c>
      <c r="P137" s="35">
        <v>5</v>
      </c>
      <c r="Q137" s="31">
        <v>5.75</v>
      </c>
      <c r="R137" s="31"/>
      <c r="S137" s="36">
        <v>41811.555462962962</v>
      </c>
      <c r="T137" s="36">
        <v>41812.875</v>
      </c>
      <c r="U137" s="37">
        <v>6</v>
      </c>
      <c r="V137" s="37">
        <v>6</v>
      </c>
      <c r="W137" s="31">
        <v>2014</v>
      </c>
      <c r="X137" s="31">
        <v>2014</v>
      </c>
      <c r="Y137" s="37">
        <v>1</v>
      </c>
    </row>
    <row r="138" spans="1:25" x14ac:dyDescent="0.25">
      <c r="A138" s="24">
        <v>2871</v>
      </c>
      <c r="B138" s="24" t="s">
        <v>2871</v>
      </c>
      <c r="C138" s="24" t="s">
        <v>6981</v>
      </c>
      <c r="D138" s="25">
        <v>10000</v>
      </c>
      <c r="E138" s="26">
        <v>467</v>
      </c>
      <c r="F138" s="24" t="s">
        <v>8220</v>
      </c>
      <c r="G138" s="24" t="s">
        <v>8223</v>
      </c>
      <c r="H138" s="24" t="s">
        <v>8245</v>
      </c>
      <c r="I138" s="24">
        <v>1419183813</v>
      </c>
      <c r="J138" s="24">
        <v>1417455813</v>
      </c>
      <c r="K138" s="24" t="b">
        <v>0</v>
      </c>
      <c r="L138" s="24">
        <v>13</v>
      </c>
      <c r="M138" s="24" t="b">
        <v>0</v>
      </c>
      <c r="N138" s="27" t="s">
        <v>8297</v>
      </c>
      <c r="O138" s="24" t="s">
        <v>8298</v>
      </c>
      <c r="P138" s="28">
        <v>5</v>
      </c>
      <c r="Q138" s="24">
        <v>35.92</v>
      </c>
      <c r="R138" s="24"/>
      <c r="S138" s="29">
        <v>41974.738576388889</v>
      </c>
      <c r="T138" s="29">
        <v>41994.738576388889</v>
      </c>
      <c r="U138" s="30">
        <v>12</v>
      </c>
      <c r="V138" s="30">
        <v>12</v>
      </c>
      <c r="W138" s="24">
        <v>2014</v>
      </c>
      <c r="X138" s="24">
        <v>2014</v>
      </c>
      <c r="Y138" s="30">
        <v>20</v>
      </c>
    </row>
    <row r="139" spans="1:25" x14ac:dyDescent="0.25">
      <c r="A139" s="31">
        <v>4086</v>
      </c>
      <c r="B139" s="31" t="s">
        <v>4082</v>
      </c>
      <c r="C139" s="31" t="s">
        <v>8189</v>
      </c>
      <c r="D139" s="32">
        <v>1000</v>
      </c>
      <c r="E139" s="33">
        <v>47</v>
      </c>
      <c r="F139" s="31" t="s">
        <v>8220</v>
      </c>
      <c r="G139" s="31" t="s">
        <v>8223</v>
      </c>
      <c r="H139" s="31" t="s">
        <v>8245</v>
      </c>
      <c r="I139" s="31">
        <v>1448078400</v>
      </c>
      <c r="J139" s="31">
        <v>1445985299</v>
      </c>
      <c r="K139" s="31" t="b">
        <v>0</v>
      </c>
      <c r="L139" s="31">
        <v>5</v>
      </c>
      <c r="M139" s="31" t="b">
        <v>0</v>
      </c>
      <c r="N139" s="34" t="s">
        <v>8297</v>
      </c>
      <c r="O139" s="31" t="s">
        <v>8298</v>
      </c>
      <c r="P139" s="35">
        <v>5</v>
      </c>
      <c r="Q139" s="31">
        <v>9.4</v>
      </c>
      <c r="R139" s="31"/>
      <c r="S139" s="36">
        <v>42304.940960648149</v>
      </c>
      <c r="T139" s="36">
        <v>42329.166666666672</v>
      </c>
      <c r="U139" s="37">
        <v>10</v>
      </c>
      <c r="V139" s="37">
        <v>11</v>
      </c>
      <c r="W139" s="31">
        <v>2015</v>
      </c>
      <c r="X139" s="31">
        <v>2015</v>
      </c>
      <c r="Y139" s="37">
        <v>25</v>
      </c>
    </row>
    <row r="140" spans="1:25" x14ac:dyDescent="0.25">
      <c r="A140" s="24">
        <v>4089</v>
      </c>
      <c r="B140" s="24" t="s">
        <v>4085</v>
      </c>
      <c r="C140" s="24" t="s">
        <v>8192</v>
      </c>
      <c r="D140" s="25">
        <v>5000</v>
      </c>
      <c r="E140" s="26">
        <v>240</v>
      </c>
      <c r="F140" s="24" t="s">
        <v>8220</v>
      </c>
      <c r="G140" s="24" t="s">
        <v>8223</v>
      </c>
      <c r="H140" s="24" t="s">
        <v>8245</v>
      </c>
      <c r="I140" s="24">
        <v>1433093700</v>
      </c>
      <c r="J140" s="24">
        <v>1430242488</v>
      </c>
      <c r="K140" s="24" t="b">
        <v>0</v>
      </c>
      <c r="L140" s="24">
        <v>8</v>
      </c>
      <c r="M140" s="24" t="b">
        <v>0</v>
      </c>
      <c r="N140" s="27" t="s">
        <v>8297</v>
      </c>
      <c r="O140" s="24" t="s">
        <v>8298</v>
      </c>
      <c r="P140" s="28">
        <v>5</v>
      </c>
      <c r="Q140" s="24">
        <v>30</v>
      </c>
      <c r="R140" s="24"/>
      <c r="S140" s="29">
        <v>42122.732499999998</v>
      </c>
      <c r="T140" s="29">
        <v>42155.732638888891</v>
      </c>
      <c r="U140" s="30">
        <v>4</v>
      </c>
      <c r="V140" s="30">
        <v>5</v>
      </c>
      <c r="W140" s="24">
        <v>2015</v>
      </c>
      <c r="X140" s="24">
        <v>2015</v>
      </c>
      <c r="Y140" s="30">
        <v>33</v>
      </c>
    </row>
    <row r="141" spans="1:25" x14ac:dyDescent="0.25">
      <c r="A141" s="31">
        <v>2856</v>
      </c>
      <c r="B141" s="31" t="s">
        <v>2856</v>
      </c>
      <c r="C141" s="31" t="s">
        <v>6966</v>
      </c>
      <c r="D141" s="32">
        <v>3000</v>
      </c>
      <c r="E141" s="33">
        <v>146</v>
      </c>
      <c r="F141" s="31" t="s">
        <v>8220</v>
      </c>
      <c r="G141" s="31" t="s">
        <v>8223</v>
      </c>
      <c r="H141" s="31" t="s">
        <v>8245</v>
      </c>
      <c r="I141" s="31">
        <v>1439069640</v>
      </c>
      <c r="J141" s="31">
        <v>1433897647</v>
      </c>
      <c r="K141" s="31" t="b">
        <v>0</v>
      </c>
      <c r="L141" s="31">
        <v>6</v>
      </c>
      <c r="M141" s="31" t="b">
        <v>0</v>
      </c>
      <c r="N141" s="34" t="s">
        <v>8297</v>
      </c>
      <c r="O141" s="31" t="s">
        <v>8298</v>
      </c>
      <c r="P141" s="35">
        <v>5</v>
      </c>
      <c r="Q141" s="31">
        <v>24.33</v>
      </c>
      <c r="R141" s="31"/>
      <c r="S141" s="36">
        <v>42165.037581018521</v>
      </c>
      <c r="T141" s="36">
        <v>42224.898611111115</v>
      </c>
      <c r="U141" s="37">
        <v>6</v>
      </c>
      <c r="V141" s="37">
        <v>8</v>
      </c>
      <c r="W141" s="31">
        <v>2015</v>
      </c>
      <c r="X141" s="31">
        <v>2015</v>
      </c>
      <c r="Y141" s="37">
        <v>59</v>
      </c>
    </row>
    <row r="142" spans="1:25" x14ac:dyDescent="0.25">
      <c r="A142" s="24">
        <v>2886</v>
      </c>
      <c r="B142" s="24" t="s">
        <v>2886</v>
      </c>
      <c r="C142" s="24" t="s">
        <v>6996</v>
      </c>
      <c r="D142" s="25">
        <v>200</v>
      </c>
      <c r="E142" s="26">
        <v>10</v>
      </c>
      <c r="F142" s="24" t="s">
        <v>8220</v>
      </c>
      <c r="G142" s="24" t="s">
        <v>8223</v>
      </c>
      <c r="H142" s="24" t="s">
        <v>8245</v>
      </c>
      <c r="I142" s="24">
        <v>1442635140</v>
      </c>
      <c r="J142" s="24">
        <v>1442243484</v>
      </c>
      <c r="K142" s="24" t="b">
        <v>0</v>
      </c>
      <c r="L142" s="24">
        <v>1</v>
      </c>
      <c r="M142" s="24" t="b">
        <v>0</v>
      </c>
      <c r="N142" s="27" t="s">
        <v>8297</v>
      </c>
      <c r="O142" s="24" t="s">
        <v>8298</v>
      </c>
      <c r="P142" s="28">
        <v>5</v>
      </c>
      <c r="Q142" s="24">
        <v>10</v>
      </c>
      <c r="R142" s="24"/>
      <c r="S142" s="29">
        <v>42261.632916666669</v>
      </c>
      <c r="T142" s="29">
        <v>42266.165972222225</v>
      </c>
      <c r="U142" s="30">
        <v>9</v>
      </c>
      <c r="V142" s="30">
        <v>9</v>
      </c>
      <c r="W142" s="24">
        <v>2015</v>
      </c>
      <c r="X142" s="24">
        <v>2015</v>
      </c>
      <c r="Y142" s="30">
        <v>5</v>
      </c>
    </row>
    <row r="143" spans="1:25" x14ac:dyDescent="0.25">
      <c r="A143" s="31">
        <v>3861</v>
      </c>
      <c r="B143" s="31" t="s">
        <v>3858</v>
      </c>
      <c r="C143" s="31" t="s">
        <v>7970</v>
      </c>
      <c r="D143" s="32">
        <v>2000</v>
      </c>
      <c r="E143" s="33">
        <v>100</v>
      </c>
      <c r="F143" s="31" t="s">
        <v>8220</v>
      </c>
      <c r="G143" s="31" t="s">
        <v>8223</v>
      </c>
      <c r="H143" s="31" t="s">
        <v>8245</v>
      </c>
      <c r="I143" s="31">
        <v>1415828820</v>
      </c>
      <c r="J143" s="31">
        <v>1412258977</v>
      </c>
      <c r="K143" s="31" t="b">
        <v>0</v>
      </c>
      <c r="L143" s="31">
        <v>1</v>
      </c>
      <c r="M143" s="31" t="b">
        <v>0</v>
      </c>
      <c r="N143" s="34" t="s">
        <v>8297</v>
      </c>
      <c r="O143" s="31" t="s">
        <v>8298</v>
      </c>
      <c r="P143" s="35">
        <v>5</v>
      </c>
      <c r="Q143" s="31">
        <v>100</v>
      </c>
      <c r="R143" s="31"/>
      <c r="S143" s="36">
        <v>41914.590011574073</v>
      </c>
      <c r="T143" s="36">
        <v>41955.907638888893</v>
      </c>
      <c r="U143" s="37">
        <v>10</v>
      </c>
      <c r="V143" s="37">
        <v>11</v>
      </c>
      <c r="W143" s="31">
        <v>2014</v>
      </c>
      <c r="X143" s="31">
        <v>2014</v>
      </c>
      <c r="Y143" s="37">
        <v>41</v>
      </c>
    </row>
    <row r="144" spans="1:25" x14ac:dyDescent="0.25">
      <c r="A144" s="24">
        <v>3895</v>
      </c>
      <c r="B144" s="24" t="s">
        <v>3892</v>
      </c>
      <c r="C144" s="24" t="s">
        <v>8003</v>
      </c>
      <c r="D144" s="25">
        <v>1000</v>
      </c>
      <c r="E144" s="26">
        <v>50</v>
      </c>
      <c r="F144" s="24" t="s">
        <v>8220</v>
      </c>
      <c r="G144" s="24" t="s">
        <v>8223</v>
      </c>
      <c r="H144" s="24" t="s">
        <v>8245</v>
      </c>
      <c r="I144" s="24">
        <v>1425103218</v>
      </c>
      <c r="J144" s="24">
        <v>1422424818</v>
      </c>
      <c r="K144" s="24" t="b">
        <v>0</v>
      </c>
      <c r="L144" s="24">
        <v>1</v>
      </c>
      <c r="M144" s="24" t="b">
        <v>0</v>
      </c>
      <c r="N144" s="27" t="s">
        <v>8297</v>
      </c>
      <c r="O144" s="24" t="s">
        <v>8298</v>
      </c>
      <c r="P144" s="28">
        <v>5</v>
      </c>
      <c r="Q144" s="24">
        <v>50</v>
      </c>
      <c r="R144" s="24"/>
      <c r="S144" s="29">
        <v>42032.250208333338</v>
      </c>
      <c r="T144" s="29">
        <v>42063.250208333338</v>
      </c>
      <c r="U144" s="30">
        <v>1</v>
      </c>
      <c r="V144" s="30">
        <v>2</v>
      </c>
      <c r="W144" s="24">
        <v>2015</v>
      </c>
      <c r="X144" s="24">
        <v>2015</v>
      </c>
      <c r="Y144" s="30">
        <v>31</v>
      </c>
    </row>
    <row r="145" spans="1:25" x14ac:dyDescent="0.25">
      <c r="A145" s="31">
        <v>3857</v>
      </c>
      <c r="B145" s="31" t="s">
        <v>3854</v>
      </c>
      <c r="C145" s="31" t="s">
        <v>7966</v>
      </c>
      <c r="D145" s="32">
        <v>5000</v>
      </c>
      <c r="E145" s="33">
        <v>260</v>
      </c>
      <c r="F145" s="31" t="s">
        <v>8220</v>
      </c>
      <c r="G145" s="31" t="s">
        <v>8223</v>
      </c>
      <c r="H145" s="31" t="s">
        <v>8245</v>
      </c>
      <c r="I145" s="31">
        <v>1406913120</v>
      </c>
      <c r="J145" s="31">
        <v>1404927690</v>
      </c>
      <c r="K145" s="31" t="b">
        <v>0</v>
      </c>
      <c r="L145" s="31">
        <v>4</v>
      </c>
      <c r="M145" s="31" t="b">
        <v>0</v>
      </c>
      <c r="N145" s="34" t="s">
        <v>8297</v>
      </c>
      <c r="O145" s="31" t="s">
        <v>8298</v>
      </c>
      <c r="P145" s="35">
        <v>5</v>
      </c>
      <c r="Q145" s="31">
        <v>65</v>
      </c>
      <c r="R145" s="31"/>
      <c r="S145" s="36">
        <v>41829.73715277778</v>
      </c>
      <c r="T145" s="36">
        <v>41852.716666666667</v>
      </c>
      <c r="U145" s="37">
        <v>7</v>
      </c>
      <c r="V145" s="37">
        <v>8</v>
      </c>
      <c r="W145" s="31">
        <v>2014</v>
      </c>
      <c r="X145" s="31">
        <v>2014</v>
      </c>
      <c r="Y145" s="37">
        <v>23</v>
      </c>
    </row>
    <row r="146" spans="1:25" x14ac:dyDescent="0.25">
      <c r="A146" s="24">
        <v>3900</v>
      </c>
      <c r="B146" s="24" t="s">
        <v>3897</v>
      </c>
      <c r="C146" s="24" t="s">
        <v>8008</v>
      </c>
      <c r="D146" s="25">
        <v>2500</v>
      </c>
      <c r="E146" s="26">
        <v>135</v>
      </c>
      <c r="F146" s="24" t="s">
        <v>8220</v>
      </c>
      <c r="G146" s="24" t="s">
        <v>8223</v>
      </c>
      <c r="H146" s="24" t="s">
        <v>8245</v>
      </c>
      <c r="I146" s="24">
        <v>1433988791</v>
      </c>
      <c r="J146" s="24">
        <v>1431396791</v>
      </c>
      <c r="K146" s="24" t="b">
        <v>0</v>
      </c>
      <c r="L146" s="24">
        <v>5</v>
      </c>
      <c r="M146" s="24" t="b">
        <v>0</v>
      </c>
      <c r="N146" s="27" t="s">
        <v>8297</v>
      </c>
      <c r="O146" s="24" t="s">
        <v>8298</v>
      </c>
      <c r="P146" s="28">
        <v>5</v>
      </c>
      <c r="Q146" s="24">
        <v>27</v>
      </c>
      <c r="R146" s="24"/>
      <c r="S146" s="29">
        <v>42136.092488425929</v>
      </c>
      <c r="T146" s="29">
        <v>42166.092488425929</v>
      </c>
      <c r="U146" s="30">
        <v>5</v>
      </c>
      <c r="V146" s="30">
        <v>6</v>
      </c>
      <c r="W146" s="24">
        <v>2015</v>
      </c>
      <c r="X146" s="24">
        <v>2015</v>
      </c>
      <c r="Y146" s="30">
        <v>30</v>
      </c>
    </row>
    <row r="147" spans="1:25" x14ac:dyDescent="0.25">
      <c r="A147" s="31">
        <v>3992</v>
      </c>
      <c r="B147" s="31" t="s">
        <v>3988</v>
      </c>
      <c r="C147" s="31" t="s">
        <v>8098</v>
      </c>
      <c r="D147" s="32">
        <v>10000</v>
      </c>
      <c r="E147" s="33">
        <v>541</v>
      </c>
      <c r="F147" s="31" t="s">
        <v>8220</v>
      </c>
      <c r="G147" s="31" t="s">
        <v>8223</v>
      </c>
      <c r="H147" s="31" t="s">
        <v>8245</v>
      </c>
      <c r="I147" s="31">
        <v>1449876859</v>
      </c>
      <c r="J147" s="31">
        <v>1444689259</v>
      </c>
      <c r="K147" s="31" t="b">
        <v>0</v>
      </c>
      <c r="L147" s="31">
        <v>9</v>
      </c>
      <c r="M147" s="31" t="b">
        <v>0</v>
      </c>
      <c r="N147" s="34" t="s">
        <v>8297</v>
      </c>
      <c r="O147" s="31" t="s">
        <v>8298</v>
      </c>
      <c r="P147" s="35">
        <v>5</v>
      </c>
      <c r="Q147" s="31">
        <v>60.11</v>
      </c>
      <c r="R147" s="31"/>
      <c r="S147" s="36">
        <v>42289.94049768518</v>
      </c>
      <c r="T147" s="36">
        <v>42349.982164351852</v>
      </c>
      <c r="U147" s="37">
        <v>10</v>
      </c>
      <c r="V147" s="37">
        <v>12</v>
      </c>
      <c r="W147" s="31">
        <v>2015</v>
      </c>
      <c r="X147" s="31">
        <v>2015</v>
      </c>
      <c r="Y147" s="37">
        <v>60</v>
      </c>
    </row>
    <row r="148" spans="1:25" x14ac:dyDescent="0.25">
      <c r="A148" s="24">
        <v>2874</v>
      </c>
      <c r="B148" s="24" t="s">
        <v>2874</v>
      </c>
      <c r="C148" s="24" t="s">
        <v>6984</v>
      </c>
      <c r="D148" s="25">
        <v>5000</v>
      </c>
      <c r="E148" s="26">
        <v>271</v>
      </c>
      <c r="F148" s="24" t="s">
        <v>8220</v>
      </c>
      <c r="G148" s="24" t="s">
        <v>8223</v>
      </c>
      <c r="H148" s="24" t="s">
        <v>8245</v>
      </c>
      <c r="I148" s="24">
        <v>1484684186</v>
      </c>
      <c r="J148" s="24">
        <v>1482092186</v>
      </c>
      <c r="K148" s="24" t="b">
        <v>0</v>
      </c>
      <c r="L148" s="24">
        <v>3</v>
      </c>
      <c r="M148" s="24" t="b">
        <v>0</v>
      </c>
      <c r="N148" s="27" t="s">
        <v>8297</v>
      </c>
      <c r="O148" s="24" t="s">
        <v>8298</v>
      </c>
      <c r="P148" s="28">
        <v>5</v>
      </c>
      <c r="Q148" s="24">
        <v>90.33</v>
      </c>
      <c r="R148" s="24"/>
      <c r="S148" s="29">
        <v>42722.84474537037</v>
      </c>
      <c r="T148" s="29">
        <v>42752.84474537037</v>
      </c>
      <c r="U148" s="30">
        <v>12</v>
      </c>
      <c r="V148" s="30">
        <v>1</v>
      </c>
      <c r="W148" s="24">
        <v>2016</v>
      </c>
      <c r="X148" s="24">
        <v>2017</v>
      </c>
      <c r="Y148" s="30">
        <v>30</v>
      </c>
    </row>
    <row r="149" spans="1:25" x14ac:dyDescent="0.25">
      <c r="A149" s="31">
        <v>3964</v>
      </c>
      <c r="B149" s="31" t="s">
        <v>3961</v>
      </c>
      <c r="C149" s="31" t="s">
        <v>8071</v>
      </c>
      <c r="D149" s="32">
        <v>2000</v>
      </c>
      <c r="E149" s="33">
        <v>126</v>
      </c>
      <c r="F149" s="31" t="s">
        <v>8220</v>
      </c>
      <c r="G149" s="31" t="s">
        <v>8223</v>
      </c>
      <c r="H149" s="31" t="s">
        <v>8245</v>
      </c>
      <c r="I149" s="31">
        <v>1429460386</v>
      </c>
      <c r="J149" s="31">
        <v>1424279986</v>
      </c>
      <c r="K149" s="31" t="b">
        <v>0</v>
      </c>
      <c r="L149" s="31">
        <v>3</v>
      </c>
      <c r="M149" s="31" t="b">
        <v>0</v>
      </c>
      <c r="N149" s="34" t="s">
        <v>8297</v>
      </c>
      <c r="O149" s="31" t="s">
        <v>8298</v>
      </c>
      <c r="P149" s="35">
        <v>6</v>
      </c>
      <c r="Q149" s="31">
        <v>42</v>
      </c>
      <c r="R149" s="31"/>
      <c r="S149" s="36">
        <v>42053.722060185188</v>
      </c>
      <c r="T149" s="36">
        <v>42113.680393518516</v>
      </c>
      <c r="U149" s="37">
        <v>2</v>
      </c>
      <c r="V149" s="37">
        <v>4</v>
      </c>
      <c r="W149" s="31">
        <v>2015</v>
      </c>
      <c r="X149" s="31">
        <v>2015</v>
      </c>
      <c r="Y149" s="37">
        <v>60</v>
      </c>
    </row>
    <row r="150" spans="1:25" x14ac:dyDescent="0.25">
      <c r="A150" s="24">
        <v>2860</v>
      </c>
      <c r="B150" s="24" t="s">
        <v>2860</v>
      </c>
      <c r="C150" s="24" t="s">
        <v>6970</v>
      </c>
      <c r="D150" s="25">
        <v>4000</v>
      </c>
      <c r="E150" s="26">
        <v>266</v>
      </c>
      <c r="F150" s="24" t="s">
        <v>8220</v>
      </c>
      <c r="G150" s="24" t="s">
        <v>8223</v>
      </c>
      <c r="H150" s="24" t="s">
        <v>8245</v>
      </c>
      <c r="I150" s="24">
        <v>1466363576</v>
      </c>
      <c r="J150" s="24">
        <v>1461179576</v>
      </c>
      <c r="K150" s="24" t="b">
        <v>0</v>
      </c>
      <c r="L150" s="24">
        <v>9</v>
      </c>
      <c r="M150" s="24" t="b">
        <v>0</v>
      </c>
      <c r="N150" s="27" t="s">
        <v>8297</v>
      </c>
      <c r="O150" s="24" t="s">
        <v>8298</v>
      </c>
      <c r="P150" s="28">
        <v>7</v>
      </c>
      <c r="Q150" s="24">
        <v>29.56</v>
      </c>
      <c r="R150" s="24"/>
      <c r="S150" s="29">
        <v>42480.800648148142</v>
      </c>
      <c r="T150" s="29">
        <v>42540.800648148142</v>
      </c>
      <c r="U150" s="30">
        <v>4</v>
      </c>
      <c r="V150" s="30">
        <v>6</v>
      </c>
      <c r="W150" s="24">
        <v>2016</v>
      </c>
      <c r="X150" s="24">
        <v>2016</v>
      </c>
      <c r="Y150" s="30">
        <v>60</v>
      </c>
    </row>
    <row r="151" spans="1:25" x14ac:dyDescent="0.25">
      <c r="A151" s="31">
        <v>4032</v>
      </c>
      <c r="B151" s="31" t="s">
        <v>4028</v>
      </c>
      <c r="C151" s="31" t="s">
        <v>8137</v>
      </c>
      <c r="D151" s="32">
        <v>6048</v>
      </c>
      <c r="E151" s="33">
        <v>413</v>
      </c>
      <c r="F151" s="31" t="s">
        <v>8220</v>
      </c>
      <c r="G151" s="31" t="s">
        <v>8223</v>
      </c>
      <c r="H151" s="31" t="s">
        <v>8245</v>
      </c>
      <c r="I151" s="31">
        <v>1450211116</v>
      </c>
      <c r="J151" s="31">
        <v>1445023516</v>
      </c>
      <c r="K151" s="31" t="b">
        <v>0</v>
      </c>
      <c r="L151" s="31">
        <v>7</v>
      </c>
      <c r="M151" s="31" t="b">
        <v>0</v>
      </c>
      <c r="N151" s="34" t="s">
        <v>8297</v>
      </c>
      <c r="O151" s="31" t="s">
        <v>8298</v>
      </c>
      <c r="P151" s="35">
        <v>7</v>
      </c>
      <c r="Q151" s="31">
        <v>59</v>
      </c>
      <c r="R151" s="31"/>
      <c r="S151" s="36">
        <v>42293.809212962966</v>
      </c>
      <c r="T151" s="36">
        <v>42353.85087962963</v>
      </c>
      <c r="U151" s="37">
        <v>10</v>
      </c>
      <c r="V151" s="37">
        <v>12</v>
      </c>
      <c r="W151" s="31">
        <v>2015</v>
      </c>
      <c r="X151" s="31">
        <v>2015</v>
      </c>
      <c r="Y151" s="37">
        <v>60</v>
      </c>
    </row>
    <row r="152" spans="1:25" x14ac:dyDescent="0.25">
      <c r="A152" s="24">
        <v>4027</v>
      </c>
      <c r="B152" s="24" t="s">
        <v>4023</v>
      </c>
      <c r="C152" s="24" t="s">
        <v>8132</v>
      </c>
      <c r="D152" s="25">
        <v>3000</v>
      </c>
      <c r="E152" s="26">
        <v>215</v>
      </c>
      <c r="F152" s="24" t="s">
        <v>8220</v>
      </c>
      <c r="G152" s="24" t="s">
        <v>8223</v>
      </c>
      <c r="H152" s="24" t="s">
        <v>8245</v>
      </c>
      <c r="I152" s="24">
        <v>1487811600</v>
      </c>
      <c r="J152" s="24">
        <v>1486077481</v>
      </c>
      <c r="K152" s="24" t="b">
        <v>0</v>
      </c>
      <c r="L152" s="24">
        <v>7</v>
      </c>
      <c r="M152" s="24" t="b">
        <v>0</v>
      </c>
      <c r="N152" s="27" t="s">
        <v>8297</v>
      </c>
      <c r="O152" s="24" t="s">
        <v>8298</v>
      </c>
      <c r="P152" s="28">
        <v>7</v>
      </c>
      <c r="Q152" s="24">
        <v>30.71</v>
      </c>
      <c r="R152" s="24"/>
      <c r="S152" s="29">
        <v>42768.97084490741</v>
      </c>
      <c r="T152" s="29">
        <v>42789.041666666672</v>
      </c>
      <c r="U152" s="30">
        <v>2</v>
      </c>
      <c r="V152" s="30">
        <v>2</v>
      </c>
      <c r="W152" s="24">
        <v>2017</v>
      </c>
      <c r="X152" s="24">
        <v>2017</v>
      </c>
      <c r="Y152" s="30">
        <v>21</v>
      </c>
    </row>
    <row r="153" spans="1:25" x14ac:dyDescent="0.25">
      <c r="A153" s="31">
        <v>3729</v>
      </c>
      <c r="B153" s="31" t="s">
        <v>3726</v>
      </c>
      <c r="C153" s="31" t="s">
        <v>7839</v>
      </c>
      <c r="D153" s="32">
        <v>5000</v>
      </c>
      <c r="E153" s="33">
        <v>362</v>
      </c>
      <c r="F153" s="31" t="s">
        <v>8220</v>
      </c>
      <c r="G153" s="31" t="s">
        <v>8223</v>
      </c>
      <c r="H153" s="31" t="s">
        <v>8245</v>
      </c>
      <c r="I153" s="31">
        <v>1427082912</v>
      </c>
      <c r="J153" s="31">
        <v>1423198512</v>
      </c>
      <c r="K153" s="31" t="b">
        <v>0</v>
      </c>
      <c r="L153" s="31">
        <v>5</v>
      </c>
      <c r="M153" s="31" t="b">
        <v>0</v>
      </c>
      <c r="N153" s="34" t="s">
        <v>8297</v>
      </c>
      <c r="O153" s="31" t="s">
        <v>8298</v>
      </c>
      <c r="P153" s="35">
        <v>7</v>
      </c>
      <c r="Q153" s="31">
        <v>72.400000000000006</v>
      </c>
      <c r="R153" s="31"/>
      <c r="S153" s="36">
        <v>42041.205000000002</v>
      </c>
      <c r="T153" s="36">
        <v>42086.16333333333</v>
      </c>
      <c r="U153" s="37">
        <v>2</v>
      </c>
      <c r="V153" s="37">
        <v>3</v>
      </c>
      <c r="W153" s="31">
        <v>2015</v>
      </c>
      <c r="X153" s="31">
        <v>2015</v>
      </c>
      <c r="Y153" s="37">
        <v>45</v>
      </c>
    </row>
    <row r="154" spans="1:25" x14ac:dyDescent="0.25">
      <c r="A154" s="24">
        <v>3969</v>
      </c>
      <c r="B154" s="24" t="s">
        <v>3966</v>
      </c>
      <c r="C154" s="24" t="s">
        <v>8076</v>
      </c>
      <c r="D154" s="25">
        <v>2825</v>
      </c>
      <c r="E154" s="26">
        <v>211</v>
      </c>
      <c r="F154" s="24" t="s">
        <v>8220</v>
      </c>
      <c r="G154" s="24" t="s">
        <v>8223</v>
      </c>
      <c r="H154" s="24" t="s">
        <v>8245</v>
      </c>
      <c r="I154" s="24">
        <v>1472442900</v>
      </c>
      <c r="J154" s="24">
        <v>1471638646</v>
      </c>
      <c r="K154" s="24" t="b">
        <v>0</v>
      </c>
      <c r="L154" s="24">
        <v>6</v>
      </c>
      <c r="M154" s="24" t="b">
        <v>0</v>
      </c>
      <c r="N154" s="27" t="s">
        <v>8297</v>
      </c>
      <c r="O154" s="24" t="s">
        <v>8298</v>
      </c>
      <c r="P154" s="28">
        <v>7</v>
      </c>
      <c r="Q154" s="24">
        <v>35.17</v>
      </c>
      <c r="R154" s="24"/>
      <c r="S154" s="29">
        <v>42601.854699074072</v>
      </c>
      <c r="T154" s="29">
        <v>42611.163194444445</v>
      </c>
      <c r="U154" s="30">
        <v>8</v>
      </c>
      <c r="V154" s="30">
        <v>8</v>
      </c>
      <c r="W154" s="24">
        <v>2016</v>
      </c>
      <c r="X154" s="24">
        <v>2016</v>
      </c>
      <c r="Y154" s="30">
        <v>10</v>
      </c>
    </row>
    <row r="155" spans="1:25" x14ac:dyDescent="0.25">
      <c r="A155" s="31">
        <v>3922</v>
      </c>
      <c r="B155" s="31" t="s">
        <v>3919</v>
      </c>
      <c r="C155" s="31" t="s">
        <v>8030</v>
      </c>
      <c r="D155" s="32">
        <v>750</v>
      </c>
      <c r="E155" s="33">
        <v>61</v>
      </c>
      <c r="F155" s="31" t="s">
        <v>8220</v>
      </c>
      <c r="G155" s="31" t="s">
        <v>8223</v>
      </c>
      <c r="H155" s="31" t="s">
        <v>8245</v>
      </c>
      <c r="I155" s="31">
        <v>1425337200</v>
      </c>
      <c r="J155" s="31">
        <v>1421432810</v>
      </c>
      <c r="K155" s="31" t="b">
        <v>0</v>
      </c>
      <c r="L155" s="31">
        <v>6</v>
      </c>
      <c r="M155" s="31" t="b">
        <v>0</v>
      </c>
      <c r="N155" s="34" t="s">
        <v>8297</v>
      </c>
      <c r="O155" s="31" t="s">
        <v>8298</v>
      </c>
      <c r="P155" s="35">
        <v>8</v>
      </c>
      <c r="Q155" s="31">
        <v>10.17</v>
      </c>
      <c r="R155" s="31"/>
      <c r="S155" s="36">
        <v>42020.768634259264</v>
      </c>
      <c r="T155" s="36">
        <v>42065.958333333328</v>
      </c>
      <c r="U155" s="37">
        <v>1</v>
      </c>
      <c r="V155" s="37">
        <v>3</v>
      </c>
      <c r="W155" s="31">
        <v>2015</v>
      </c>
      <c r="X155" s="31">
        <v>2015</v>
      </c>
      <c r="Y155" s="37">
        <v>45</v>
      </c>
    </row>
    <row r="156" spans="1:25" x14ac:dyDescent="0.25">
      <c r="A156" s="24">
        <v>4046</v>
      </c>
      <c r="B156" s="24" t="s">
        <v>4042</v>
      </c>
      <c r="C156" s="24" t="s">
        <v>8150</v>
      </c>
      <c r="D156" s="25">
        <v>5600</v>
      </c>
      <c r="E156" s="26">
        <v>460</v>
      </c>
      <c r="F156" s="24" t="s">
        <v>8220</v>
      </c>
      <c r="G156" s="24" t="s">
        <v>8223</v>
      </c>
      <c r="H156" s="24" t="s">
        <v>8245</v>
      </c>
      <c r="I156" s="24">
        <v>1413992210</v>
      </c>
      <c r="J156" s="24">
        <v>1411400210</v>
      </c>
      <c r="K156" s="24" t="b">
        <v>0</v>
      </c>
      <c r="L156" s="24">
        <v>12</v>
      </c>
      <c r="M156" s="24" t="b">
        <v>0</v>
      </c>
      <c r="N156" s="27" t="s">
        <v>8297</v>
      </c>
      <c r="O156" s="24" t="s">
        <v>8298</v>
      </c>
      <c r="P156" s="28">
        <v>8</v>
      </c>
      <c r="Q156" s="24">
        <v>38.33</v>
      </c>
      <c r="R156" s="24"/>
      <c r="S156" s="29">
        <v>41904.650578703702</v>
      </c>
      <c r="T156" s="29">
        <v>41934.650578703702</v>
      </c>
      <c r="U156" s="30">
        <v>9</v>
      </c>
      <c r="V156" s="30">
        <v>10</v>
      </c>
      <c r="W156" s="24">
        <v>2014</v>
      </c>
      <c r="X156" s="24">
        <v>2014</v>
      </c>
      <c r="Y156" s="30">
        <v>30</v>
      </c>
    </row>
    <row r="157" spans="1:25" x14ac:dyDescent="0.25">
      <c r="A157" s="31">
        <v>2919</v>
      </c>
      <c r="B157" s="31" t="s">
        <v>2919</v>
      </c>
      <c r="C157" s="31" t="s">
        <v>7029</v>
      </c>
      <c r="D157" s="32">
        <v>600</v>
      </c>
      <c r="E157" s="33">
        <v>51</v>
      </c>
      <c r="F157" s="31" t="s">
        <v>8220</v>
      </c>
      <c r="G157" s="31" t="s">
        <v>8223</v>
      </c>
      <c r="H157" s="31" t="s">
        <v>8245</v>
      </c>
      <c r="I157" s="31">
        <v>1407250329</v>
      </c>
      <c r="J157" s="31">
        <v>1404658329</v>
      </c>
      <c r="K157" s="31" t="b">
        <v>0</v>
      </c>
      <c r="L157" s="31">
        <v>6</v>
      </c>
      <c r="M157" s="31" t="b">
        <v>0</v>
      </c>
      <c r="N157" s="34" t="s">
        <v>8297</v>
      </c>
      <c r="O157" s="31" t="s">
        <v>8298</v>
      </c>
      <c r="P157" s="35">
        <v>9</v>
      </c>
      <c r="Q157" s="31">
        <v>8.5</v>
      </c>
      <c r="R157" s="31"/>
      <c r="S157" s="36">
        <v>41826.61954861111</v>
      </c>
      <c r="T157" s="36">
        <v>41856.61954861111</v>
      </c>
      <c r="U157" s="37">
        <v>7</v>
      </c>
      <c r="V157" s="37">
        <v>8</v>
      </c>
      <c r="W157" s="31">
        <v>2014</v>
      </c>
      <c r="X157" s="31">
        <v>2014</v>
      </c>
      <c r="Y157" s="37">
        <v>30</v>
      </c>
    </row>
    <row r="158" spans="1:25" x14ac:dyDescent="0.25">
      <c r="A158" s="24">
        <v>3908</v>
      </c>
      <c r="B158" s="24" t="s">
        <v>3905</v>
      </c>
      <c r="C158" s="24" t="s">
        <v>8016</v>
      </c>
      <c r="D158" s="25">
        <v>750</v>
      </c>
      <c r="E158" s="26">
        <v>65</v>
      </c>
      <c r="F158" s="24" t="s">
        <v>8220</v>
      </c>
      <c r="G158" s="24" t="s">
        <v>8223</v>
      </c>
      <c r="H158" s="24" t="s">
        <v>8245</v>
      </c>
      <c r="I158" s="24">
        <v>1406603696</v>
      </c>
      <c r="J158" s="24">
        <v>1405307696</v>
      </c>
      <c r="K158" s="24" t="b">
        <v>0</v>
      </c>
      <c r="L158" s="24">
        <v>4</v>
      </c>
      <c r="M158" s="24" t="b">
        <v>0</v>
      </c>
      <c r="N158" s="27" t="s">
        <v>8297</v>
      </c>
      <c r="O158" s="24" t="s">
        <v>8298</v>
      </c>
      <c r="P158" s="28">
        <v>9</v>
      </c>
      <c r="Q158" s="24">
        <v>16.25</v>
      </c>
      <c r="R158" s="24"/>
      <c r="S158" s="29">
        <v>41834.135370370372</v>
      </c>
      <c r="T158" s="29">
        <v>41849.135370370372</v>
      </c>
      <c r="U158" s="30">
        <v>7</v>
      </c>
      <c r="V158" s="30">
        <v>7</v>
      </c>
      <c r="W158" s="24">
        <v>2014</v>
      </c>
      <c r="X158" s="24">
        <v>2014</v>
      </c>
      <c r="Y158" s="30">
        <v>15</v>
      </c>
    </row>
    <row r="159" spans="1:25" x14ac:dyDescent="0.25">
      <c r="A159" s="31">
        <v>3841</v>
      </c>
      <c r="B159" s="31" t="s">
        <v>3838</v>
      </c>
      <c r="C159" s="31" t="s">
        <v>7950</v>
      </c>
      <c r="D159" s="32">
        <v>10000</v>
      </c>
      <c r="E159" s="33">
        <v>872</v>
      </c>
      <c r="F159" s="31" t="s">
        <v>8220</v>
      </c>
      <c r="G159" s="31" t="s">
        <v>8223</v>
      </c>
      <c r="H159" s="31" t="s">
        <v>8245</v>
      </c>
      <c r="I159" s="31">
        <v>1405882287</v>
      </c>
      <c r="J159" s="31">
        <v>1400698287</v>
      </c>
      <c r="K159" s="31" t="b">
        <v>1</v>
      </c>
      <c r="L159" s="31">
        <v>34</v>
      </c>
      <c r="M159" s="31" t="b">
        <v>0</v>
      </c>
      <c r="N159" s="34" t="s">
        <v>8297</v>
      </c>
      <c r="O159" s="31" t="s">
        <v>8298</v>
      </c>
      <c r="P159" s="35">
        <v>9</v>
      </c>
      <c r="Q159" s="31">
        <v>25.65</v>
      </c>
      <c r="R159" s="31"/>
      <c r="S159" s="36">
        <v>41780.785729166666</v>
      </c>
      <c r="T159" s="36">
        <v>41840.785729166666</v>
      </c>
      <c r="U159" s="37">
        <v>5</v>
      </c>
      <c r="V159" s="37">
        <v>7</v>
      </c>
      <c r="W159" s="31">
        <v>2014</v>
      </c>
      <c r="X159" s="31">
        <v>2014</v>
      </c>
      <c r="Y159" s="37">
        <v>60</v>
      </c>
    </row>
    <row r="160" spans="1:25" x14ac:dyDescent="0.25">
      <c r="A160" s="24">
        <v>4077</v>
      </c>
      <c r="B160" s="24" t="s">
        <v>4073</v>
      </c>
      <c r="C160" s="24" t="s">
        <v>8180</v>
      </c>
      <c r="D160" s="25">
        <v>15000</v>
      </c>
      <c r="E160" s="26">
        <v>1335</v>
      </c>
      <c r="F160" s="24" t="s">
        <v>8220</v>
      </c>
      <c r="G160" s="24" t="s">
        <v>8223</v>
      </c>
      <c r="H160" s="24" t="s">
        <v>8245</v>
      </c>
      <c r="I160" s="24">
        <v>1482339794</v>
      </c>
      <c r="J160" s="24">
        <v>1479747794</v>
      </c>
      <c r="K160" s="24" t="b">
        <v>0</v>
      </c>
      <c r="L160" s="24">
        <v>6</v>
      </c>
      <c r="M160" s="24" t="b">
        <v>0</v>
      </c>
      <c r="N160" s="27" t="s">
        <v>8297</v>
      </c>
      <c r="O160" s="24" t="s">
        <v>8298</v>
      </c>
      <c r="P160" s="28">
        <v>9</v>
      </c>
      <c r="Q160" s="24">
        <v>222.5</v>
      </c>
      <c r="R160" s="24"/>
      <c r="S160" s="29">
        <v>42695.7105787037</v>
      </c>
      <c r="T160" s="29">
        <v>42725.7105787037</v>
      </c>
      <c r="U160" s="30">
        <v>11</v>
      </c>
      <c r="V160" s="30">
        <v>12</v>
      </c>
      <c r="W160" s="24">
        <v>2016</v>
      </c>
      <c r="X160" s="24">
        <v>2016</v>
      </c>
      <c r="Y160" s="30">
        <v>30</v>
      </c>
    </row>
    <row r="161" spans="1:25" x14ac:dyDescent="0.25">
      <c r="A161" s="31">
        <v>2892</v>
      </c>
      <c r="B161" s="31" t="s">
        <v>2892</v>
      </c>
      <c r="C161" s="31" t="s">
        <v>7002</v>
      </c>
      <c r="D161" s="32">
        <v>5500</v>
      </c>
      <c r="E161" s="33">
        <v>500</v>
      </c>
      <c r="F161" s="31" t="s">
        <v>8220</v>
      </c>
      <c r="G161" s="31" t="s">
        <v>8223</v>
      </c>
      <c r="H161" s="31" t="s">
        <v>8245</v>
      </c>
      <c r="I161" s="31">
        <v>1409000400</v>
      </c>
      <c r="J161" s="31">
        <v>1408381704</v>
      </c>
      <c r="K161" s="31" t="b">
        <v>0</v>
      </c>
      <c r="L161" s="31">
        <v>17</v>
      </c>
      <c r="M161" s="31" t="b">
        <v>0</v>
      </c>
      <c r="N161" s="34" t="s">
        <v>8297</v>
      </c>
      <c r="O161" s="31" t="s">
        <v>8298</v>
      </c>
      <c r="P161" s="35">
        <v>9</v>
      </c>
      <c r="Q161" s="31">
        <v>29.41</v>
      </c>
      <c r="R161" s="31"/>
      <c r="S161" s="36">
        <v>41869.714166666665</v>
      </c>
      <c r="T161" s="36">
        <v>41876.875</v>
      </c>
      <c r="U161" s="37">
        <v>8</v>
      </c>
      <c r="V161" s="37">
        <v>8</v>
      </c>
      <c r="W161" s="31">
        <v>2014</v>
      </c>
      <c r="X161" s="31">
        <v>2014</v>
      </c>
      <c r="Y161" s="37">
        <v>7</v>
      </c>
    </row>
    <row r="162" spans="1:25" x14ac:dyDescent="0.25">
      <c r="A162" s="24">
        <v>3728</v>
      </c>
      <c r="B162" s="24" t="s">
        <v>3725</v>
      </c>
      <c r="C162" s="24" t="s">
        <v>7838</v>
      </c>
      <c r="D162" s="25">
        <v>20000</v>
      </c>
      <c r="E162" s="26">
        <v>1862</v>
      </c>
      <c r="F162" s="24" t="s">
        <v>8220</v>
      </c>
      <c r="G162" s="24" t="s">
        <v>8223</v>
      </c>
      <c r="H162" s="24" t="s">
        <v>8245</v>
      </c>
      <c r="I162" s="24">
        <v>1439957176</v>
      </c>
      <c r="J162" s="24">
        <v>1437365176</v>
      </c>
      <c r="K162" s="24" t="b">
        <v>0</v>
      </c>
      <c r="L162" s="24">
        <v>31</v>
      </c>
      <c r="M162" s="24" t="b">
        <v>0</v>
      </c>
      <c r="N162" s="27" t="s">
        <v>8297</v>
      </c>
      <c r="O162" s="24" t="s">
        <v>8298</v>
      </c>
      <c r="P162" s="28">
        <v>9</v>
      </c>
      <c r="Q162" s="24">
        <v>60.06</v>
      </c>
      <c r="R162" s="24"/>
      <c r="S162" s="29">
        <v>42205.171018518522</v>
      </c>
      <c r="T162" s="29">
        <v>42235.171018518522</v>
      </c>
      <c r="U162" s="30">
        <v>7</v>
      </c>
      <c r="V162" s="30">
        <v>8</v>
      </c>
      <c r="W162" s="24">
        <v>2015</v>
      </c>
      <c r="X162" s="24">
        <v>2015</v>
      </c>
      <c r="Y162" s="30">
        <v>30</v>
      </c>
    </row>
    <row r="163" spans="1:25" x14ac:dyDescent="0.25">
      <c r="A163" s="31">
        <v>2906</v>
      </c>
      <c r="B163" s="31" t="s">
        <v>2906</v>
      </c>
      <c r="C163" s="31" t="s">
        <v>7016</v>
      </c>
      <c r="D163" s="32">
        <v>6000</v>
      </c>
      <c r="E163" s="33">
        <v>565</v>
      </c>
      <c r="F163" s="31" t="s">
        <v>8220</v>
      </c>
      <c r="G163" s="31" t="s">
        <v>8223</v>
      </c>
      <c r="H163" s="31" t="s">
        <v>8245</v>
      </c>
      <c r="I163" s="31">
        <v>1438390800</v>
      </c>
      <c r="J163" s="31">
        <v>1436888066</v>
      </c>
      <c r="K163" s="31" t="b">
        <v>0</v>
      </c>
      <c r="L163" s="31">
        <v>7</v>
      </c>
      <c r="M163" s="31" t="b">
        <v>0</v>
      </c>
      <c r="N163" s="34" t="s">
        <v>8297</v>
      </c>
      <c r="O163" s="31" t="s">
        <v>8298</v>
      </c>
      <c r="P163" s="35">
        <v>9</v>
      </c>
      <c r="Q163" s="31">
        <v>80.709999999999994</v>
      </c>
      <c r="R163" s="31"/>
      <c r="S163" s="36">
        <v>42199.648912037039</v>
      </c>
      <c r="T163" s="36">
        <v>42217.041666666672</v>
      </c>
      <c r="U163" s="37">
        <v>7</v>
      </c>
      <c r="V163" s="37">
        <v>8</v>
      </c>
      <c r="W163" s="31">
        <v>2015</v>
      </c>
      <c r="X163" s="31">
        <v>2015</v>
      </c>
      <c r="Y163" s="37">
        <v>18</v>
      </c>
    </row>
    <row r="164" spans="1:25" x14ac:dyDescent="0.25">
      <c r="A164" s="24">
        <v>3730</v>
      </c>
      <c r="B164" s="24" t="s">
        <v>3727</v>
      </c>
      <c r="C164" s="24" t="s">
        <v>7840</v>
      </c>
      <c r="D164" s="25">
        <v>1000</v>
      </c>
      <c r="E164" s="26">
        <v>100</v>
      </c>
      <c r="F164" s="24" t="s">
        <v>8220</v>
      </c>
      <c r="G164" s="24" t="s">
        <v>8223</v>
      </c>
      <c r="H164" s="24" t="s">
        <v>8245</v>
      </c>
      <c r="I164" s="24">
        <v>1439828159</v>
      </c>
      <c r="J164" s="24">
        <v>1437236159</v>
      </c>
      <c r="K164" s="24" t="b">
        <v>0</v>
      </c>
      <c r="L164" s="24">
        <v>1</v>
      </c>
      <c r="M164" s="24" t="b">
        <v>0</v>
      </c>
      <c r="N164" s="27" t="s">
        <v>8297</v>
      </c>
      <c r="O164" s="24" t="s">
        <v>8298</v>
      </c>
      <c r="P164" s="28">
        <v>10</v>
      </c>
      <c r="Q164" s="24">
        <v>100</v>
      </c>
      <c r="R164" s="24"/>
      <c r="S164" s="29">
        <v>42203.677766203706</v>
      </c>
      <c r="T164" s="29">
        <v>42233.677766203706</v>
      </c>
      <c r="U164" s="30">
        <v>7</v>
      </c>
      <c r="V164" s="30">
        <v>8</v>
      </c>
      <c r="W164" s="24">
        <v>2015</v>
      </c>
      <c r="X164" s="24">
        <v>2015</v>
      </c>
      <c r="Y164" s="30">
        <v>30</v>
      </c>
    </row>
    <row r="165" spans="1:25" x14ac:dyDescent="0.25">
      <c r="A165" s="31">
        <v>3745</v>
      </c>
      <c r="B165" s="31" t="s">
        <v>3742</v>
      </c>
      <c r="C165" s="31" t="s">
        <v>7855</v>
      </c>
      <c r="D165" s="32">
        <v>100</v>
      </c>
      <c r="E165" s="33">
        <v>10</v>
      </c>
      <c r="F165" s="31" t="s">
        <v>8220</v>
      </c>
      <c r="G165" s="31" t="s">
        <v>8223</v>
      </c>
      <c r="H165" s="31" t="s">
        <v>8245</v>
      </c>
      <c r="I165" s="31">
        <v>1407689102</v>
      </c>
      <c r="J165" s="31">
        <v>1405097102</v>
      </c>
      <c r="K165" s="31" t="b">
        <v>0</v>
      </c>
      <c r="L165" s="31">
        <v>1</v>
      </c>
      <c r="M165" s="31" t="b">
        <v>0</v>
      </c>
      <c r="N165" s="34" t="s">
        <v>8297</v>
      </c>
      <c r="O165" s="31" t="s">
        <v>8298</v>
      </c>
      <c r="P165" s="35">
        <v>10</v>
      </c>
      <c r="Q165" s="31">
        <v>10</v>
      </c>
      <c r="R165" s="31"/>
      <c r="S165" s="36">
        <v>41831.697939814818</v>
      </c>
      <c r="T165" s="36">
        <v>41861.697939814818</v>
      </c>
      <c r="U165" s="37">
        <v>7</v>
      </c>
      <c r="V165" s="37">
        <v>8</v>
      </c>
      <c r="W165" s="31">
        <v>2014</v>
      </c>
      <c r="X165" s="31">
        <v>2014</v>
      </c>
      <c r="Y165" s="37">
        <v>30</v>
      </c>
    </row>
    <row r="166" spans="1:25" x14ac:dyDescent="0.25">
      <c r="A166" s="24">
        <v>3913</v>
      </c>
      <c r="B166" s="24" t="s">
        <v>3910</v>
      </c>
      <c r="C166" s="24" t="s">
        <v>8021</v>
      </c>
      <c r="D166" s="25">
        <v>10000</v>
      </c>
      <c r="E166" s="26">
        <v>1000</v>
      </c>
      <c r="F166" s="24" t="s">
        <v>8220</v>
      </c>
      <c r="G166" s="24" t="s">
        <v>8223</v>
      </c>
      <c r="H166" s="24" t="s">
        <v>8245</v>
      </c>
      <c r="I166" s="24">
        <v>1448863449</v>
      </c>
      <c r="J166" s="24">
        <v>1446267849</v>
      </c>
      <c r="K166" s="24" t="b">
        <v>0</v>
      </c>
      <c r="L166" s="24">
        <v>7</v>
      </c>
      <c r="M166" s="24" t="b">
        <v>0</v>
      </c>
      <c r="N166" s="27" t="s">
        <v>8297</v>
      </c>
      <c r="O166" s="24" t="s">
        <v>8298</v>
      </c>
      <c r="P166" s="28">
        <v>10</v>
      </c>
      <c r="Q166" s="24">
        <v>142.86000000000001</v>
      </c>
      <c r="R166" s="24"/>
      <c r="S166" s="29">
        <v>42308.211215277777</v>
      </c>
      <c r="T166" s="29">
        <v>42338.252881944441</v>
      </c>
      <c r="U166" s="30">
        <v>10</v>
      </c>
      <c r="V166" s="30">
        <v>11</v>
      </c>
      <c r="W166" s="24">
        <v>2015</v>
      </c>
      <c r="X166" s="24">
        <v>2015</v>
      </c>
      <c r="Y166" s="30">
        <v>30</v>
      </c>
    </row>
    <row r="167" spans="1:25" x14ac:dyDescent="0.25">
      <c r="A167" s="31">
        <v>3925</v>
      </c>
      <c r="B167" s="31" t="s">
        <v>3922</v>
      </c>
      <c r="C167" s="31" t="s">
        <v>8033</v>
      </c>
      <c r="D167" s="32">
        <v>150</v>
      </c>
      <c r="E167" s="33">
        <v>15</v>
      </c>
      <c r="F167" s="31" t="s">
        <v>8220</v>
      </c>
      <c r="G167" s="31" t="s">
        <v>8223</v>
      </c>
      <c r="H167" s="31" t="s">
        <v>8245</v>
      </c>
      <c r="I167" s="31">
        <v>1406753639</v>
      </c>
      <c r="J167" s="31">
        <v>1404161639</v>
      </c>
      <c r="K167" s="31" t="b">
        <v>0</v>
      </c>
      <c r="L167" s="31">
        <v>3</v>
      </c>
      <c r="M167" s="31" t="b">
        <v>0</v>
      </c>
      <c r="N167" s="34" t="s">
        <v>8297</v>
      </c>
      <c r="O167" s="31" t="s">
        <v>8298</v>
      </c>
      <c r="P167" s="35">
        <v>10</v>
      </c>
      <c r="Q167" s="31">
        <v>5</v>
      </c>
      <c r="R167" s="31"/>
      <c r="S167" s="36">
        <v>41820.870821759258</v>
      </c>
      <c r="T167" s="36">
        <v>41850.870821759258</v>
      </c>
      <c r="U167" s="37">
        <v>6</v>
      </c>
      <c r="V167" s="37">
        <v>7</v>
      </c>
      <c r="W167" s="31">
        <v>2014</v>
      </c>
      <c r="X167" s="31">
        <v>2014</v>
      </c>
      <c r="Y167" s="37">
        <v>30</v>
      </c>
    </row>
    <row r="168" spans="1:25" x14ac:dyDescent="0.25">
      <c r="A168" s="24">
        <v>4103</v>
      </c>
      <c r="B168" s="24" t="s">
        <v>4099</v>
      </c>
      <c r="C168" s="24" t="s">
        <v>8206</v>
      </c>
      <c r="D168" s="25">
        <v>1000</v>
      </c>
      <c r="E168" s="26">
        <v>100</v>
      </c>
      <c r="F168" s="24" t="s">
        <v>8220</v>
      </c>
      <c r="G168" s="24" t="s">
        <v>8223</v>
      </c>
      <c r="H168" s="24" t="s">
        <v>8245</v>
      </c>
      <c r="I168" s="24">
        <v>1440613920</v>
      </c>
      <c r="J168" s="24">
        <v>1435953566</v>
      </c>
      <c r="K168" s="24" t="b">
        <v>0</v>
      </c>
      <c r="L168" s="24">
        <v>6</v>
      </c>
      <c r="M168" s="24" t="b">
        <v>0</v>
      </c>
      <c r="N168" s="27" t="s">
        <v>8297</v>
      </c>
      <c r="O168" s="24" t="s">
        <v>8298</v>
      </c>
      <c r="P168" s="28">
        <v>10</v>
      </c>
      <c r="Q168" s="24">
        <v>16.670000000000002</v>
      </c>
      <c r="R168" s="24"/>
      <c r="S168" s="29">
        <v>42188.83293981482</v>
      </c>
      <c r="T168" s="29">
        <v>42242.772222222222</v>
      </c>
      <c r="U168" s="30">
        <v>7</v>
      </c>
      <c r="V168" s="30">
        <v>8</v>
      </c>
      <c r="W168" s="24">
        <v>2015</v>
      </c>
      <c r="X168" s="24">
        <v>2015</v>
      </c>
      <c r="Y168" s="30">
        <v>54</v>
      </c>
    </row>
    <row r="169" spans="1:25" x14ac:dyDescent="0.25">
      <c r="A169" s="31">
        <v>4003</v>
      </c>
      <c r="B169" s="31" t="s">
        <v>3999</v>
      </c>
      <c r="C169" s="31" t="s">
        <v>8071</v>
      </c>
      <c r="D169" s="32">
        <v>2000</v>
      </c>
      <c r="E169" s="33">
        <v>201</v>
      </c>
      <c r="F169" s="31" t="s">
        <v>8220</v>
      </c>
      <c r="G169" s="31" t="s">
        <v>8223</v>
      </c>
      <c r="H169" s="31" t="s">
        <v>8245</v>
      </c>
      <c r="I169" s="31">
        <v>1424009147</v>
      </c>
      <c r="J169" s="31">
        <v>1421417147</v>
      </c>
      <c r="K169" s="31" t="b">
        <v>0</v>
      </c>
      <c r="L169" s="31">
        <v>2</v>
      </c>
      <c r="M169" s="31" t="b">
        <v>0</v>
      </c>
      <c r="N169" s="34" t="s">
        <v>8297</v>
      </c>
      <c r="O169" s="31" t="s">
        <v>8298</v>
      </c>
      <c r="P169" s="35">
        <v>10</v>
      </c>
      <c r="Q169" s="31">
        <v>100.5</v>
      </c>
      <c r="R169" s="31"/>
      <c r="S169" s="36">
        <v>42020.587349537032</v>
      </c>
      <c r="T169" s="36">
        <v>42050.587349537032</v>
      </c>
      <c r="U169" s="37">
        <v>1</v>
      </c>
      <c r="V169" s="37">
        <v>2</v>
      </c>
      <c r="W169" s="31">
        <v>2015</v>
      </c>
      <c r="X169" s="31">
        <v>2015</v>
      </c>
      <c r="Y169" s="37">
        <v>30</v>
      </c>
    </row>
    <row r="170" spans="1:25" x14ac:dyDescent="0.25">
      <c r="A170" s="24">
        <v>3968</v>
      </c>
      <c r="B170" s="24" t="s">
        <v>3965</v>
      </c>
      <c r="C170" s="24" t="s">
        <v>8075</v>
      </c>
      <c r="D170" s="25">
        <v>5000</v>
      </c>
      <c r="E170" s="26">
        <v>527</v>
      </c>
      <c r="F170" s="24" t="s">
        <v>8220</v>
      </c>
      <c r="G170" s="24" t="s">
        <v>8223</v>
      </c>
      <c r="H170" s="24" t="s">
        <v>8245</v>
      </c>
      <c r="I170" s="24">
        <v>1463945673</v>
      </c>
      <c r="J170" s="24">
        <v>1458761673</v>
      </c>
      <c r="K170" s="24" t="b">
        <v>0</v>
      </c>
      <c r="L170" s="24">
        <v>11</v>
      </c>
      <c r="M170" s="24" t="b">
        <v>0</v>
      </c>
      <c r="N170" s="27" t="s">
        <v>8297</v>
      </c>
      <c r="O170" s="24" t="s">
        <v>8298</v>
      </c>
      <c r="P170" s="28">
        <v>11</v>
      </c>
      <c r="Q170" s="24">
        <v>47.91</v>
      </c>
      <c r="R170" s="24"/>
      <c r="S170" s="29">
        <v>42452.815659722226</v>
      </c>
      <c r="T170" s="29">
        <v>42512.815659722226</v>
      </c>
      <c r="U170" s="30">
        <v>3</v>
      </c>
      <c r="V170" s="30">
        <v>5</v>
      </c>
      <c r="W170" s="24">
        <v>2016</v>
      </c>
      <c r="X170" s="24">
        <v>2016</v>
      </c>
      <c r="Y170" s="30">
        <v>60</v>
      </c>
    </row>
    <row r="171" spans="1:25" x14ac:dyDescent="0.25">
      <c r="A171" s="31">
        <v>3896</v>
      </c>
      <c r="B171" s="31" t="s">
        <v>3893</v>
      </c>
      <c r="C171" s="31" t="s">
        <v>8004</v>
      </c>
      <c r="D171" s="32">
        <v>1600</v>
      </c>
      <c r="E171" s="33">
        <v>170</v>
      </c>
      <c r="F171" s="31" t="s">
        <v>8220</v>
      </c>
      <c r="G171" s="31" t="s">
        <v>8223</v>
      </c>
      <c r="H171" s="31" t="s">
        <v>8245</v>
      </c>
      <c r="I171" s="31">
        <v>1402979778</v>
      </c>
      <c r="J171" s="31">
        <v>1401770178</v>
      </c>
      <c r="K171" s="31" t="b">
        <v>0</v>
      </c>
      <c r="L171" s="31">
        <v>4</v>
      </c>
      <c r="M171" s="31" t="b">
        <v>0</v>
      </c>
      <c r="N171" s="34" t="s">
        <v>8297</v>
      </c>
      <c r="O171" s="31" t="s">
        <v>8298</v>
      </c>
      <c r="P171" s="35">
        <v>11</v>
      </c>
      <c r="Q171" s="31">
        <v>42.5</v>
      </c>
      <c r="R171" s="31"/>
      <c r="S171" s="36">
        <v>41793.191875000004</v>
      </c>
      <c r="T171" s="36">
        <v>41807.191875000004</v>
      </c>
      <c r="U171" s="37">
        <v>6</v>
      </c>
      <c r="V171" s="37">
        <v>6</v>
      </c>
      <c r="W171" s="31">
        <v>2014</v>
      </c>
      <c r="X171" s="31">
        <v>2014</v>
      </c>
      <c r="Y171" s="37">
        <v>14</v>
      </c>
    </row>
    <row r="172" spans="1:25" x14ac:dyDescent="0.25">
      <c r="A172" s="24">
        <v>3978</v>
      </c>
      <c r="B172" s="24" t="s">
        <v>3975</v>
      </c>
      <c r="C172" s="24" t="s">
        <v>8085</v>
      </c>
      <c r="D172" s="25">
        <v>2000</v>
      </c>
      <c r="E172" s="26">
        <v>214</v>
      </c>
      <c r="F172" s="24" t="s">
        <v>8220</v>
      </c>
      <c r="G172" s="24" t="s">
        <v>8223</v>
      </c>
      <c r="H172" s="24" t="s">
        <v>8245</v>
      </c>
      <c r="I172" s="24">
        <v>1422717953</v>
      </c>
      <c r="J172" s="24">
        <v>1417533953</v>
      </c>
      <c r="K172" s="24" t="b">
        <v>0</v>
      </c>
      <c r="L172" s="24">
        <v>8</v>
      </c>
      <c r="M172" s="24" t="b">
        <v>0</v>
      </c>
      <c r="N172" s="27" t="s">
        <v>8297</v>
      </c>
      <c r="O172" s="24" t="s">
        <v>8298</v>
      </c>
      <c r="P172" s="28">
        <v>11</v>
      </c>
      <c r="Q172" s="24">
        <v>26.75</v>
      </c>
      <c r="R172" s="24"/>
      <c r="S172" s="29">
        <v>41975.642974537041</v>
      </c>
      <c r="T172" s="29">
        <v>42035.642974537041</v>
      </c>
      <c r="U172" s="30">
        <v>12</v>
      </c>
      <c r="V172" s="30">
        <v>1</v>
      </c>
      <c r="W172" s="24">
        <v>2014</v>
      </c>
      <c r="X172" s="24">
        <v>2015</v>
      </c>
      <c r="Y172" s="30">
        <v>60</v>
      </c>
    </row>
    <row r="173" spans="1:25" x14ac:dyDescent="0.25">
      <c r="A173" s="31">
        <v>2877</v>
      </c>
      <c r="B173" s="31" t="s">
        <v>2877</v>
      </c>
      <c r="C173" s="31" t="s">
        <v>6987</v>
      </c>
      <c r="D173" s="32">
        <v>6000</v>
      </c>
      <c r="E173" s="33">
        <v>650</v>
      </c>
      <c r="F173" s="31" t="s">
        <v>8220</v>
      </c>
      <c r="G173" s="31" t="s">
        <v>8223</v>
      </c>
      <c r="H173" s="31" t="s">
        <v>8245</v>
      </c>
      <c r="I173" s="31">
        <v>1480525200</v>
      </c>
      <c r="J173" s="31">
        <v>1477781724</v>
      </c>
      <c r="K173" s="31" t="b">
        <v>0</v>
      </c>
      <c r="L173" s="31">
        <v>6</v>
      </c>
      <c r="M173" s="31" t="b">
        <v>0</v>
      </c>
      <c r="N173" s="34" t="s">
        <v>8297</v>
      </c>
      <c r="O173" s="31" t="s">
        <v>8298</v>
      </c>
      <c r="P173" s="35">
        <v>11</v>
      </c>
      <c r="Q173" s="31">
        <v>108.33</v>
      </c>
      <c r="R173" s="31"/>
      <c r="S173" s="36">
        <v>42672.955138888887</v>
      </c>
      <c r="T173" s="36">
        <v>42704.708333333328</v>
      </c>
      <c r="U173" s="37">
        <v>10</v>
      </c>
      <c r="V173" s="37">
        <v>11</v>
      </c>
      <c r="W173" s="31">
        <v>2016</v>
      </c>
      <c r="X173" s="31">
        <v>2016</v>
      </c>
      <c r="Y173" s="37">
        <v>32</v>
      </c>
    </row>
    <row r="174" spans="1:25" x14ac:dyDescent="0.25">
      <c r="A174" s="24">
        <v>3934</v>
      </c>
      <c r="B174" s="24" t="s">
        <v>3931</v>
      </c>
      <c r="C174" s="24" t="s">
        <v>8042</v>
      </c>
      <c r="D174" s="25">
        <v>5000</v>
      </c>
      <c r="E174" s="26">
        <v>550</v>
      </c>
      <c r="F174" s="24" t="s">
        <v>8220</v>
      </c>
      <c r="G174" s="24" t="s">
        <v>8223</v>
      </c>
      <c r="H174" s="24" t="s">
        <v>8245</v>
      </c>
      <c r="I174" s="24">
        <v>1443704400</v>
      </c>
      <c r="J174" s="24">
        <v>1439827639</v>
      </c>
      <c r="K174" s="24" t="b">
        <v>0</v>
      </c>
      <c r="L174" s="24">
        <v>12</v>
      </c>
      <c r="M174" s="24" t="b">
        <v>0</v>
      </c>
      <c r="N174" s="27" t="s">
        <v>8297</v>
      </c>
      <c r="O174" s="24" t="s">
        <v>8298</v>
      </c>
      <c r="P174" s="28">
        <v>11</v>
      </c>
      <c r="Q174" s="24">
        <v>45.83</v>
      </c>
      <c r="R174" s="24"/>
      <c r="S174" s="29">
        <v>42233.671747685185</v>
      </c>
      <c r="T174" s="29">
        <v>42278.541666666672</v>
      </c>
      <c r="U174" s="30">
        <v>8</v>
      </c>
      <c r="V174" s="30">
        <v>10</v>
      </c>
      <c r="W174" s="24">
        <v>2015</v>
      </c>
      <c r="X174" s="24">
        <v>2015</v>
      </c>
      <c r="Y174" s="30">
        <v>45</v>
      </c>
    </row>
    <row r="175" spans="1:25" x14ac:dyDescent="0.25">
      <c r="A175" s="31">
        <v>3731</v>
      </c>
      <c r="B175" s="31" t="s">
        <v>3728</v>
      </c>
      <c r="C175" s="31" t="s">
        <v>7841</v>
      </c>
      <c r="D175" s="32">
        <v>5500</v>
      </c>
      <c r="E175" s="33">
        <v>620</v>
      </c>
      <c r="F175" s="31" t="s">
        <v>8220</v>
      </c>
      <c r="G175" s="31" t="s">
        <v>8223</v>
      </c>
      <c r="H175" s="31" t="s">
        <v>8245</v>
      </c>
      <c r="I175" s="31">
        <v>1420860180</v>
      </c>
      <c r="J175" s="31">
        <v>1418234646</v>
      </c>
      <c r="K175" s="31" t="b">
        <v>0</v>
      </c>
      <c r="L175" s="31">
        <v>12</v>
      </c>
      <c r="M175" s="31" t="b">
        <v>0</v>
      </c>
      <c r="N175" s="34" t="s">
        <v>8297</v>
      </c>
      <c r="O175" s="31" t="s">
        <v>8298</v>
      </c>
      <c r="P175" s="35">
        <v>11</v>
      </c>
      <c r="Q175" s="31">
        <v>51.67</v>
      </c>
      <c r="R175" s="31"/>
      <c r="S175" s="36">
        <v>41983.752847222218</v>
      </c>
      <c r="T175" s="36">
        <v>42014.140972222223</v>
      </c>
      <c r="U175" s="37">
        <v>12</v>
      </c>
      <c r="V175" s="37">
        <v>1</v>
      </c>
      <c r="W175" s="31">
        <v>2014</v>
      </c>
      <c r="X175" s="31">
        <v>2015</v>
      </c>
      <c r="Y175" s="37">
        <v>31</v>
      </c>
    </row>
    <row r="176" spans="1:25" x14ac:dyDescent="0.25">
      <c r="A176" s="24">
        <v>4037</v>
      </c>
      <c r="B176" s="24" t="s">
        <v>4033</v>
      </c>
      <c r="C176" s="24" t="s">
        <v>8141</v>
      </c>
      <c r="D176" s="25">
        <v>700</v>
      </c>
      <c r="E176" s="26">
        <v>80</v>
      </c>
      <c r="F176" s="24" t="s">
        <v>8220</v>
      </c>
      <c r="G176" s="24" t="s">
        <v>8223</v>
      </c>
      <c r="H176" s="24" t="s">
        <v>8245</v>
      </c>
      <c r="I176" s="24">
        <v>1464099900</v>
      </c>
      <c r="J176" s="24">
        <v>1462585315</v>
      </c>
      <c r="K176" s="24" t="b">
        <v>0</v>
      </c>
      <c r="L176" s="24">
        <v>2</v>
      </c>
      <c r="M176" s="24" t="b">
        <v>0</v>
      </c>
      <c r="N176" s="27" t="s">
        <v>8297</v>
      </c>
      <c r="O176" s="24" t="s">
        <v>8298</v>
      </c>
      <c r="P176" s="28">
        <v>11</v>
      </c>
      <c r="Q176" s="24">
        <v>40</v>
      </c>
      <c r="R176" s="24"/>
      <c r="S176" s="29">
        <v>42497.070775462969</v>
      </c>
      <c r="T176" s="29">
        <v>42514.600694444445</v>
      </c>
      <c r="U176" s="30">
        <v>5</v>
      </c>
      <c r="V176" s="30">
        <v>5</v>
      </c>
      <c r="W176" s="24">
        <v>2016</v>
      </c>
      <c r="X176" s="24">
        <v>2016</v>
      </c>
      <c r="Y176" s="30">
        <v>17</v>
      </c>
    </row>
    <row r="177" spans="1:25" x14ac:dyDescent="0.25">
      <c r="A177" s="31">
        <v>4038</v>
      </c>
      <c r="B177" s="31" t="s">
        <v>4034</v>
      </c>
      <c r="C177" s="31" t="s">
        <v>8142</v>
      </c>
      <c r="D177" s="32">
        <v>2500</v>
      </c>
      <c r="E177" s="33">
        <v>301</v>
      </c>
      <c r="F177" s="31" t="s">
        <v>8220</v>
      </c>
      <c r="G177" s="31" t="s">
        <v>8223</v>
      </c>
      <c r="H177" s="31" t="s">
        <v>8245</v>
      </c>
      <c r="I177" s="31">
        <v>1413573010</v>
      </c>
      <c r="J177" s="31">
        <v>1408389010</v>
      </c>
      <c r="K177" s="31" t="b">
        <v>0</v>
      </c>
      <c r="L177" s="31">
        <v>4</v>
      </c>
      <c r="M177" s="31" t="b">
        <v>0</v>
      </c>
      <c r="N177" s="34" t="s">
        <v>8297</v>
      </c>
      <c r="O177" s="31" t="s">
        <v>8298</v>
      </c>
      <c r="P177" s="35">
        <v>12</v>
      </c>
      <c r="Q177" s="31">
        <v>75.25</v>
      </c>
      <c r="R177" s="31"/>
      <c r="S177" s="36">
        <v>41869.798726851855</v>
      </c>
      <c r="T177" s="36">
        <v>41929.798726851855</v>
      </c>
      <c r="U177" s="37">
        <v>8</v>
      </c>
      <c r="V177" s="37">
        <v>10</v>
      </c>
      <c r="W177" s="31">
        <v>2014</v>
      </c>
      <c r="X177" s="31">
        <v>2014</v>
      </c>
      <c r="Y177" s="37">
        <v>60</v>
      </c>
    </row>
    <row r="178" spans="1:25" x14ac:dyDescent="0.25">
      <c r="A178" s="24">
        <v>3938</v>
      </c>
      <c r="B178" s="24" t="s">
        <v>3935</v>
      </c>
      <c r="C178" s="24" t="s">
        <v>8046</v>
      </c>
      <c r="D178" s="25">
        <v>3255</v>
      </c>
      <c r="E178" s="26">
        <v>397</v>
      </c>
      <c r="F178" s="24" t="s">
        <v>8220</v>
      </c>
      <c r="G178" s="24" t="s">
        <v>8223</v>
      </c>
      <c r="H178" s="24" t="s">
        <v>8245</v>
      </c>
      <c r="I178" s="24">
        <v>1435441454</v>
      </c>
      <c r="J178" s="24">
        <v>1432763054</v>
      </c>
      <c r="K178" s="24" t="b">
        <v>0</v>
      </c>
      <c r="L178" s="24">
        <v>5</v>
      </c>
      <c r="M178" s="24" t="b">
        <v>0</v>
      </c>
      <c r="N178" s="27" t="s">
        <v>8297</v>
      </c>
      <c r="O178" s="24" t="s">
        <v>8298</v>
      </c>
      <c r="P178" s="28">
        <v>12</v>
      </c>
      <c r="Q178" s="24">
        <v>79.400000000000006</v>
      </c>
      <c r="R178" s="24"/>
      <c r="S178" s="29">
        <v>42151.905717592599</v>
      </c>
      <c r="T178" s="29">
        <v>42182.905717592599</v>
      </c>
      <c r="U178" s="30">
        <v>5</v>
      </c>
      <c r="V178" s="30">
        <v>6</v>
      </c>
      <c r="W178" s="24">
        <v>2015</v>
      </c>
      <c r="X178" s="24">
        <v>2015</v>
      </c>
      <c r="Y178" s="30">
        <v>31</v>
      </c>
    </row>
    <row r="179" spans="1:25" x14ac:dyDescent="0.25">
      <c r="A179" s="31">
        <v>3867</v>
      </c>
      <c r="B179" s="31" t="s">
        <v>3864</v>
      </c>
      <c r="C179" s="31" t="s">
        <v>7976</v>
      </c>
      <c r="D179" s="32">
        <v>2000</v>
      </c>
      <c r="E179" s="33">
        <v>251</v>
      </c>
      <c r="F179" s="31" t="s">
        <v>8220</v>
      </c>
      <c r="G179" s="31" t="s">
        <v>8223</v>
      </c>
      <c r="H179" s="31" t="s">
        <v>8245</v>
      </c>
      <c r="I179" s="31">
        <v>1466278339</v>
      </c>
      <c r="J179" s="31">
        <v>1463686339</v>
      </c>
      <c r="K179" s="31" t="b">
        <v>0</v>
      </c>
      <c r="L179" s="31">
        <v>5</v>
      </c>
      <c r="M179" s="31" t="b">
        <v>0</v>
      </c>
      <c r="N179" s="34" t="s">
        <v>8297</v>
      </c>
      <c r="O179" s="31" t="s">
        <v>8298</v>
      </c>
      <c r="P179" s="35">
        <v>13</v>
      </c>
      <c r="Q179" s="31">
        <v>50.2</v>
      </c>
      <c r="R179" s="31"/>
      <c r="S179" s="36">
        <v>42509.814108796301</v>
      </c>
      <c r="T179" s="36">
        <v>42539.814108796301</v>
      </c>
      <c r="U179" s="37">
        <v>5</v>
      </c>
      <c r="V179" s="37">
        <v>6</v>
      </c>
      <c r="W179" s="31">
        <v>2016</v>
      </c>
      <c r="X179" s="31">
        <v>2016</v>
      </c>
      <c r="Y179" s="37">
        <v>30</v>
      </c>
    </row>
    <row r="180" spans="1:25" x14ac:dyDescent="0.25">
      <c r="A180" s="24">
        <v>4091</v>
      </c>
      <c r="B180" s="24" t="s">
        <v>4087</v>
      </c>
      <c r="C180" s="24" t="s">
        <v>8194</v>
      </c>
      <c r="D180" s="25">
        <v>1600</v>
      </c>
      <c r="E180" s="26">
        <v>204</v>
      </c>
      <c r="F180" s="24" t="s">
        <v>8220</v>
      </c>
      <c r="G180" s="24" t="s">
        <v>8223</v>
      </c>
      <c r="H180" s="24" t="s">
        <v>8245</v>
      </c>
      <c r="I180" s="24">
        <v>1421410151</v>
      </c>
      <c r="J180" s="24">
        <v>1418818151</v>
      </c>
      <c r="K180" s="24" t="b">
        <v>0</v>
      </c>
      <c r="L180" s="24">
        <v>8</v>
      </c>
      <c r="M180" s="24" t="b">
        <v>0</v>
      </c>
      <c r="N180" s="27" t="s">
        <v>8297</v>
      </c>
      <c r="O180" s="24" t="s">
        <v>8298</v>
      </c>
      <c r="P180" s="28">
        <v>13</v>
      </c>
      <c r="Q180" s="24">
        <v>25.5</v>
      </c>
      <c r="R180" s="24"/>
      <c r="S180" s="29">
        <v>41990.506377314814</v>
      </c>
      <c r="T180" s="29">
        <v>42020.506377314814</v>
      </c>
      <c r="U180" s="30">
        <v>12</v>
      </c>
      <c r="V180" s="30">
        <v>1</v>
      </c>
      <c r="W180" s="24">
        <v>2014</v>
      </c>
      <c r="X180" s="24">
        <v>2015</v>
      </c>
      <c r="Y180" s="30">
        <v>30</v>
      </c>
    </row>
    <row r="181" spans="1:25" x14ac:dyDescent="0.25">
      <c r="A181" s="31">
        <v>3928</v>
      </c>
      <c r="B181" s="31" t="s">
        <v>3925</v>
      </c>
      <c r="C181" s="31" t="s">
        <v>8036</v>
      </c>
      <c r="D181" s="32">
        <v>5000</v>
      </c>
      <c r="E181" s="33">
        <v>651</v>
      </c>
      <c r="F181" s="31" t="s">
        <v>8220</v>
      </c>
      <c r="G181" s="31" t="s">
        <v>8223</v>
      </c>
      <c r="H181" s="31" t="s">
        <v>8245</v>
      </c>
      <c r="I181" s="31">
        <v>1444971540</v>
      </c>
      <c r="J181" s="31">
        <v>1442593427</v>
      </c>
      <c r="K181" s="31" t="b">
        <v>0</v>
      </c>
      <c r="L181" s="31">
        <v>7</v>
      </c>
      <c r="M181" s="31" t="b">
        <v>0</v>
      </c>
      <c r="N181" s="34" t="s">
        <v>8297</v>
      </c>
      <c r="O181" s="31" t="s">
        <v>8298</v>
      </c>
      <c r="P181" s="35">
        <v>13</v>
      </c>
      <c r="Q181" s="31">
        <v>93</v>
      </c>
      <c r="R181" s="31"/>
      <c r="S181" s="36">
        <v>42265.683182870373</v>
      </c>
      <c r="T181" s="36">
        <v>42293.207638888889</v>
      </c>
      <c r="U181" s="37">
        <v>9</v>
      </c>
      <c r="V181" s="37">
        <v>10</v>
      </c>
      <c r="W181" s="31">
        <v>2015</v>
      </c>
      <c r="X181" s="31">
        <v>2015</v>
      </c>
      <c r="Y181" s="37">
        <v>28</v>
      </c>
    </row>
    <row r="182" spans="1:25" x14ac:dyDescent="0.25">
      <c r="A182" s="24">
        <v>2912</v>
      </c>
      <c r="B182" s="24" t="s">
        <v>2912</v>
      </c>
      <c r="C182" s="24" t="s">
        <v>7022</v>
      </c>
      <c r="D182" s="25">
        <v>14440</v>
      </c>
      <c r="E182" s="26">
        <v>2030</v>
      </c>
      <c r="F182" s="24" t="s">
        <v>8220</v>
      </c>
      <c r="G182" s="24" t="s">
        <v>8223</v>
      </c>
      <c r="H182" s="24" t="s">
        <v>8245</v>
      </c>
      <c r="I182" s="24">
        <v>1452827374</v>
      </c>
      <c r="J182" s="24">
        <v>1450235374</v>
      </c>
      <c r="K182" s="24" t="b">
        <v>0</v>
      </c>
      <c r="L182" s="24">
        <v>26</v>
      </c>
      <c r="M182" s="24" t="b">
        <v>0</v>
      </c>
      <c r="N182" s="27" t="s">
        <v>8297</v>
      </c>
      <c r="O182" s="24" t="s">
        <v>8298</v>
      </c>
      <c r="P182" s="28">
        <v>14</v>
      </c>
      <c r="Q182" s="24">
        <v>78.08</v>
      </c>
      <c r="R182" s="24"/>
      <c r="S182" s="29">
        <v>42354.131643518514</v>
      </c>
      <c r="T182" s="29">
        <v>42384.131643518514</v>
      </c>
      <c r="U182" s="30">
        <v>12</v>
      </c>
      <c r="V182" s="30">
        <v>1</v>
      </c>
      <c r="W182" s="24">
        <v>2015</v>
      </c>
      <c r="X182" s="24">
        <v>2016</v>
      </c>
      <c r="Y182" s="30">
        <v>30</v>
      </c>
    </row>
    <row r="183" spans="1:25" x14ac:dyDescent="0.25">
      <c r="A183" s="31">
        <v>3965</v>
      </c>
      <c r="B183" s="31" t="s">
        <v>3962</v>
      </c>
      <c r="C183" s="31" t="s">
        <v>8072</v>
      </c>
      <c r="D183" s="32">
        <v>2000</v>
      </c>
      <c r="E183" s="33">
        <v>285</v>
      </c>
      <c r="F183" s="31" t="s">
        <v>8220</v>
      </c>
      <c r="G183" s="31" t="s">
        <v>8223</v>
      </c>
      <c r="H183" s="31" t="s">
        <v>8245</v>
      </c>
      <c r="I183" s="31">
        <v>1460608780</v>
      </c>
      <c r="J183" s="31">
        <v>1455428380</v>
      </c>
      <c r="K183" s="31" t="b">
        <v>0</v>
      </c>
      <c r="L183" s="31">
        <v>4</v>
      </c>
      <c r="M183" s="31" t="b">
        <v>0</v>
      </c>
      <c r="N183" s="34" t="s">
        <v>8297</v>
      </c>
      <c r="O183" s="31" t="s">
        <v>8298</v>
      </c>
      <c r="P183" s="35">
        <v>14</v>
      </c>
      <c r="Q183" s="31">
        <v>71.25</v>
      </c>
      <c r="R183" s="31"/>
      <c r="S183" s="36">
        <v>42414.235879629632</v>
      </c>
      <c r="T183" s="36">
        <v>42474.194212962961</v>
      </c>
      <c r="U183" s="37">
        <v>2</v>
      </c>
      <c r="V183" s="37">
        <v>4</v>
      </c>
      <c r="W183" s="31">
        <v>2016</v>
      </c>
      <c r="X183" s="31">
        <v>2016</v>
      </c>
      <c r="Y183" s="37">
        <v>60</v>
      </c>
    </row>
    <row r="184" spans="1:25" x14ac:dyDescent="0.25">
      <c r="A184" s="24">
        <v>2870</v>
      </c>
      <c r="B184" s="24" t="s">
        <v>2870</v>
      </c>
      <c r="C184" s="24" t="s">
        <v>6980</v>
      </c>
      <c r="D184" s="25">
        <v>5000</v>
      </c>
      <c r="E184" s="26">
        <v>750</v>
      </c>
      <c r="F184" s="24" t="s">
        <v>8220</v>
      </c>
      <c r="G184" s="24" t="s">
        <v>8223</v>
      </c>
      <c r="H184" s="24" t="s">
        <v>8245</v>
      </c>
      <c r="I184" s="24">
        <v>1400301165</v>
      </c>
      <c r="J184" s="24">
        <v>1397709165</v>
      </c>
      <c r="K184" s="24" t="b">
        <v>0</v>
      </c>
      <c r="L184" s="24">
        <v>9</v>
      </c>
      <c r="M184" s="24" t="b">
        <v>0</v>
      </c>
      <c r="N184" s="27" t="s">
        <v>8297</v>
      </c>
      <c r="O184" s="24" t="s">
        <v>8298</v>
      </c>
      <c r="P184" s="28">
        <v>15</v>
      </c>
      <c r="Q184" s="24">
        <v>83.33</v>
      </c>
      <c r="R184" s="24"/>
      <c r="S184" s="29">
        <v>41746.189409722225</v>
      </c>
      <c r="T184" s="29">
        <v>41776.189409722225</v>
      </c>
      <c r="U184" s="30">
        <v>4</v>
      </c>
      <c r="V184" s="30">
        <v>5</v>
      </c>
      <c r="W184" s="24">
        <v>2014</v>
      </c>
      <c r="X184" s="24">
        <v>2014</v>
      </c>
      <c r="Y184" s="30">
        <v>30</v>
      </c>
    </row>
    <row r="185" spans="1:25" x14ac:dyDescent="0.25">
      <c r="A185" s="31">
        <v>3924</v>
      </c>
      <c r="B185" s="31" t="s">
        <v>3921</v>
      </c>
      <c r="C185" s="31" t="s">
        <v>8032</v>
      </c>
      <c r="D185" s="32">
        <v>15000</v>
      </c>
      <c r="E185" s="33">
        <v>2290</v>
      </c>
      <c r="F185" s="31" t="s">
        <v>8220</v>
      </c>
      <c r="G185" s="31" t="s">
        <v>8223</v>
      </c>
      <c r="H185" s="31" t="s">
        <v>8245</v>
      </c>
      <c r="I185" s="31">
        <v>1403823722</v>
      </c>
      <c r="J185" s="31">
        <v>1401231722</v>
      </c>
      <c r="K185" s="31" t="b">
        <v>0</v>
      </c>
      <c r="L185" s="31">
        <v>40</v>
      </c>
      <c r="M185" s="31" t="b">
        <v>0</v>
      </c>
      <c r="N185" s="34" t="s">
        <v>8297</v>
      </c>
      <c r="O185" s="31" t="s">
        <v>8298</v>
      </c>
      <c r="P185" s="35">
        <v>15</v>
      </c>
      <c r="Q185" s="31">
        <v>57.25</v>
      </c>
      <c r="R185" s="31"/>
      <c r="S185" s="36">
        <v>41786.959745370368</v>
      </c>
      <c r="T185" s="36">
        <v>41816.959745370368</v>
      </c>
      <c r="U185" s="37">
        <v>5</v>
      </c>
      <c r="V185" s="37">
        <v>6</v>
      </c>
      <c r="W185" s="31">
        <v>2014</v>
      </c>
      <c r="X185" s="31">
        <v>2014</v>
      </c>
      <c r="Y185" s="37">
        <v>30</v>
      </c>
    </row>
    <row r="186" spans="1:25" x14ac:dyDescent="0.25">
      <c r="A186" s="24">
        <v>3907</v>
      </c>
      <c r="B186" s="24" t="s">
        <v>3904</v>
      </c>
      <c r="C186" s="24" t="s">
        <v>8015</v>
      </c>
      <c r="D186" s="25">
        <v>1000</v>
      </c>
      <c r="E186" s="26">
        <v>153</v>
      </c>
      <c r="F186" s="24" t="s">
        <v>8220</v>
      </c>
      <c r="G186" s="24" t="s">
        <v>8223</v>
      </c>
      <c r="H186" s="24" t="s">
        <v>8245</v>
      </c>
      <c r="I186" s="24">
        <v>1414354080</v>
      </c>
      <c r="J186" s="24">
        <v>1411587606</v>
      </c>
      <c r="K186" s="24" t="b">
        <v>0</v>
      </c>
      <c r="L186" s="24">
        <v>4</v>
      </c>
      <c r="M186" s="24" t="b">
        <v>0</v>
      </c>
      <c r="N186" s="27" t="s">
        <v>8297</v>
      </c>
      <c r="O186" s="24" t="s">
        <v>8298</v>
      </c>
      <c r="P186" s="28">
        <v>15</v>
      </c>
      <c r="Q186" s="24">
        <v>38.25</v>
      </c>
      <c r="R186" s="24"/>
      <c r="S186" s="29">
        <v>41906.819513888891</v>
      </c>
      <c r="T186" s="29">
        <v>41938.838888888888</v>
      </c>
      <c r="U186" s="30">
        <v>9</v>
      </c>
      <c r="V186" s="30">
        <v>10</v>
      </c>
      <c r="W186" s="24">
        <v>2014</v>
      </c>
      <c r="X186" s="24">
        <v>2014</v>
      </c>
      <c r="Y186" s="30">
        <v>32</v>
      </c>
    </row>
    <row r="187" spans="1:25" x14ac:dyDescent="0.25">
      <c r="A187" s="31">
        <v>4081</v>
      </c>
      <c r="B187" s="31" t="s">
        <v>4077</v>
      </c>
      <c r="C187" s="31" t="s">
        <v>8184</v>
      </c>
      <c r="D187" s="32">
        <v>2224</v>
      </c>
      <c r="E187" s="33">
        <v>350</v>
      </c>
      <c r="F187" s="31" t="s">
        <v>8220</v>
      </c>
      <c r="G187" s="31" t="s">
        <v>8223</v>
      </c>
      <c r="H187" s="31" t="s">
        <v>8245</v>
      </c>
      <c r="I187" s="31">
        <v>1425819425</v>
      </c>
      <c r="J187" s="31">
        <v>1423231025</v>
      </c>
      <c r="K187" s="31" t="b">
        <v>0</v>
      </c>
      <c r="L187" s="31">
        <v>12</v>
      </c>
      <c r="M187" s="31" t="b">
        <v>0</v>
      </c>
      <c r="N187" s="34" t="s">
        <v>8297</v>
      </c>
      <c r="O187" s="31" t="s">
        <v>8298</v>
      </c>
      <c r="P187" s="35">
        <v>16</v>
      </c>
      <c r="Q187" s="31">
        <v>29.17</v>
      </c>
      <c r="R187" s="31"/>
      <c r="S187" s="36">
        <v>42041.581307870365</v>
      </c>
      <c r="T187" s="36">
        <v>42071.539641203708</v>
      </c>
      <c r="U187" s="37">
        <v>2</v>
      </c>
      <c r="V187" s="37">
        <v>3</v>
      </c>
      <c r="W187" s="31">
        <v>2015</v>
      </c>
      <c r="X187" s="31">
        <v>2015</v>
      </c>
      <c r="Y187" s="37">
        <v>30</v>
      </c>
    </row>
    <row r="188" spans="1:25" x14ac:dyDescent="0.25">
      <c r="A188" s="24">
        <v>3933</v>
      </c>
      <c r="B188" s="24" t="s">
        <v>3930</v>
      </c>
      <c r="C188" s="24" t="s">
        <v>8041</v>
      </c>
      <c r="D188" s="25">
        <v>7000</v>
      </c>
      <c r="E188" s="26">
        <v>1102</v>
      </c>
      <c r="F188" s="24" t="s">
        <v>8220</v>
      </c>
      <c r="G188" s="24" t="s">
        <v>8223</v>
      </c>
      <c r="H188" s="24" t="s">
        <v>8245</v>
      </c>
      <c r="I188" s="24">
        <v>1468716180</v>
      </c>
      <c r="J188" s="24">
        <v>1466205262</v>
      </c>
      <c r="K188" s="24" t="b">
        <v>0</v>
      </c>
      <c r="L188" s="24">
        <v>12</v>
      </c>
      <c r="M188" s="24" t="b">
        <v>0</v>
      </c>
      <c r="N188" s="27" t="s">
        <v>8297</v>
      </c>
      <c r="O188" s="24" t="s">
        <v>8298</v>
      </c>
      <c r="P188" s="28">
        <v>16</v>
      </c>
      <c r="Q188" s="24">
        <v>91.83</v>
      </c>
      <c r="R188" s="24"/>
      <c r="S188" s="29">
        <v>42538.968310185184</v>
      </c>
      <c r="T188" s="29">
        <v>42568.029861111107</v>
      </c>
      <c r="U188" s="30">
        <v>6</v>
      </c>
      <c r="V188" s="30">
        <v>7</v>
      </c>
      <c r="W188" s="24">
        <v>2016</v>
      </c>
      <c r="X188" s="24">
        <v>2016</v>
      </c>
      <c r="Y188" s="30">
        <v>30</v>
      </c>
    </row>
    <row r="189" spans="1:25" x14ac:dyDescent="0.25">
      <c r="A189" s="31">
        <v>4030</v>
      </c>
      <c r="B189" s="31" t="s">
        <v>4026</v>
      </c>
      <c r="C189" s="31" t="s">
        <v>8135</v>
      </c>
      <c r="D189" s="32">
        <v>2500</v>
      </c>
      <c r="E189" s="33">
        <v>400</v>
      </c>
      <c r="F189" s="31" t="s">
        <v>8220</v>
      </c>
      <c r="G189" s="31" t="s">
        <v>8223</v>
      </c>
      <c r="H189" s="31" t="s">
        <v>8245</v>
      </c>
      <c r="I189" s="31">
        <v>1454525340</v>
      </c>
      <c r="J189" s="31">
        <v>1452008599</v>
      </c>
      <c r="K189" s="31" t="b">
        <v>0</v>
      </c>
      <c r="L189" s="31">
        <v>6</v>
      </c>
      <c r="M189" s="31" t="b">
        <v>0</v>
      </c>
      <c r="N189" s="34" t="s">
        <v>8297</v>
      </c>
      <c r="O189" s="31" t="s">
        <v>8298</v>
      </c>
      <c r="P189" s="35">
        <v>16</v>
      </c>
      <c r="Q189" s="31">
        <v>66.67</v>
      </c>
      <c r="R189" s="31"/>
      <c r="S189" s="36">
        <v>42374.655081018514</v>
      </c>
      <c r="T189" s="36">
        <v>42403.784027777772</v>
      </c>
      <c r="U189" s="37">
        <v>1</v>
      </c>
      <c r="V189" s="37">
        <v>2</v>
      </c>
      <c r="W189" s="31">
        <v>2016</v>
      </c>
      <c r="X189" s="31">
        <v>2016</v>
      </c>
      <c r="Y189" s="37">
        <v>29</v>
      </c>
    </row>
    <row r="190" spans="1:25" x14ac:dyDescent="0.25">
      <c r="A190" s="24">
        <v>3847</v>
      </c>
      <c r="B190" s="24" t="s">
        <v>3844</v>
      </c>
      <c r="C190" s="24" t="s">
        <v>7956</v>
      </c>
      <c r="D190" s="25">
        <v>10500</v>
      </c>
      <c r="E190" s="26">
        <v>1697</v>
      </c>
      <c r="F190" s="24" t="s">
        <v>8220</v>
      </c>
      <c r="G190" s="24" t="s">
        <v>8223</v>
      </c>
      <c r="H190" s="24" t="s">
        <v>8245</v>
      </c>
      <c r="I190" s="24">
        <v>1437283391</v>
      </c>
      <c r="J190" s="24">
        <v>1433395391</v>
      </c>
      <c r="K190" s="24" t="b">
        <v>1</v>
      </c>
      <c r="L190" s="24">
        <v>9</v>
      </c>
      <c r="M190" s="24" t="b">
        <v>0</v>
      </c>
      <c r="N190" s="27" t="s">
        <v>8297</v>
      </c>
      <c r="O190" s="24" t="s">
        <v>8298</v>
      </c>
      <c r="P190" s="28">
        <v>16</v>
      </c>
      <c r="Q190" s="24">
        <v>188.56</v>
      </c>
      <c r="R190" s="24"/>
      <c r="S190" s="29">
        <v>42159.224432870367</v>
      </c>
      <c r="T190" s="29">
        <v>42204.224432870367</v>
      </c>
      <c r="U190" s="30">
        <v>6</v>
      </c>
      <c r="V190" s="30">
        <v>7</v>
      </c>
      <c r="W190" s="24">
        <v>2015</v>
      </c>
      <c r="X190" s="24">
        <v>2015</v>
      </c>
      <c r="Y190" s="30">
        <v>45</v>
      </c>
    </row>
    <row r="191" spans="1:25" x14ac:dyDescent="0.25">
      <c r="A191" s="31">
        <v>3854</v>
      </c>
      <c r="B191" s="31" t="s">
        <v>3851</v>
      </c>
      <c r="C191" s="31" t="s">
        <v>7963</v>
      </c>
      <c r="D191" s="32">
        <v>11000</v>
      </c>
      <c r="E191" s="33">
        <v>1788</v>
      </c>
      <c r="F191" s="31" t="s">
        <v>8220</v>
      </c>
      <c r="G191" s="31" t="s">
        <v>8223</v>
      </c>
      <c r="H191" s="31" t="s">
        <v>8245</v>
      </c>
      <c r="I191" s="31">
        <v>1431206058</v>
      </c>
      <c r="J191" s="31">
        <v>1428614058</v>
      </c>
      <c r="K191" s="31" t="b">
        <v>0</v>
      </c>
      <c r="L191" s="31">
        <v>20</v>
      </c>
      <c r="M191" s="31" t="b">
        <v>0</v>
      </c>
      <c r="N191" s="34" t="s">
        <v>8297</v>
      </c>
      <c r="O191" s="31" t="s">
        <v>8298</v>
      </c>
      <c r="P191" s="35">
        <v>16</v>
      </c>
      <c r="Q191" s="31">
        <v>89.4</v>
      </c>
      <c r="R191" s="31"/>
      <c r="S191" s="36">
        <v>42103.884930555556</v>
      </c>
      <c r="T191" s="36">
        <v>42133.884930555556</v>
      </c>
      <c r="U191" s="37">
        <v>4</v>
      </c>
      <c r="V191" s="37">
        <v>5</v>
      </c>
      <c r="W191" s="31">
        <v>2015</v>
      </c>
      <c r="X191" s="31">
        <v>2015</v>
      </c>
      <c r="Y191" s="37">
        <v>30</v>
      </c>
    </row>
    <row r="192" spans="1:25" x14ac:dyDescent="0.25">
      <c r="A192" s="24">
        <v>3848</v>
      </c>
      <c r="B192" s="24" t="s">
        <v>3845</v>
      </c>
      <c r="C192" s="24" t="s">
        <v>7957</v>
      </c>
      <c r="D192" s="25">
        <v>13000</v>
      </c>
      <c r="E192" s="26">
        <v>2129</v>
      </c>
      <c r="F192" s="24" t="s">
        <v>8220</v>
      </c>
      <c r="G192" s="24" t="s">
        <v>8223</v>
      </c>
      <c r="H192" s="24" t="s">
        <v>8245</v>
      </c>
      <c r="I192" s="24">
        <v>1445196989</v>
      </c>
      <c r="J192" s="24">
        <v>1442604989</v>
      </c>
      <c r="K192" s="24" t="b">
        <v>1</v>
      </c>
      <c r="L192" s="24">
        <v>43</v>
      </c>
      <c r="M192" s="24" t="b">
        <v>0</v>
      </c>
      <c r="N192" s="27" t="s">
        <v>8297</v>
      </c>
      <c r="O192" s="24" t="s">
        <v>8298</v>
      </c>
      <c r="P192" s="28">
        <v>16</v>
      </c>
      <c r="Q192" s="24">
        <v>49.51</v>
      </c>
      <c r="R192" s="24"/>
      <c r="S192" s="29">
        <v>42265.817002314812</v>
      </c>
      <c r="T192" s="29">
        <v>42295.817002314812</v>
      </c>
      <c r="U192" s="30">
        <v>9</v>
      </c>
      <c r="V192" s="30">
        <v>10</v>
      </c>
      <c r="W192" s="24">
        <v>2015</v>
      </c>
      <c r="X192" s="24">
        <v>2015</v>
      </c>
      <c r="Y192" s="30">
        <v>30</v>
      </c>
    </row>
    <row r="193" spans="1:25" x14ac:dyDescent="0.25">
      <c r="A193" s="31">
        <v>4070</v>
      </c>
      <c r="B193" s="31" t="s">
        <v>4066</v>
      </c>
      <c r="C193" s="31" t="s">
        <v>8173</v>
      </c>
      <c r="D193" s="32">
        <v>1000</v>
      </c>
      <c r="E193" s="33">
        <v>165</v>
      </c>
      <c r="F193" s="31" t="s">
        <v>8220</v>
      </c>
      <c r="G193" s="31" t="s">
        <v>8223</v>
      </c>
      <c r="H193" s="31" t="s">
        <v>8245</v>
      </c>
      <c r="I193" s="31">
        <v>1425178800</v>
      </c>
      <c r="J193" s="31">
        <v>1422374420</v>
      </c>
      <c r="K193" s="31" t="b">
        <v>0</v>
      </c>
      <c r="L193" s="31">
        <v>6</v>
      </c>
      <c r="M193" s="31" t="b">
        <v>0</v>
      </c>
      <c r="N193" s="34" t="s">
        <v>8297</v>
      </c>
      <c r="O193" s="31" t="s">
        <v>8298</v>
      </c>
      <c r="P193" s="35">
        <v>17</v>
      </c>
      <c r="Q193" s="31">
        <v>27.5</v>
      </c>
      <c r="R193" s="31"/>
      <c r="S193" s="36">
        <v>42031.666898148149</v>
      </c>
      <c r="T193" s="36">
        <v>42064.125</v>
      </c>
      <c r="U193" s="37">
        <v>1</v>
      </c>
      <c r="V193" s="37">
        <v>3</v>
      </c>
      <c r="W193" s="31">
        <v>2015</v>
      </c>
      <c r="X193" s="31">
        <v>2015</v>
      </c>
      <c r="Y193" s="37">
        <v>33</v>
      </c>
    </row>
    <row r="194" spans="1:25" x14ac:dyDescent="0.25">
      <c r="A194" s="24">
        <v>3999</v>
      </c>
      <c r="B194" s="24" t="s">
        <v>3995</v>
      </c>
      <c r="C194" s="24" t="s">
        <v>8105</v>
      </c>
      <c r="D194" s="25">
        <v>7000</v>
      </c>
      <c r="E194" s="26">
        <v>1156</v>
      </c>
      <c r="F194" s="24" t="s">
        <v>8220</v>
      </c>
      <c r="G194" s="24" t="s">
        <v>8223</v>
      </c>
      <c r="H194" s="24" t="s">
        <v>8245</v>
      </c>
      <c r="I194" s="24">
        <v>1409514709</v>
      </c>
      <c r="J194" s="24">
        <v>1406058798</v>
      </c>
      <c r="K194" s="24" t="b">
        <v>0</v>
      </c>
      <c r="L194" s="24">
        <v>14</v>
      </c>
      <c r="M194" s="24" t="b">
        <v>0</v>
      </c>
      <c r="N194" s="27" t="s">
        <v>8297</v>
      </c>
      <c r="O194" s="24" t="s">
        <v>8298</v>
      </c>
      <c r="P194" s="28">
        <v>17</v>
      </c>
      <c r="Q194" s="24">
        <v>82.57</v>
      </c>
      <c r="R194" s="24"/>
      <c r="S194" s="29">
        <v>41842.828680555554</v>
      </c>
      <c r="T194" s="29">
        <v>41882.827650462961</v>
      </c>
      <c r="U194" s="30">
        <v>7</v>
      </c>
      <c r="V194" s="30">
        <v>8</v>
      </c>
      <c r="W194" s="24">
        <v>2014</v>
      </c>
      <c r="X194" s="24">
        <v>2014</v>
      </c>
      <c r="Y194" s="30">
        <v>40</v>
      </c>
    </row>
    <row r="195" spans="1:25" x14ac:dyDescent="0.25">
      <c r="A195" s="31">
        <v>3996</v>
      </c>
      <c r="B195" s="31" t="s">
        <v>3992</v>
      </c>
      <c r="C195" s="31" t="s">
        <v>8102</v>
      </c>
      <c r="D195" s="32">
        <v>3000</v>
      </c>
      <c r="E195" s="33">
        <v>497</v>
      </c>
      <c r="F195" s="31" t="s">
        <v>8220</v>
      </c>
      <c r="G195" s="31" t="s">
        <v>8223</v>
      </c>
      <c r="H195" s="31" t="s">
        <v>8245</v>
      </c>
      <c r="I195" s="31">
        <v>1416499440</v>
      </c>
      <c r="J195" s="31">
        <v>1415341464</v>
      </c>
      <c r="K195" s="31" t="b">
        <v>0</v>
      </c>
      <c r="L195" s="31">
        <v>17</v>
      </c>
      <c r="M195" s="31" t="b">
        <v>0</v>
      </c>
      <c r="N195" s="34" t="s">
        <v>8297</v>
      </c>
      <c r="O195" s="31" t="s">
        <v>8298</v>
      </c>
      <c r="P195" s="35">
        <v>17</v>
      </c>
      <c r="Q195" s="31">
        <v>29.24</v>
      </c>
      <c r="R195" s="31"/>
      <c r="S195" s="36">
        <v>41950.26694444444</v>
      </c>
      <c r="T195" s="36">
        <v>41963.669444444444</v>
      </c>
      <c r="U195" s="37">
        <v>11</v>
      </c>
      <c r="V195" s="37">
        <v>11</v>
      </c>
      <c r="W195" s="31">
        <v>2014</v>
      </c>
      <c r="X195" s="31">
        <v>2014</v>
      </c>
      <c r="Y195" s="37">
        <v>13</v>
      </c>
    </row>
    <row r="196" spans="1:25" x14ac:dyDescent="0.25">
      <c r="A196" s="24">
        <v>4020</v>
      </c>
      <c r="B196" s="24" t="s">
        <v>4016</v>
      </c>
      <c r="C196" s="24" t="s">
        <v>8125</v>
      </c>
      <c r="D196" s="25">
        <v>600</v>
      </c>
      <c r="E196" s="26">
        <v>100</v>
      </c>
      <c r="F196" s="24" t="s">
        <v>8220</v>
      </c>
      <c r="G196" s="24" t="s">
        <v>8223</v>
      </c>
      <c r="H196" s="24" t="s">
        <v>8245</v>
      </c>
      <c r="I196" s="24">
        <v>1427168099</v>
      </c>
      <c r="J196" s="24">
        <v>1424579699</v>
      </c>
      <c r="K196" s="24" t="b">
        <v>0</v>
      </c>
      <c r="L196" s="24">
        <v>3</v>
      </c>
      <c r="M196" s="24" t="b">
        <v>0</v>
      </c>
      <c r="N196" s="27" t="s">
        <v>8297</v>
      </c>
      <c r="O196" s="24" t="s">
        <v>8298</v>
      </c>
      <c r="P196" s="28">
        <v>17</v>
      </c>
      <c r="Q196" s="24">
        <v>33.33</v>
      </c>
      <c r="R196" s="24"/>
      <c r="S196" s="29">
        <v>42057.190960648149</v>
      </c>
      <c r="T196" s="29">
        <v>42087.149293981478</v>
      </c>
      <c r="U196" s="30">
        <v>2</v>
      </c>
      <c r="V196" s="30">
        <v>3</v>
      </c>
      <c r="W196" s="24">
        <v>2015</v>
      </c>
      <c r="X196" s="24">
        <v>2015</v>
      </c>
      <c r="Y196" s="30">
        <v>30</v>
      </c>
    </row>
    <row r="197" spans="1:25" x14ac:dyDescent="0.25">
      <c r="A197" s="31">
        <v>3890</v>
      </c>
      <c r="B197" s="31" t="s">
        <v>3887</v>
      </c>
      <c r="C197" s="31" t="s">
        <v>7998</v>
      </c>
      <c r="D197" s="32">
        <v>15000</v>
      </c>
      <c r="E197" s="33">
        <v>2524</v>
      </c>
      <c r="F197" s="31" t="s">
        <v>8220</v>
      </c>
      <c r="G197" s="31" t="s">
        <v>8223</v>
      </c>
      <c r="H197" s="31" t="s">
        <v>8245</v>
      </c>
      <c r="I197" s="31">
        <v>1439662344</v>
      </c>
      <c r="J197" s="31">
        <v>1434478344</v>
      </c>
      <c r="K197" s="31" t="b">
        <v>0</v>
      </c>
      <c r="L197" s="31">
        <v>8</v>
      </c>
      <c r="M197" s="31" t="b">
        <v>0</v>
      </c>
      <c r="N197" s="34" t="s">
        <v>8297</v>
      </c>
      <c r="O197" s="31" t="s">
        <v>8298</v>
      </c>
      <c r="P197" s="35">
        <v>17</v>
      </c>
      <c r="Q197" s="31">
        <v>315.5</v>
      </c>
      <c r="R197" s="31"/>
      <c r="S197" s="36">
        <v>42171.758611111116</v>
      </c>
      <c r="T197" s="36">
        <v>42231.758611111116</v>
      </c>
      <c r="U197" s="37">
        <v>6</v>
      </c>
      <c r="V197" s="37">
        <v>8</v>
      </c>
      <c r="W197" s="31">
        <v>2015</v>
      </c>
      <c r="X197" s="31">
        <v>2015</v>
      </c>
      <c r="Y197" s="37">
        <v>60</v>
      </c>
    </row>
    <row r="198" spans="1:25" x14ac:dyDescent="0.25">
      <c r="A198" s="24">
        <v>3860</v>
      </c>
      <c r="B198" s="24" t="s">
        <v>3857</v>
      </c>
      <c r="C198" s="24" t="s">
        <v>7969</v>
      </c>
      <c r="D198" s="25">
        <v>6000</v>
      </c>
      <c r="E198" s="26">
        <v>1060</v>
      </c>
      <c r="F198" s="24" t="s">
        <v>8220</v>
      </c>
      <c r="G198" s="24" t="s">
        <v>8223</v>
      </c>
      <c r="H198" s="24" t="s">
        <v>8245</v>
      </c>
      <c r="I198" s="24">
        <v>1407858710</v>
      </c>
      <c r="J198" s="24">
        <v>1405266710</v>
      </c>
      <c r="K198" s="24" t="b">
        <v>0</v>
      </c>
      <c r="L198" s="24">
        <v>13</v>
      </c>
      <c r="M198" s="24" t="b">
        <v>0</v>
      </c>
      <c r="N198" s="27" t="s">
        <v>8297</v>
      </c>
      <c r="O198" s="24" t="s">
        <v>8298</v>
      </c>
      <c r="P198" s="28">
        <v>18</v>
      </c>
      <c r="Q198" s="24">
        <v>81.540000000000006</v>
      </c>
      <c r="R198" s="24"/>
      <c r="S198" s="29">
        <v>41833.660995370366</v>
      </c>
      <c r="T198" s="29">
        <v>41863.660995370366</v>
      </c>
      <c r="U198" s="30">
        <v>7</v>
      </c>
      <c r="V198" s="30">
        <v>8</v>
      </c>
      <c r="W198" s="24">
        <v>2014</v>
      </c>
      <c r="X198" s="24">
        <v>2014</v>
      </c>
      <c r="Y198" s="30">
        <v>30</v>
      </c>
    </row>
    <row r="199" spans="1:25" x14ac:dyDescent="0.25">
      <c r="A199" s="31">
        <v>2905</v>
      </c>
      <c r="B199" s="31" t="s">
        <v>2905</v>
      </c>
      <c r="C199" s="31" t="s">
        <v>7015</v>
      </c>
      <c r="D199" s="32">
        <v>3500</v>
      </c>
      <c r="E199" s="33">
        <v>622</v>
      </c>
      <c r="F199" s="31" t="s">
        <v>8220</v>
      </c>
      <c r="G199" s="31" t="s">
        <v>8223</v>
      </c>
      <c r="H199" s="31" t="s">
        <v>8245</v>
      </c>
      <c r="I199" s="31">
        <v>1473211313</v>
      </c>
      <c r="J199" s="31">
        <v>1472001713</v>
      </c>
      <c r="K199" s="31" t="b">
        <v>0</v>
      </c>
      <c r="L199" s="31">
        <v>17</v>
      </c>
      <c r="M199" s="31" t="b">
        <v>0</v>
      </c>
      <c r="N199" s="34" t="s">
        <v>8297</v>
      </c>
      <c r="O199" s="31" t="s">
        <v>8298</v>
      </c>
      <c r="P199" s="35">
        <v>18</v>
      </c>
      <c r="Q199" s="31">
        <v>36.590000000000003</v>
      </c>
      <c r="R199" s="31"/>
      <c r="S199" s="36">
        <v>42606.056863425925</v>
      </c>
      <c r="T199" s="36">
        <v>42620.056863425925</v>
      </c>
      <c r="U199" s="37">
        <v>8</v>
      </c>
      <c r="V199" s="37">
        <v>9</v>
      </c>
      <c r="W199" s="31">
        <v>2016</v>
      </c>
      <c r="X199" s="31">
        <v>2016</v>
      </c>
      <c r="Y199" s="37">
        <v>14</v>
      </c>
    </row>
    <row r="200" spans="1:25" x14ac:dyDescent="0.25">
      <c r="A200" s="24">
        <v>3740</v>
      </c>
      <c r="B200" s="24" t="s">
        <v>3737</v>
      </c>
      <c r="C200" s="24" t="s">
        <v>7850</v>
      </c>
      <c r="D200" s="25">
        <v>2000</v>
      </c>
      <c r="E200" s="26">
        <v>358</v>
      </c>
      <c r="F200" s="24" t="s">
        <v>8220</v>
      </c>
      <c r="G200" s="24" t="s">
        <v>8223</v>
      </c>
      <c r="H200" s="24" t="s">
        <v>8245</v>
      </c>
      <c r="I200" s="24">
        <v>1407808438</v>
      </c>
      <c r="J200" s="24">
        <v>1405217355</v>
      </c>
      <c r="K200" s="24" t="b">
        <v>0</v>
      </c>
      <c r="L200" s="24">
        <v>14</v>
      </c>
      <c r="M200" s="24" t="b">
        <v>0</v>
      </c>
      <c r="N200" s="27" t="s">
        <v>8297</v>
      </c>
      <c r="O200" s="24" t="s">
        <v>8298</v>
      </c>
      <c r="P200" s="28">
        <v>18</v>
      </c>
      <c r="Q200" s="24">
        <v>25.57</v>
      </c>
      <c r="R200" s="24"/>
      <c r="S200" s="29">
        <v>41833.089756944442</v>
      </c>
      <c r="T200" s="29">
        <v>41863.079143518517</v>
      </c>
      <c r="U200" s="30">
        <v>7</v>
      </c>
      <c r="V200" s="30">
        <v>8</v>
      </c>
      <c r="W200" s="24">
        <v>2014</v>
      </c>
      <c r="X200" s="24">
        <v>2014</v>
      </c>
      <c r="Y200" s="30">
        <v>30</v>
      </c>
    </row>
    <row r="201" spans="1:25" x14ac:dyDescent="0.25">
      <c r="A201" s="31">
        <v>3980</v>
      </c>
      <c r="B201" s="31" t="s">
        <v>3977</v>
      </c>
      <c r="C201" s="31" t="s">
        <v>8087</v>
      </c>
      <c r="D201" s="32">
        <v>2500</v>
      </c>
      <c r="E201" s="33">
        <v>450</v>
      </c>
      <c r="F201" s="31" t="s">
        <v>8220</v>
      </c>
      <c r="G201" s="31" t="s">
        <v>8223</v>
      </c>
      <c r="H201" s="31" t="s">
        <v>8245</v>
      </c>
      <c r="I201" s="31">
        <v>1404570147</v>
      </c>
      <c r="J201" s="31">
        <v>1401978147</v>
      </c>
      <c r="K201" s="31" t="b">
        <v>0</v>
      </c>
      <c r="L201" s="31">
        <v>7</v>
      </c>
      <c r="M201" s="31" t="b">
        <v>0</v>
      </c>
      <c r="N201" s="34" t="s">
        <v>8297</v>
      </c>
      <c r="O201" s="31" t="s">
        <v>8298</v>
      </c>
      <c r="P201" s="35">
        <v>18</v>
      </c>
      <c r="Q201" s="31">
        <v>64.290000000000006</v>
      </c>
      <c r="R201" s="31"/>
      <c r="S201" s="36">
        <v>41795.598923611113</v>
      </c>
      <c r="T201" s="36">
        <v>41825.598923611113</v>
      </c>
      <c r="U201" s="37">
        <v>6</v>
      </c>
      <c r="V201" s="37">
        <v>7</v>
      </c>
      <c r="W201" s="31">
        <v>2014</v>
      </c>
      <c r="X201" s="31">
        <v>2014</v>
      </c>
      <c r="Y201" s="37">
        <v>30</v>
      </c>
    </row>
    <row r="202" spans="1:25" x14ac:dyDescent="0.25">
      <c r="A202" s="24">
        <v>2883</v>
      </c>
      <c r="B202" s="24" t="s">
        <v>2883</v>
      </c>
      <c r="C202" s="24" t="s">
        <v>6993</v>
      </c>
      <c r="D202" s="25">
        <v>10000</v>
      </c>
      <c r="E202" s="26">
        <v>1908</v>
      </c>
      <c r="F202" s="24" t="s">
        <v>8220</v>
      </c>
      <c r="G202" s="24" t="s">
        <v>8223</v>
      </c>
      <c r="H202" s="24" t="s">
        <v>8245</v>
      </c>
      <c r="I202" s="24">
        <v>1454734740</v>
      </c>
      <c r="J202" s="24">
        <v>1451684437</v>
      </c>
      <c r="K202" s="24" t="b">
        <v>0</v>
      </c>
      <c r="L202" s="24">
        <v>5</v>
      </c>
      <c r="M202" s="24" t="b">
        <v>0</v>
      </c>
      <c r="N202" s="27" t="s">
        <v>8297</v>
      </c>
      <c r="O202" s="24" t="s">
        <v>8298</v>
      </c>
      <c r="P202" s="28">
        <v>19</v>
      </c>
      <c r="Q202" s="24">
        <v>381.6</v>
      </c>
      <c r="R202" s="24"/>
      <c r="S202" s="29">
        <v>42370.90320601852</v>
      </c>
      <c r="T202" s="29">
        <v>42406.207638888889</v>
      </c>
      <c r="U202" s="30">
        <v>1</v>
      </c>
      <c r="V202" s="30">
        <v>2</v>
      </c>
      <c r="W202" s="24">
        <v>2016</v>
      </c>
      <c r="X202" s="24">
        <v>2016</v>
      </c>
      <c r="Y202" s="30">
        <v>36</v>
      </c>
    </row>
    <row r="203" spans="1:25" x14ac:dyDescent="0.25">
      <c r="A203" s="31">
        <v>3991</v>
      </c>
      <c r="B203" s="31" t="s">
        <v>3987</v>
      </c>
      <c r="C203" s="31" t="s">
        <v>8097</v>
      </c>
      <c r="D203" s="32">
        <v>500</v>
      </c>
      <c r="E203" s="33">
        <v>100</v>
      </c>
      <c r="F203" s="31" t="s">
        <v>8220</v>
      </c>
      <c r="G203" s="31" t="s">
        <v>8223</v>
      </c>
      <c r="H203" s="31" t="s">
        <v>8245</v>
      </c>
      <c r="I203" s="31">
        <v>1433086082</v>
      </c>
      <c r="J203" s="31">
        <v>1430494082</v>
      </c>
      <c r="K203" s="31" t="b">
        <v>0</v>
      </c>
      <c r="L203" s="31">
        <v>1</v>
      </c>
      <c r="M203" s="31" t="b">
        <v>0</v>
      </c>
      <c r="N203" s="34" t="s">
        <v>8297</v>
      </c>
      <c r="O203" s="31" t="s">
        <v>8298</v>
      </c>
      <c r="P203" s="35">
        <v>20</v>
      </c>
      <c r="Q203" s="31">
        <v>100</v>
      </c>
      <c r="R203" s="31"/>
      <c r="S203" s="36">
        <v>42125.644467592589</v>
      </c>
      <c r="T203" s="36">
        <v>42155.644467592589</v>
      </c>
      <c r="U203" s="37">
        <v>5</v>
      </c>
      <c r="V203" s="37">
        <v>5</v>
      </c>
      <c r="W203" s="31">
        <v>2015</v>
      </c>
      <c r="X203" s="31">
        <v>2015</v>
      </c>
      <c r="Y203" s="37">
        <v>30</v>
      </c>
    </row>
    <row r="204" spans="1:25" x14ac:dyDescent="0.25">
      <c r="A204" s="24">
        <v>2867</v>
      </c>
      <c r="B204" s="24" t="s">
        <v>2867</v>
      </c>
      <c r="C204" s="24" t="s">
        <v>6977</v>
      </c>
      <c r="D204" s="25">
        <v>2500</v>
      </c>
      <c r="E204" s="26">
        <v>504</v>
      </c>
      <c r="F204" s="24" t="s">
        <v>8220</v>
      </c>
      <c r="G204" s="24" t="s">
        <v>8223</v>
      </c>
      <c r="H204" s="24" t="s">
        <v>8245</v>
      </c>
      <c r="I204" s="24">
        <v>1467604800</v>
      </c>
      <c r="J204" s="24">
        <v>1465533672</v>
      </c>
      <c r="K204" s="24" t="b">
        <v>0</v>
      </c>
      <c r="L204" s="24">
        <v>10</v>
      </c>
      <c r="M204" s="24" t="b">
        <v>0</v>
      </c>
      <c r="N204" s="27" t="s">
        <v>8297</v>
      </c>
      <c r="O204" s="24" t="s">
        <v>8298</v>
      </c>
      <c r="P204" s="28">
        <v>20</v>
      </c>
      <c r="Q204" s="24">
        <v>50.4</v>
      </c>
      <c r="R204" s="24"/>
      <c r="S204" s="29">
        <v>42531.195277777777</v>
      </c>
      <c r="T204" s="29">
        <v>42555.166666666672</v>
      </c>
      <c r="U204" s="30">
        <v>6</v>
      </c>
      <c r="V204" s="30">
        <v>7</v>
      </c>
      <c r="W204" s="24">
        <v>2016</v>
      </c>
      <c r="X204" s="24">
        <v>2016</v>
      </c>
      <c r="Y204" s="30">
        <v>24</v>
      </c>
    </row>
    <row r="205" spans="1:25" x14ac:dyDescent="0.25">
      <c r="A205" s="31">
        <v>2896</v>
      </c>
      <c r="B205" s="31" t="s">
        <v>2896</v>
      </c>
      <c r="C205" s="31" t="s">
        <v>7006</v>
      </c>
      <c r="D205" s="32">
        <v>3000</v>
      </c>
      <c r="E205" s="33">
        <v>625</v>
      </c>
      <c r="F205" s="31" t="s">
        <v>8220</v>
      </c>
      <c r="G205" s="31" t="s">
        <v>8223</v>
      </c>
      <c r="H205" s="31" t="s">
        <v>8245</v>
      </c>
      <c r="I205" s="31">
        <v>1481522400</v>
      </c>
      <c r="J205" s="31">
        <v>1480283321</v>
      </c>
      <c r="K205" s="31" t="b">
        <v>0</v>
      </c>
      <c r="L205" s="31">
        <v>12</v>
      </c>
      <c r="M205" s="31" t="b">
        <v>0</v>
      </c>
      <c r="N205" s="34" t="s">
        <v>8297</v>
      </c>
      <c r="O205" s="31" t="s">
        <v>8298</v>
      </c>
      <c r="P205" s="35">
        <v>21</v>
      </c>
      <c r="Q205" s="31">
        <v>52.08</v>
      </c>
      <c r="R205" s="31"/>
      <c r="S205" s="36">
        <v>42701.908807870372</v>
      </c>
      <c r="T205" s="36">
        <v>42716.25</v>
      </c>
      <c r="U205" s="37">
        <v>11</v>
      </c>
      <c r="V205" s="37">
        <v>12</v>
      </c>
      <c r="W205" s="31">
        <v>2016</v>
      </c>
      <c r="X205" s="31">
        <v>2016</v>
      </c>
      <c r="Y205" s="37">
        <v>15</v>
      </c>
    </row>
    <row r="206" spans="1:25" x14ac:dyDescent="0.25">
      <c r="A206" s="24">
        <v>3972</v>
      </c>
      <c r="B206" s="24" t="s">
        <v>3969</v>
      </c>
      <c r="C206" s="24" t="s">
        <v>8079</v>
      </c>
      <c r="D206" s="25">
        <v>1000</v>
      </c>
      <c r="E206" s="26">
        <v>211</v>
      </c>
      <c r="F206" s="24" t="s">
        <v>8220</v>
      </c>
      <c r="G206" s="24" t="s">
        <v>8223</v>
      </c>
      <c r="H206" s="24" t="s">
        <v>8245</v>
      </c>
      <c r="I206" s="24">
        <v>1423186634</v>
      </c>
      <c r="J206" s="24">
        <v>1418002634</v>
      </c>
      <c r="K206" s="24" t="b">
        <v>0</v>
      </c>
      <c r="L206" s="24">
        <v>8</v>
      </c>
      <c r="M206" s="24" t="b">
        <v>0</v>
      </c>
      <c r="N206" s="27" t="s">
        <v>8297</v>
      </c>
      <c r="O206" s="24" t="s">
        <v>8298</v>
      </c>
      <c r="P206" s="28">
        <v>21</v>
      </c>
      <c r="Q206" s="24">
        <v>26.38</v>
      </c>
      <c r="R206" s="24"/>
      <c r="S206" s="29">
        <v>41981.067523148144</v>
      </c>
      <c r="T206" s="29">
        <v>42041.067523148144</v>
      </c>
      <c r="U206" s="30">
        <v>12</v>
      </c>
      <c r="V206" s="30">
        <v>2</v>
      </c>
      <c r="W206" s="24">
        <v>2014</v>
      </c>
      <c r="X206" s="24">
        <v>2015</v>
      </c>
      <c r="Y206" s="30">
        <v>60</v>
      </c>
    </row>
    <row r="207" spans="1:25" x14ac:dyDescent="0.25">
      <c r="A207" s="31">
        <v>3843</v>
      </c>
      <c r="B207" s="31" t="s">
        <v>3840</v>
      </c>
      <c r="C207" s="31" t="s">
        <v>7952</v>
      </c>
      <c r="D207" s="32">
        <v>5000</v>
      </c>
      <c r="E207" s="33">
        <v>1065</v>
      </c>
      <c r="F207" s="31" t="s">
        <v>8220</v>
      </c>
      <c r="G207" s="31" t="s">
        <v>8223</v>
      </c>
      <c r="H207" s="31" t="s">
        <v>8245</v>
      </c>
      <c r="I207" s="31">
        <v>1401587064</v>
      </c>
      <c r="J207" s="31">
        <v>1399427064</v>
      </c>
      <c r="K207" s="31" t="b">
        <v>1</v>
      </c>
      <c r="L207" s="31">
        <v>19</v>
      </c>
      <c r="M207" s="31" t="b">
        <v>0</v>
      </c>
      <c r="N207" s="34" t="s">
        <v>8297</v>
      </c>
      <c r="O207" s="31" t="s">
        <v>8298</v>
      </c>
      <c r="P207" s="35">
        <v>21</v>
      </c>
      <c r="Q207" s="31">
        <v>56.05</v>
      </c>
      <c r="R207" s="31"/>
      <c r="S207" s="36">
        <v>41766.072500000002</v>
      </c>
      <c r="T207" s="36">
        <v>41791.072500000002</v>
      </c>
      <c r="U207" s="37">
        <v>5</v>
      </c>
      <c r="V207" s="37">
        <v>6</v>
      </c>
      <c r="W207" s="31">
        <v>2014</v>
      </c>
      <c r="X207" s="31">
        <v>2014</v>
      </c>
      <c r="Y207" s="37">
        <v>25</v>
      </c>
    </row>
    <row r="208" spans="1:25" x14ac:dyDescent="0.25">
      <c r="A208" s="24">
        <v>3737</v>
      </c>
      <c r="B208" s="24" t="s">
        <v>3734</v>
      </c>
      <c r="C208" s="24" t="s">
        <v>7847</v>
      </c>
      <c r="D208" s="25">
        <v>700</v>
      </c>
      <c r="E208" s="26">
        <v>150</v>
      </c>
      <c r="F208" s="24" t="s">
        <v>8220</v>
      </c>
      <c r="G208" s="24" t="s">
        <v>8223</v>
      </c>
      <c r="H208" s="24" t="s">
        <v>8245</v>
      </c>
      <c r="I208" s="24">
        <v>1447311540</v>
      </c>
      <c r="J208" s="24">
        <v>1445358903</v>
      </c>
      <c r="K208" s="24" t="b">
        <v>0</v>
      </c>
      <c r="L208" s="24">
        <v>4</v>
      </c>
      <c r="M208" s="24" t="b">
        <v>0</v>
      </c>
      <c r="N208" s="27" t="s">
        <v>8297</v>
      </c>
      <c r="O208" s="24" t="s">
        <v>8298</v>
      </c>
      <c r="P208" s="28">
        <v>21</v>
      </c>
      <c r="Q208" s="24">
        <v>37.5</v>
      </c>
      <c r="R208" s="24"/>
      <c r="S208" s="29">
        <v>42297.691006944442</v>
      </c>
      <c r="T208" s="29">
        <v>42320.290972222225</v>
      </c>
      <c r="U208" s="30">
        <v>10</v>
      </c>
      <c r="V208" s="30">
        <v>11</v>
      </c>
      <c r="W208" s="24">
        <v>2015</v>
      </c>
      <c r="X208" s="24">
        <v>2015</v>
      </c>
      <c r="Y208" s="30">
        <v>23</v>
      </c>
    </row>
    <row r="209" spans="1:25" x14ac:dyDescent="0.25">
      <c r="A209" s="31">
        <v>3893</v>
      </c>
      <c r="B209" s="31" t="s">
        <v>3890</v>
      </c>
      <c r="C209" s="31" t="s">
        <v>8001</v>
      </c>
      <c r="D209" s="32">
        <v>50000</v>
      </c>
      <c r="E209" s="33">
        <v>10775</v>
      </c>
      <c r="F209" s="31" t="s">
        <v>8220</v>
      </c>
      <c r="G209" s="31" t="s">
        <v>8223</v>
      </c>
      <c r="H209" s="31" t="s">
        <v>8245</v>
      </c>
      <c r="I209" s="31">
        <v>1404194400</v>
      </c>
      <c r="J209" s="31">
        <v>1400600840</v>
      </c>
      <c r="K209" s="31" t="b">
        <v>0</v>
      </c>
      <c r="L209" s="31">
        <v>84</v>
      </c>
      <c r="M209" s="31" t="b">
        <v>0</v>
      </c>
      <c r="N209" s="34" t="s">
        <v>8297</v>
      </c>
      <c r="O209" s="31" t="s">
        <v>8298</v>
      </c>
      <c r="P209" s="35">
        <v>22</v>
      </c>
      <c r="Q209" s="31">
        <v>128.27000000000001</v>
      </c>
      <c r="R209" s="31"/>
      <c r="S209" s="36">
        <v>41779.657870370371</v>
      </c>
      <c r="T209" s="36">
        <v>41821.25</v>
      </c>
      <c r="U209" s="37">
        <v>5</v>
      </c>
      <c r="V209" s="37">
        <v>7</v>
      </c>
      <c r="W209" s="31">
        <v>2014</v>
      </c>
      <c r="X209" s="31">
        <v>2014</v>
      </c>
      <c r="Y209" s="37">
        <v>42</v>
      </c>
    </row>
    <row r="210" spans="1:25" x14ac:dyDescent="0.25">
      <c r="A210" s="24">
        <v>4083</v>
      </c>
      <c r="B210" s="24" t="s">
        <v>4079</v>
      </c>
      <c r="C210" s="24" t="s">
        <v>8186</v>
      </c>
      <c r="D210" s="25">
        <v>3500</v>
      </c>
      <c r="E210" s="26">
        <v>759</v>
      </c>
      <c r="F210" s="24" t="s">
        <v>8220</v>
      </c>
      <c r="G210" s="24" t="s">
        <v>8223</v>
      </c>
      <c r="H210" s="24" t="s">
        <v>8245</v>
      </c>
      <c r="I210" s="24">
        <v>1452795416</v>
      </c>
      <c r="J210" s="24">
        <v>1450203416</v>
      </c>
      <c r="K210" s="24" t="b">
        <v>0</v>
      </c>
      <c r="L210" s="24">
        <v>6</v>
      </c>
      <c r="M210" s="24" t="b">
        <v>0</v>
      </c>
      <c r="N210" s="27" t="s">
        <v>8297</v>
      </c>
      <c r="O210" s="24" t="s">
        <v>8298</v>
      </c>
      <c r="P210" s="28">
        <v>22</v>
      </c>
      <c r="Q210" s="24">
        <v>126.5</v>
      </c>
      <c r="R210" s="24"/>
      <c r="S210" s="29">
        <v>42353.761759259258</v>
      </c>
      <c r="T210" s="29">
        <v>42383.761759259258</v>
      </c>
      <c r="U210" s="30">
        <v>12</v>
      </c>
      <c r="V210" s="30">
        <v>1</v>
      </c>
      <c r="W210" s="24">
        <v>2015</v>
      </c>
      <c r="X210" s="24">
        <v>2016</v>
      </c>
      <c r="Y210" s="30">
        <v>30</v>
      </c>
    </row>
    <row r="211" spans="1:25" x14ac:dyDescent="0.25">
      <c r="A211" s="31">
        <v>2917</v>
      </c>
      <c r="B211" s="31" t="s">
        <v>2917</v>
      </c>
      <c r="C211" s="31" t="s">
        <v>7027</v>
      </c>
      <c r="D211" s="32">
        <v>2000</v>
      </c>
      <c r="E211" s="33">
        <v>437</v>
      </c>
      <c r="F211" s="31" t="s">
        <v>8220</v>
      </c>
      <c r="G211" s="31" t="s">
        <v>8223</v>
      </c>
      <c r="H211" s="31" t="s">
        <v>8245</v>
      </c>
      <c r="I211" s="31">
        <v>1442381847</v>
      </c>
      <c r="J211" s="31">
        <v>1440826647</v>
      </c>
      <c r="K211" s="31" t="b">
        <v>0</v>
      </c>
      <c r="L211" s="31">
        <v>9</v>
      </c>
      <c r="M211" s="31" t="b">
        <v>0</v>
      </c>
      <c r="N211" s="34" t="s">
        <v>8297</v>
      </c>
      <c r="O211" s="31" t="s">
        <v>8298</v>
      </c>
      <c r="P211" s="35">
        <v>22</v>
      </c>
      <c r="Q211" s="31">
        <v>48.56</v>
      </c>
      <c r="R211" s="31"/>
      <c r="S211" s="36">
        <v>42245.234340277777</v>
      </c>
      <c r="T211" s="36">
        <v>42263.234340277777</v>
      </c>
      <c r="U211" s="37">
        <v>8</v>
      </c>
      <c r="V211" s="37">
        <v>9</v>
      </c>
      <c r="W211" s="31">
        <v>2015</v>
      </c>
      <c r="X211" s="31">
        <v>2015</v>
      </c>
      <c r="Y211" s="37">
        <v>18</v>
      </c>
    </row>
    <row r="212" spans="1:25" x14ac:dyDescent="0.25">
      <c r="A212" s="24">
        <v>2880</v>
      </c>
      <c r="B212" s="24" t="s">
        <v>2880</v>
      </c>
      <c r="C212" s="24" t="s">
        <v>6990</v>
      </c>
      <c r="D212" s="25">
        <v>12000</v>
      </c>
      <c r="E212" s="26">
        <v>2800</v>
      </c>
      <c r="F212" s="24" t="s">
        <v>8220</v>
      </c>
      <c r="G212" s="24" t="s">
        <v>8223</v>
      </c>
      <c r="H212" s="24" t="s">
        <v>8245</v>
      </c>
      <c r="I212" s="24">
        <v>1440090300</v>
      </c>
      <c r="J212" s="24">
        <v>1436305452</v>
      </c>
      <c r="K212" s="24" t="b">
        <v>0</v>
      </c>
      <c r="L212" s="24">
        <v>29</v>
      </c>
      <c r="M212" s="24" t="b">
        <v>0</v>
      </c>
      <c r="N212" s="27" t="s">
        <v>8297</v>
      </c>
      <c r="O212" s="24" t="s">
        <v>8298</v>
      </c>
      <c r="P212" s="28">
        <v>23</v>
      </c>
      <c r="Q212" s="24">
        <v>96.55</v>
      </c>
      <c r="R212" s="24"/>
      <c r="S212" s="29">
        <v>42192.905694444446</v>
      </c>
      <c r="T212" s="29">
        <v>42236.711805555555</v>
      </c>
      <c r="U212" s="30">
        <v>7</v>
      </c>
      <c r="V212" s="30">
        <v>8</v>
      </c>
      <c r="W212" s="24">
        <v>2015</v>
      </c>
      <c r="X212" s="24">
        <v>2015</v>
      </c>
      <c r="Y212" s="30">
        <v>44</v>
      </c>
    </row>
    <row r="213" spans="1:25" x14ac:dyDescent="0.25">
      <c r="A213" s="31">
        <v>3967</v>
      </c>
      <c r="B213" s="31" t="s">
        <v>3964</v>
      </c>
      <c r="C213" s="31" t="s">
        <v>8074</v>
      </c>
      <c r="D213" s="32">
        <v>1700</v>
      </c>
      <c r="E213" s="33">
        <v>410</v>
      </c>
      <c r="F213" s="31" t="s">
        <v>8220</v>
      </c>
      <c r="G213" s="31" t="s">
        <v>8223</v>
      </c>
      <c r="H213" s="31" t="s">
        <v>8245</v>
      </c>
      <c r="I213" s="31">
        <v>1488783507</v>
      </c>
      <c r="J213" s="31">
        <v>1486191507</v>
      </c>
      <c r="K213" s="31" t="b">
        <v>0</v>
      </c>
      <c r="L213" s="31">
        <v>10</v>
      </c>
      <c r="M213" s="31" t="b">
        <v>0</v>
      </c>
      <c r="N213" s="34" t="s">
        <v>8297</v>
      </c>
      <c r="O213" s="31" t="s">
        <v>8298</v>
      </c>
      <c r="P213" s="35">
        <v>24</v>
      </c>
      <c r="Q213" s="31">
        <v>41</v>
      </c>
      <c r="R213" s="31"/>
      <c r="S213" s="36">
        <v>42770.290590277778</v>
      </c>
      <c r="T213" s="36">
        <v>42800.290590277778</v>
      </c>
      <c r="U213" s="37">
        <v>2</v>
      </c>
      <c r="V213" s="37">
        <v>3</v>
      </c>
      <c r="W213" s="31">
        <v>2017</v>
      </c>
      <c r="X213" s="31">
        <v>2017</v>
      </c>
      <c r="Y213" s="37">
        <v>30</v>
      </c>
    </row>
    <row r="214" spans="1:25" x14ac:dyDescent="0.25">
      <c r="A214" s="24">
        <v>4010</v>
      </c>
      <c r="B214" s="24" t="s">
        <v>4006</v>
      </c>
      <c r="C214" s="24" t="s">
        <v>8115</v>
      </c>
      <c r="D214" s="25">
        <v>7200</v>
      </c>
      <c r="E214" s="26">
        <v>1742</v>
      </c>
      <c r="F214" s="24" t="s">
        <v>8220</v>
      </c>
      <c r="G214" s="24" t="s">
        <v>8223</v>
      </c>
      <c r="H214" s="24" t="s">
        <v>8245</v>
      </c>
      <c r="I214" s="24">
        <v>1414348166</v>
      </c>
      <c r="J214" s="24">
        <v>1412879366</v>
      </c>
      <c r="K214" s="24" t="b">
        <v>0</v>
      </c>
      <c r="L214" s="24">
        <v>38</v>
      </c>
      <c r="M214" s="24" t="b">
        <v>0</v>
      </c>
      <c r="N214" s="27" t="s">
        <v>8297</v>
      </c>
      <c r="O214" s="24" t="s">
        <v>8298</v>
      </c>
      <c r="P214" s="28">
        <v>24</v>
      </c>
      <c r="Q214" s="24">
        <v>45.84</v>
      </c>
      <c r="R214" s="24"/>
      <c r="S214" s="29">
        <v>41921.770439814813</v>
      </c>
      <c r="T214" s="29">
        <v>41938.770439814813</v>
      </c>
      <c r="U214" s="30">
        <v>10</v>
      </c>
      <c r="V214" s="30">
        <v>10</v>
      </c>
      <c r="W214" s="24">
        <v>2014</v>
      </c>
      <c r="X214" s="24">
        <v>2014</v>
      </c>
      <c r="Y214" s="30">
        <v>17</v>
      </c>
    </row>
    <row r="215" spans="1:25" x14ac:dyDescent="0.25">
      <c r="A215" s="31">
        <v>3955</v>
      </c>
      <c r="B215" s="31" t="s">
        <v>3952</v>
      </c>
      <c r="C215" s="31" t="s">
        <v>8062</v>
      </c>
      <c r="D215" s="32">
        <v>1750</v>
      </c>
      <c r="E215" s="33">
        <v>425</v>
      </c>
      <c r="F215" s="31" t="s">
        <v>8220</v>
      </c>
      <c r="G215" s="31" t="s">
        <v>8223</v>
      </c>
      <c r="H215" s="31" t="s">
        <v>8245</v>
      </c>
      <c r="I215" s="31">
        <v>1448745741</v>
      </c>
      <c r="J215" s="31">
        <v>1446150141</v>
      </c>
      <c r="K215" s="31" t="b">
        <v>0</v>
      </c>
      <c r="L215" s="31">
        <v>8</v>
      </c>
      <c r="M215" s="31" t="b">
        <v>0</v>
      </c>
      <c r="N215" s="34" t="s">
        <v>8297</v>
      </c>
      <c r="O215" s="31" t="s">
        <v>8298</v>
      </c>
      <c r="P215" s="35">
        <v>24</v>
      </c>
      <c r="Q215" s="31">
        <v>53.13</v>
      </c>
      <c r="R215" s="31"/>
      <c r="S215" s="36">
        <v>42306.848854166667</v>
      </c>
      <c r="T215" s="36">
        <v>42336.890520833331</v>
      </c>
      <c r="U215" s="37">
        <v>10</v>
      </c>
      <c r="V215" s="37">
        <v>11</v>
      </c>
      <c r="W215" s="31">
        <v>2015</v>
      </c>
      <c r="X215" s="31">
        <v>2015</v>
      </c>
      <c r="Y215" s="37">
        <v>30</v>
      </c>
    </row>
    <row r="216" spans="1:25" x14ac:dyDescent="0.25">
      <c r="A216" s="24">
        <v>3959</v>
      </c>
      <c r="B216" s="24" t="s">
        <v>3956</v>
      </c>
      <c r="C216" s="24" t="s">
        <v>8066</v>
      </c>
      <c r="D216" s="25">
        <v>1200</v>
      </c>
      <c r="E216" s="26">
        <v>292</v>
      </c>
      <c r="F216" s="24" t="s">
        <v>8220</v>
      </c>
      <c r="G216" s="24" t="s">
        <v>8223</v>
      </c>
      <c r="H216" s="24" t="s">
        <v>8245</v>
      </c>
      <c r="I216" s="24">
        <v>1411930556</v>
      </c>
      <c r="J216" s="24">
        <v>1409338556</v>
      </c>
      <c r="K216" s="24" t="b">
        <v>0</v>
      </c>
      <c r="L216" s="24">
        <v>12</v>
      </c>
      <c r="M216" s="24" t="b">
        <v>0</v>
      </c>
      <c r="N216" s="27" t="s">
        <v>8297</v>
      </c>
      <c r="O216" s="24" t="s">
        <v>8298</v>
      </c>
      <c r="P216" s="28">
        <v>24</v>
      </c>
      <c r="Q216" s="24">
        <v>24.33</v>
      </c>
      <c r="R216" s="24"/>
      <c r="S216" s="29">
        <v>41880.788842592592</v>
      </c>
      <c r="T216" s="29">
        <v>41910.788842592592</v>
      </c>
      <c r="U216" s="30">
        <v>8</v>
      </c>
      <c r="V216" s="30">
        <v>9</v>
      </c>
      <c r="W216" s="24">
        <v>2014</v>
      </c>
      <c r="X216" s="24">
        <v>2014</v>
      </c>
      <c r="Y216" s="30">
        <v>30</v>
      </c>
    </row>
    <row r="217" spans="1:25" x14ac:dyDescent="0.25">
      <c r="A217" s="31">
        <v>2918</v>
      </c>
      <c r="B217" s="31" t="s">
        <v>2918</v>
      </c>
      <c r="C217" s="31" t="s">
        <v>7028</v>
      </c>
      <c r="D217" s="32">
        <v>5000</v>
      </c>
      <c r="E217" s="33">
        <v>1362</v>
      </c>
      <c r="F217" s="31" t="s">
        <v>8220</v>
      </c>
      <c r="G217" s="31" t="s">
        <v>8223</v>
      </c>
      <c r="H217" s="31" t="s">
        <v>8245</v>
      </c>
      <c r="I217" s="31">
        <v>1446131207</v>
      </c>
      <c r="J217" s="31">
        <v>1443712007</v>
      </c>
      <c r="K217" s="31" t="b">
        <v>0</v>
      </c>
      <c r="L217" s="31">
        <v>20</v>
      </c>
      <c r="M217" s="31" t="b">
        <v>0</v>
      </c>
      <c r="N217" s="34" t="s">
        <v>8297</v>
      </c>
      <c r="O217" s="31" t="s">
        <v>8298</v>
      </c>
      <c r="P217" s="35">
        <v>27</v>
      </c>
      <c r="Q217" s="31">
        <v>68.099999999999994</v>
      </c>
      <c r="R217" s="31"/>
      <c r="S217" s="36">
        <v>42278.629710648151</v>
      </c>
      <c r="T217" s="36">
        <v>42306.629710648151</v>
      </c>
      <c r="U217" s="37">
        <v>10</v>
      </c>
      <c r="V217" s="37">
        <v>10</v>
      </c>
      <c r="W217" s="31">
        <v>2015</v>
      </c>
      <c r="X217" s="31">
        <v>2015</v>
      </c>
      <c r="Y217" s="37">
        <v>28</v>
      </c>
    </row>
    <row r="218" spans="1:25" x14ac:dyDescent="0.25">
      <c r="A218" s="24">
        <v>4102</v>
      </c>
      <c r="B218" s="24" t="s">
        <v>4098</v>
      </c>
      <c r="C218" s="24" t="s">
        <v>8205</v>
      </c>
      <c r="D218" s="25">
        <v>500</v>
      </c>
      <c r="E218" s="26">
        <v>137</v>
      </c>
      <c r="F218" s="24" t="s">
        <v>8220</v>
      </c>
      <c r="G218" s="24" t="s">
        <v>8223</v>
      </c>
      <c r="H218" s="24" t="s">
        <v>8245</v>
      </c>
      <c r="I218" s="24">
        <v>1463343673</v>
      </c>
      <c r="J218" s="24">
        <v>1460751673</v>
      </c>
      <c r="K218" s="24" t="b">
        <v>0</v>
      </c>
      <c r="L218" s="24">
        <v>6</v>
      </c>
      <c r="M218" s="24" t="b">
        <v>0</v>
      </c>
      <c r="N218" s="27" t="s">
        <v>8297</v>
      </c>
      <c r="O218" s="24" t="s">
        <v>8298</v>
      </c>
      <c r="P218" s="28">
        <v>27</v>
      </c>
      <c r="Q218" s="24">
        <v>22.83</v>
      </c>
      <c r="R218" s="24"/>
      <c r="S218" s="29">
        <v>42475.848067129627</v>
      </c>
      <c r="T218" s="29">
        <v>42505.848067129627</v>
      </c>
      <c r="U218" s="30">
        <v>4</v>
      </c>
      <c r="V218" s="30">
        <v>5</v>
      </c>
      <c r="W218" s="24">
        <v>2016</v>
      </c>
      <c r="X218" s="24">
        <v>2016</v>
      </c>
      <c r="Y218" s="30">
        <v>30</v>
      </c>
    </row>
    <row r="219" spans="1:25" x14ac:dyDescent="0.25">
      <c r="A219" s="31">
        <v>4028</v>
      </c>
      <c r="B219" s="31" t="s">
        <v>4024</v>
      </c>
      <c r="C219" s="31" t="s">
        <v>8133</v>
      </c>
      <c r="D219" s="32">
        <v>2000</v>
      </c>
      <c r="E219" s="33">
        <v>561</v>
      </c>
      <c r="F219" s="31" t="s">
        <v>8220</v>
      </c>
      <c r="G219" s="31" t="s">
        <v>8223</v>
      </c>
      <c r="H219" s="31" t="s">
        <v>8245</v>
      </c>
      <c r="I219" s="31">
        <v>1402007500</v>
      </c>
      <c r="J219" s="31">
        <v>1399415500</v>
      </c>
      <c r="K219" s="31" t="b">
        <v>0</v>
      </c>
      <c r="L219" s="31">
        <v>11</v>
      </c>
      <c r="M219" s="31" t="b">
        <v>0</v>
      </c>
      <c r="N219" s="34" t="s">
        <v>8297</v>
      </c>
      <c r="O219" s="31" t="s">
        <v>8298</v>
      </c>
      <c r="P219" s="35">
        <v>28</v>
      </c>
      <c r="Q219" s="31">
        <v>51</v>
      </c>
      <c r="R219" s="31"/>
      <c r="S219" s="36">
        <v>41765.938657407409</v>
      </c>
      <c r="T219" s="36">
        <v>41795.938657407409</v>
      </c>
      <c r="U219" s="37">
        <v>5</v>
      </c>
      <c r="V219" s="37">
        <v>6</v>
      </c>
      <c r="W219" s="31">
        <v>2014</v>
      </c>
      <c r="X219" s="31">
        <v>2014</v>
      </c>
      <c r="Y219" s="37">
        <v>30</v>
      </c>
    </row>
    <row r="220" spans="1:25" x14ac:dyDescent="0.25">
      <c r="A220" s="24">
        <v>3734</v>
      </c>
      <c r="B220" s="24" t="s">
        <v>3731</v>
      </c>
      <c r="C220" s="24" t="s">
        <v>7844</v>
      </c>
      <c r="D220" s="25">
        <v>1500</v>
      </c>
      <c r="E220" s="26">
        <v>427</v>
      </c>
      <c r="F220" s="24" t="s">
        <v>8220</v>
      </c>
      <c r="G220" s="24" t="s">
        <v>8223</v>
      </c>
      <c r="H220" s="24" t="s">
        <v>8245</v>
      </c>
      <c r="I220" s="24">
        <v>1432589896</v>
      </c>
      <c r="J220" s="24">
        <v>1427405896</v>
      </c>
      <c r="K220" s="24" t="b">
        <v>0</v>
      </c>
      <c r="L220" s="24">
        <v>7</v>
      </c>
      <c r="M220" s="24" t="b">
        <v>0</v>
      </c>
      <c r="N220" s="27" t="s">
        <v>8297</v>
      </c>
      <c r="O220" s="24" t="s">
        <v>8298</v>
      </c>
      <c r="P220" s="28">
        <v>28</v>
      </c>
      <c r="Q220" s="24">
        <v>61</v>
      </c>
      <c r="R220" s="24"/>
      <c r="S220" s="29">
        <v>42089.901574074072</v>
      </c>
      <c r="T220" s="29">
        <v>42149.901574074072</v>
      </c>
      <c r="U220" s="30">
        <v>3</v>
      </c>
      <c r="V220" s="30">
        <v>5</v>
      </c>
      <c r="W220" s="24">
        <v>2015</v>
      </c>
      <c r="X220" s="24">
        <v>2015</v>
      </c>
      <c r="Y220" s="30">
        <v>60</v>
      </c>
    </row>
    <row r="221" spans="1:25" x14ac:dyDescent="0.25">
      <c r="A221" s="31">
        <v>4040</v>
      </c>
      <c r="B221" s="31" t="s">
        <v>4036</v>
      </c>
      <c r="C221" s="31" t="s">
        <v>8144</v>
      </c>
      <c r="D221" s="32">
        <v>8000</v>
      </c>
      <c r="E221" s="33">
        <v>2500</v>
      </c>
      <c r="F221" s="31" t="s">
        <v>8220</v>
      </c>
      <c r="G221" s="31" t="s">
        <v>8223</v>
      </c>
      <c r="H221" s="31" t="s">
        <v>8245</v>
      </c>
      <c r="I221" s="31">
        <v>1437188400</v>
      </c>
      <c r="J221" s="31">
        <v>1432100004</v>
      </c>
      <c r="K221" s="31" t="b">
        <v>0</v>
      </c>
      <c r="L221" s="31">
        <v>2</v>
      </c>
      <c r="M221" s="31" t="b">
        <v>0</v>
      </c>
      <c r="N221" s="34" t="s">
        <v>8297</v>
      </c>
      <c r="O221" s="31" t="s">
        <v>8298</v>
      </c>
      <c r="P221" s="35">
        <v>31</v>
      </c>
      <c r="Q221" s="31">
        <v>1250</v>
      </c>
      <c r="R221" s="31"/>
      <c r="S221" s="36">
        <v>42144.231527777782</v>
      </c>
      <c r="T221" s="36">
        <v>42203.125</v>
      </c>
      <c r="U221" s="37">
        <v>5</v>
      </c>
      <c r="V221" s="37">
        <v>7</v>
      </c>
      <c r="W221" s="31">
        <v>2015</v>
      </c>
      <c r="X221" s="31">
        <v>2015</v>
      </c>
      <c r="Y221" s="37">
        <v>59</v>
      </c>
    </row>
    <row r="222" spans="1:25" x14ac:dyDescent="0.25">
      <c r="A222" s="24">
        <v>2845</v>
      </c>
      <c r="B222" s="24" t="s">
        <v>2845</v>
      </c>
      <c r="C222" s="24" t="s">
        <v>6955</v>
      </c>
      <c r="D222" s="25">
        <v>7500</v>
      </c>
      <c r="E222" s="26">
        <v>2366</v>
      </c>
      <c r="F222" s="24" t="s">
        <v>8220</v>
      </c>
      <c r="G222" s="24" t="s">
        <v>8223</v>
      </c>
      <c r="H222" s="24" t="s">
        <v>8245</v>
      </c>
      <c r="I222" s="24">
        <v>1433723033</v>
      </c>
      <c r="J222" s="24">
        <v>1428539033</v>
      </c>
      <c r="K222" s="24" t="b">
        <v>0</v>
      </c>
      <c r="L222" s="24">
        <v>39</v>
      </c>
      <c r="M222" s="24" t="b">
        <v>0</v>
      </c>
      <c r="N222" s="27" t="s">
        <v>8297</v>
      </c>
      <c r="O222" s="24" t="s">
        <v>8298</v>
      </c>
      <c r="P222" s="28">
        <v>32</v>
      </c>
      <c r="Q222" s="24">
        <v>60.67</v>
      </c>
      <c r="R222" s="24"/>
      <c r="S222" s="29">
        <v>42103.016585648147</v>
      </c>
      <c r="T222" s="29">
        <v>42163.016585648147</v>
      </c>
      <c r="U222" s="30">
        <v>4</v>
      </c>
      <c r="V222" s="30">
        <v>6</v>
      </c>
      <c r="W222" s="24">
        <v>2015</v>
      </c>
      <c r="X222" s="24">
        <v>2015</v>
      </c>
      <c r="Y222" s="30">
        <v>60</v>
      </c>
    </row>
    <row r="223" spans="1:25" x14ac:dyDescent="0.25">
      <c r="A223" s="31">
        <v>3958</v>
      </c>
      <c r="B223" s="31" t="s">
        <v>3955</v>
      </c>
      <c r="C223" s="31" t="s">
        <v>8065</v>
      </c>
      <c r="D223" s="32">
        <v>2000</v>
      </c>
      <c r="E223" s="33">
        <v>641</v>
      </c>
      <c r="F223" s="31" t="s">
        <v>8220</v>
      </c>
      <c r="G223" s="31" t="s">
        <v>8223</v>
      </c>
      <c r="H223" s="31" t="s">
        <v>8245</v>
      </c>
      <c r="I223" s="31">
        <v>1406988000</v>
      </c>
      <c r="J223" s="31">
        <v>1403822912</v>
      </c>
      <c r="K223" s="31" t="b">
        <v>0</v>
      </c>
      <c r="L223" s="31">
        <v>16</v>
      </c>
      <c r="M223" s="31" t="b">
        <v>0</v>
      </c>
      <c r="N223" s="34" t="s">
        <v>8297</v>
      </c>
      <c r="O223" s="31" t="s">
        <v>8298</v>
      </c>
      <c r="P223" s="35">
        <v>32</v>
      </c>
      <c r="Q223" s="31">
        <v>40.06</v>
      </c>
      <c r="R223" s="31"/>
      <c r="S223" s="36">
        <v>41816.950370370374</v>
      </c>
      <c r="T223" s="36">
        <v>41853.583333333336</v>
      </c>
      <c r="U223" s="37">
        <v>6</v>
      </c>
      <c r="V223" s="37">
        <v>8</v>
      </c>
      <c r="W223" s="31">
        <v>2014</v>
      </c>
      <c r="X223" s="31">
        <v>2014</v>
      </c>
      <c r="Y223" s="37">
        <v>37</v>
      </c>
    </row>
    <row r="224" spans="1:25" x14ac:dyDescent="0.25">
      <c r="A224" s="24">
        <v>3985</v>
      </c>
      <c r="B224" s="24" t="s">
        <v>3981</v>
      </c>
      <c r="C224" s="24" t="s">
        <v>8091</v>
      </c>
      <c r="D224" s="25">
        <v>2000</v>
      </c>
      <c r="E224" s="26">
        <v>641</v>
      </c>
      <c r="F224" s="24" t="s">
        <v>8220</v>
      </c>
      <c r="G224" s="24" t="s">
        <v>8223</v>
      </c>
      <c r="H224" s="24" t="s">
        <v>8245</v>
      </c>
      <c r="I224" s="24">
        <v>1456002300</v>
      </c>
      <c r="J224" s="24">
        <v>1454173120</v>
      </c>
      <c r="K224" s="24" t="b">
        <v>0</v>
      </c>
      <c r="L224" s="24">
        <v>19</v>
      </c>
      <c r="M224" s="24" t="b">
        <v>0</v>
      </c>
      <c r="N224" s="27" t="s">
        <v>8297</v>
      </c>
      <c r="O224" s="24" t="s">
        <v>8298</v>
      </c>
      <c r="P224" s="28">
        <v>32</v>
      </c>
      <c r="Q224" s="24">
        <v>33.74</v>
      </c>
      <c r="R224" s="24"/>
      <c r="S224" s="29">
        <v>42399.707407407404</v>
      </c>
      <c r="T224" s="29">
        <v>42420.878472222219</v>
      </c>
      <c r="U224" s="30">
        <v>1</v>
      </c>
      <c r="V224" s="30">
        <v>2</v>
      </c>
      <c r="W224" s="24">
        <v>2016</v>
      </c>
      <c r="X224" s="24">
        <v>2016</v>
      </c>
      <c r="Y224" s="30">
        <v>21</v>
      </c>
    </row>
    <row r="225" spans="1:25" x14ac:dyDescent="0.25">
      <c r="A225" s="31">
        <v>2885</v>
      </c>
      <c r="B225" s="31" t="s">
        <v>2885</v>
      </c>
      <c r="C225" s="31" t="s">
        <v>6995</v>
      </c>
      <c r="D225" s="32">
        <v>400</v>
      </c>
      <c r="E225" s="33">
        <v>130</v>
      </c>
      <c r="F225" s="31" t="s">
        <v>8220</v>
      </c>
      <c r="G225" s="31" t="s">
        <v>8223</v>
      </c>
      <c r="H225" s="31" t="s">
        <v>8245</v>
      </c>
      <c r="I225" s="31">
        <v>1426294201</v>
      </c>
      <c r="J225" s="31">
        <v>1423705801</v>
      </c>
      <c r="K225" s="31" t="b">
        <v>0</v>
      </c>
      <c r="L225" s="31">
        <v>5</v>
      </c>
      <c r="M225" s="31" t="b">
        <v>0</v>
      </c>
      <c r="N225" s="34" t="s">
        <v>8297</v>
      </c>
      <c r="O225" s="31" t="s">
        <v>8298</v>
      </c>
      <c r="P225" s="35">
        <v>33</v>
      </c>
      <c r="Q225" s="31">
        <v>26</v>
      </c>
      <c r="R225" s="31"/>
      <c r="S225" s="36">
        <v>42047.07640046296</v>
      </c>
      <c r="T225" s="36">
        <v>42077.034733796296</v>
      </c>
      <c r="U225" s="37">
        <v>2</v>
      </c>
      <c r="V225" s="37">
        <v>3</v>
      </c>
      <c r="W225" s="31">
        <v>2015</v>
      </c>
      <c r="X225" s="31">
        <v>2015</v>
      </c>
      <c r="Y225" s="37">
        <v>30</v>
      </c>
    </row>
    <row r="226" spans="1:25" x14ac:dyDescent="0.25">
      <c r="A226" s="24">
        <v>3891</v>
      </c>
      <c r="B226" s="24" t="s">
        <v>3888</v>
      </c>
      <c r="C226" s="24" t="s">
        <v>7999</v>
      </c>
      <c r="D226" s="25">
        <v>800</v>
      </c>
      <c r="E226" s="26">
        <v>260</v>
      </c>
      <c r="F226" s="24" t="s">
        <v>8220</v>
      </c>
      <c r="G226" s="24" t="s">
        <v>8223</v>
      </c>
      <c r="H226" s="24" t="s">
        <v>8245</v>
      </c>
      <c r="I226" s="24">
        <v>1427086740</v>
      </c>
      <c r="J226" s="24">
        <v>1424488244</v>
      </c>
      <c r="K226" s="24" t="b">
        <v>0</v>
      </c>
      <c r="L226" s="24">
        <v>7</v>
      </c>
      <c r="M226" s="24" t="b">
        <v>0</v>
      </c>
      <c r="N226" s="27" t="s">
        <v>8297</v>
      </c>
      <c r="O226" s="24" t="s">
        <v>8298</v>
      </c>
      <c r="P226" s="28">
        <v>33</v>
      </c>
      <c r="Q226" s="24">
        <v>37.14</v>
      </c>
      <c r="R226" s="24"/>
      <c r="S226" s="29">
        <v>42056.1324537037</v>
      </c>
      <c r="T226" s="29">
        <v>42086.207638888889</v>
      </c>
      <c r="U226" s="30">
        <v>2</v>
      </c>
      <c r="V226" s="30">
        <v>3</v>
      </c>
      <c r="W226" s="24">
        <v>2015</v>
      </c>
      <c r="X226" s="24">
        <v>2015</v>
      </c>
      <c r="Y226" s="30">
        <v>30</v>
      </c>
    </row>
    <row r="227" spans="1:25" x14ac:dyDescent="0.25">
      <c r="A227" s="31">
        <v>2882</v>
      </c>
      <c r="B227" s="31" t="s">
        <v>2882</v>
      </c>
      <c r="C227" s="31" t="s">
        <v>6992</v>
      </c>
      <c r="D227" s="32">
        <v>750</v>
      </c>
      <c r="E227" s="33">
        <v>252</v>
      </c>
      <c r="F227" s="31" t="s">
        <v>8220</v>
      </c>
      <c r="G227" s="31" t="s">
        <v>8223</v>
      </c>
      <c r="H227" s="31" t="s">
        <v>8245</v>
      </c>
      <c r="I227" s="31">
        <v>1462112318</v>
      </c>
      <c r="J227" s="31">
        <v>1459520318</v>
      </c>
      <c r="K227" s="31" t="b">
        <v>0</v>
      </c>
      <c r="L227" s="31">
        <v>4</v>
      </c>
      <c r="M227" s="31" t="b">
        <v>0</v>
      </c>
      <c r="N227" s="34" t="s">
        <v>8297</v>
      </c>
      <c r="O227" s="31" t="s">
        <v>8298</v>
      </c>
      <c r="P227" s="35">
        <v>34</v>
      </c>
      <c r="Q227" s="31">
        <v>63</v>
      </c>
      <c r="R227" s="31"/>
      <c r="S227" s="36">
        <v>42461.596273148149</v>
      </c>
      <c r="T227" s="36">
        <v>42491.596273148149</v>
      </c>
      <c r="U227" s="37">
        <v>4</v>
      </c>
      <c r="V227" s="37">
        <v>5</v>
      </c>
      <c r="W227" s="31">
        <v>2016</v>
      </c>
      <c r="X227" s="31">
        <v>2016</v>
      </c>
      <c r="Y227" s="37">
        <v>30</v>
      </c>
    </row>
    <row r="228" spans="1:25" x14ac:dyDescent="0.25">
      <c r="A228" s="24">
        <v>3983</v>
      </c>
      <c r="B228" s="24" t="s">
        <v>3979</v>
      </c>
      <c r="C228" s="24" t="s">
        <v>8089</v>
      </c>
      <c r="D228" s="25">
        <v>11140</v>
      </c>
      <c r="E228" s="26">
        <v>3877</v>
      </c>
      <c r="F228" s="24" t="s">
        <v>8220</v>
      </c>
      <c r="G228" s="24" t="s">
        <v>8223</v>
      </c>
      <c r="H228" s="24" t="s">
        <v>8245</v>
      </c>
      <c r="I228" s="24">
        <v>1400569140</v>
      </c>
      <c r="J228" s="24">
        <v>1397854356</v>
      </c>
      <c r="K228" s="24" t="b">
        <v>0</v>
      </c>
      <c r="L228" s="24">
        <v>46</v>
      </c>
      <c r="M228" s="24" t="b">
        <v>0</v>
      </c>
      <c r="N228" s="27" t="s">
        <v>8297</v>
      </c>
      <c r="O228" s="24" t="s">
        <v>8298</v>
      </c>
      <c r="P228" s="28">
        <v>35</v>
      </c>
      <c r="Q228" s="24">
        <v>84.28</v>
      </c>
      <c r="R228" s="24"/>
      <c r="S228" s="29">
        <v>41747.86986111111</v>
      </c>
      <c r="T228" s="29">
        <v>41779.290972222225</v>
      </c>
      <c r="U228" s="30">
        <v>4</v>
      </c>
      <c r="V228" s="30">
        <v>5</v>
      </c>
      <c r="W228" s="24">
        <v>2014</v>
      </c>
      <c r="X228" s="24">
        <v>2014</v>
      </c>
      <c r="Y228" s="30">
        <v>32</v>
      </c>
    </row>
    <row r="229" spans="1:25" x14ac:dyDescent="0.25">
      <c r="A229" s="31">
        <v>3943</v>
      </c>
      <c r="B229" s="31" t="s">
        <v>3940</v>
      </c>
      <c r="C229" s="31" t="s">
        <v>8051</v>
      </c>
      <c r="D229" s="32">
        <v>5000</v>
      </c>
      <c r="E229" s="33">
        <v>1782</v>
      </c>
      <c r="F229" s="31" t="s">
        <v>8220</v>
      </c>
      <c r="G229" s="31" t="s">
        <v>8223</v>
      </c>
      <c r="H229" s="31" t="s">
        <v>8245</v>
      </c>
      <c r="I229" s="31">
        <v>1446483000</v>
      </c>
      <c r="J229" s="31">
        <v>1443811268</v>
      </c>
      <c r="K229" s="31" t="b">
        <v>0</v>
      </c>
      <c r="L229" s="31">
        <v>13</v>
      </c>
      <c r="M229" s="31" t="b">
        <v>0</v>
      </c>
      <c r="N229" s="34" t="s">
        <v>8297</v>
      </c>
      <c r="O229" s="31" t="s">
        <v>8298</v>
      </c>
      <c r="P229" s="35">
        <v>36</v>
      </c>
      <c r="Q229" s="31">
        <v>137.08000000000001</v>
      </c>
      <c r="R229" s="31"/>
      <c r="S229" s="36">
        <v>42279.778564814813</v>
      </c>
      <c r="T229" s="36">
        <v>42310.701388888891</v>
      </c>
      <c r="U229" s="37">
        <v>10</v>
      </c>
      <c r="V229" s="37">
        <v>11</v>
      </c>
      <c r="W229" s="31">
        <v>2015</v>
      </c>
      <c r="X229" s="31">
        <v>2015</v>
      </c>
      <c r="Y229" s="37">
        <v>31</v>
      </c>
    </row>
    <row r="230" spans="1:25" x14ac:dyDescent="0.25">
      <c r="A230" s="24">
        <v>2911</v>
      </c>
      <c r="B230" s="24" t="s">
        <v>2911</v>
      </c>
      <c r="C230" s="24" t="s">
        <v>7021</v>
      </c>
      <c r="D230" s="25">
        <v>1800</v>
      </c>
      <c r="E230" s="26">
        <v>657</v>
      </c>
      <c r="F230" s="24" t="s">
        <v>8220</v>
      </c>
      <c r="G230" s="24" t="s">
        <v>8223</v>
      </c>
      <c r="H230" s="24" t="s">
        <v>8245</v>
      </c>
      <c r="I230" s="24">
        <v>1435429626</v>
      </c>
      <c r="J230" s="24">
        <v>1431973626</v>
      </c>
      <c r="K230" s="24" t="b">
        <v>0</v>
      </c>
      <c r="L230" s="24">
        <v>14</v>
      </c>
      <c r="M230" s="24" t="b">
        <v>0</v>
      </c>
      <c r="N230" s="27" t="s">
        <v>8297</v>
      </c>
      <c r="O230" s="24" t="s">
        <v>8298</v>
      </c>
      <c r="P230" s="28">
        <v>37</v>
      </c>
      <c r="Q230" s="24">
        <v>46.93</v>
      </c>
      <c r="R230" s="24"/>
      <c r="S230" s="29">
        <v>42142.768819444449</v>
      </c>
      <c r="T230" s="29">
        <v>42182.768819444449</v>
      </c>
      <c r="U230" s="30">
        <v>5</v>
      </c>
      <c r="V230" s="30">
        <v>6</v>
      </c>
      <c r="W230" s="24">
        <v>2015</v>
      </c>
      <c r="X230" s="24">
        <v>2015</v>
      </c>
      <c r="Y230" s="30">
        <v>40</v>
      </c>
    </row>
    <row r="231" spans="1:25" x14ac:dyDescent="0.25">
      <c r="A231" s="31">
        <v>4094</v>
      </c>
      <c r="B231" s="31" t="s">
        <v>4090</v>
      </c>
      <c r="C231" s="31" t="s">
        <v>8197</v>
      </c>
      <c r="D231" s="32">
        <v>2000</v>
      </c>
      <c r="E231" s="33">
        <v>730</v>
      </c>
      <c r="F231" s="31" t="s">
        <v>8220</v>
      </c>
      <c r="G231" s="31" t="s">
        <v>8223</v>
      </c>
      <c r="H231" s="31" t="s">
        <v>8245</v>
      </c>
      <c r="I231" s="31">
        <v>1413953940</v>
      </c>
      <c r="J231" s="31">
        <v>1410141900</v>
      </c>
      <c r="K231" s="31" t="b">
        <v>0</v>
      </c>
      <c r="L231" s="31">
        <v>8</v>
      </c>
      <c r="M231" s="31" t="b">
        <v>0</v>
      </c>
      <c r="N231" s="34" t="s">
        <v>8297</v>
      </c>
      <c r="O231" s="31" t="s">
        <v>8298</v>
      </c>
      <c r="P231" s="35">
        <v>37</v>
      </c>
      <c r="Q231" s="31">
        <v>91.25</v>
      </c>
      <c r="R231" s="31"/>
      <c r="S231" s="36">
        <v>41890.086805555555</v>
      </c>
      <c r="T231" s="36">
        <v>41934.207638888889</v>
      </c>
      <c r="U231" s="37">
        <v>9</v>
      </c>
      <c r="V231" s="37">
        <v>10</v>
      </c>
      <c r="W231" s="31">
        <v>2014</v>
      </c>
      <c r="X231" s="31">
        <v>2014</v>
      </c>
      <c r="Y231" s="37">
        <v>44</v>
      </c>
    </row>
    <row r="232" spans="1:25" x14ac:dyDescent="0.25">
      <c r="A232" s="24">
        <v>4035</v>
      </c>
      <c r="B232" s="24" t="s">
        <v>4031</v>
      </c>
      <c r="C232" s="24" t="s">
        <v>8140</v>
      </c>
      <c r="D232" s="25">
        <v>10000</v>
      </c>
      <c r="E232" s="26">
        <v>3685</v>
      </c>
      <c r="F232" s="24" t="s">
        <v>8220</v>
      </c>
      <c r="G232" s="24" t="s">
        <v>8223</v>
      </c>
      <c r="H232" s="24" t="s">
        <v>8245</v>
      </c>
      <c r="I232" s="24">
        <v>1413925887</v>
      </c>
      <c r="J232" s="24">
        <v>1411333887</v>
      </c>
      <c r="K232" s="24" t="b">
        <v>0</v>
      </c>
      <c r="L232" s="24">
        <v>25</v>
      </c>
      <c r="M232" s="24" t="b">
        <v>0</v>
      </c>
      <c r="N232" s="27" t="s">
        <v>8297</v>
      </c>
      <c r="O232" s="24" t="s">
        <v>8298</v>
      </c>
      <c r="P232" s="28">
        <v>37</v>
      </c>
      <c r="Q232" s="24">
        <v>147.4</v>
      </c>
      <c r="R232" s="24"/>
      <c r="S232" s="29">
        <v>41903.882951388885</v>
      </c>
      <c r="T232" s="29">
        <v>41933.882951388885</v>
      </c>
      <c r="U232" s="30">
        <v>9</v>
      </c>
      <c r="V232" s="30">
        <v>10</v>
      </c>
      <c r="W232" s="24">
        <v>2014</v>
      </c>
      <c r="X232" s="24">
        <v>2014</v>
      </c>
      <c r="Y232" s="30">
        <v>30</v>
      </c>
    </row>
    <row r="233" spans="1:25" x14ac:dyDescent="0.25">
      <c r="A233" s="31">
        <v>3911</v>
      </c>
      <c r="B233" s="31" t="s">
        <v>3908</v>
      </c>
      <c r="C233" s="31" t="s">
        <v>8019</v>
      </c>
      <c r="D233" s="32">
        <v>8000</v>
      </c>
      <c r="E233" s="33">
        <v>2993</v>
      </c>
      <c r="F233" s="31" t="s">
        <v>8220</v>
      </c>
      <c r="G233" s="31" t="s">
        <v>8223</v>
      </c>
      <c r="H233" s="31" t="s">
        <v>8245</v>
      </c>
      <c r="I233" s="31">
        <v>1417033777</v>
      </c>
      <c r="J233" s="31">
        <v>1414438177</v>
      </c>
      <c r="K233" s="31" t="b">
        <v>0</v>
      </c>
      <c r="L233" s="31">
        <v>36</v>
      </c>
      <c r="M233" s="31" t="b">
        <v>0</v>
      </c>
      <c r="N233" s="34" t="s">
        <v>8297</v>
      </c>
      <c r="O233" s="31" t="s">
        <v>8298</v>
      </c>
      <c r="P233" s="35">
        <v>37</v>
      </c>
      <c r="Q233" s="31">
        <v>83.14</v>
      </c>
      <c r="R233" s="31"/>
      <c r="S233" s="36">
        <v>41939.8122337963</v>
      </c>
      <c r="T233" s="36">
        <v>41969.853900462964</v>
      </c>
      <c r="U233" s="37">
        <v>10</v>
      </c>
      <c r="V233" s="37">
        <v>11</v>
      </c>
      <c r="W233" s="31">
        <v>2014</v>
      </c>
      <c r="X233" s="31">
        <v>2014</v>
      </c>
      <c r="Y233" s="37">
        <v>30</v>
      </c>
    </row>
    <row r="234" spans="1:25" x14ac:dyDescent="0.25">
      <c r="A234" s="24">
        <v>4044</v>
      </c>
      <c r="B234" s="24" t="s">
        <v>4040</v>
      </c>
      <c r="C234" s="24" t="s">
        <v>8148</v>
      </c>
      <c r="D234" s="25">
        <v>600</v>
      </c>
      <c r="E234" s="26">
        <v>225</v>
      </c>
      <c r="F234" s="24" t="s">
        <v>8220</v>
      </c>
      <c r="G234" s="24" t="s">
        <v>8223</v>
      </c>
      <c r="H234" s="24" t="s">
        <v>8245</v>
      </c>
      <c r="I234" s="24">
        <v>1428642000</v>
      </c>
      <c r="J234" s="24">
        <v>1426050982</v>
      </c>
      <c r="K234" s="24" t="b">
        <v>0</v>
      </c>
      <c r="L234" s="24">
        <v>4</v>
      </c>
      <c r="M234" s="24" t="b">
        <v>0</v>
      </c>
      <c r="N234" s="27" t="s">
        <v>8297</v>
      </c>
      <c r="O234" s="24" t="s">
        <v>8298</v>
      </c>
      <c r="P234" s="28">
        <v>38</v>
      </c>
      <c r="Q234" s="24">
        <v>56.25</v>
      </c>
      <c r="R234" s="24"/>
      <c r="S234" s="29">
        <v>42074.219699074078</v>
      </c>
      <c r="T234" s="29">
        <v>42104.208333333328</v>
      </c>
      <c r="U234" s="30">
        <v>3</v>
      </c>
      <c r="V234" s="30">
        <v>4</v>
      </c>
      <c r="W234" s="24">
        <v>2015</v>
      </c>
      <c r="X234" s="24">
        <v>2015</v>
      </c>
      <c r="Y234" s="30">
        <v>30</v>
      </c>
    </row>
    <row r="235" spans="1:25" x14ac:dyDescent="0.25">
      <c r="A235" s="31">
        <v>4052</v>
      </c>
      <c r="B235" s="31" t="s">
        <v>4048</v>
      </c>
      <c r="C235" s="31" t="s">
        <v>8156</v>
      </c>
      <c r="D235" s="32">
        <v>3000</v>
      </c>
      <c r="E235" s="33">
        <v>1126</v>
      </c>
      <c r="F235" s="31" t="s">
        <v>8220</v>
      </c>
      <c r="G235" s="31" t="s">
        <v>8223</v>
      </c>
      <c r="H235" s="31" t="s">
        <v>8245</v>
      </c>
      <c r="I235" s="31">
        <v>1413234316</v>
      </c>
      <c r="J235" s="31">
        <v>1408050316</v>
      </c>
      <c r="K235" s="31" t="b">
        <v>0</v>
      </c>
      <c r="L235" s="31">
        <v>13</v>
      </c>
      <c r="M235" s="31" t="b">
        <v>0</v>
      </c>
      <c r="N235" s="34" t="s">
        <v>8297</v>
      </c>
      <c r="O235" s="31" t="s">
        <v>8298</v>
      </c>
      <c r="P235" s="35">
        <v>38</v>
      </c>
      <c r="Q235" s="31">
        <v>86.62</v>
      </c>
      <c r="R235" s="31"/>
      <c r="S235" s="36">
        <v>41865.878657407404</v>
      </c>
      <c r="T235" s="36">
        <v>41925.878657407404</v>
      </c>
      <c r="U235" s="37">
        <v>8</v>
      </c>
      <c r="V235" s="37">
        <v>10</v>
      </c>
      <c r="W235" s="31">
        <v>2014</v>
      </c>
      <c r="X235" s="31">
        <v>2014</v>
      </c>
      <c r="Y235" s="37">
        <v>60</v>
      </c>
    </row>
    <row r="236" spans="1:25" x14ac:dyDescent="0.25">
      <c r="A236" s="24">
        <v>2889</v>
      </c>
      <c r="B236" s="24" t="s">
        <v>2889</v>
      </c>
      <c r="C236" s="24" t="s">
        <v>6999</v>
      </c>
      <c r="D236" s="25">
        <v>3000</v>
      </c>
      <c r="E236" s="26">
        <v>1142</v>
      </c>
      <c r="F236" s="24" t="s">
        <v>8220</v>
      </c>
      <c r="G236" s="24" t="s">
        <v>8223</v>
      </c>
      <c r="H236" s="24" t="s">
        <v>8245</v>
      </c>
      <c r="I236" s="24">
        <v>1409344985</v>
      </c>
      <c r="J236" s="24">
        <v>1406752985</v>
      </c>
      <c r="K236" s="24" t="b">
        <v>0</v>
      </c>
      <c r="L236" s="24">
        <v>14</v>
      </c>
      <c r="M236" s="24" t="b">
        <v>0</v>
      </c>
      <c r="N236" s="27" t="s">
        <v>8297</v>
      </c>
      <c r="O236" s="24" t="s">
        <v>8298</v>
      </c>
      <c r="P236" s="28">
        <v>38</v>
      </c>
      <c r="Q236" s="24">
        <v>81.569999999999993</v>
      </c>
      <c r="R236" s="24"/>
      <c r="S236" s="29">
        <v>41850.863252314812</v>
      </c>
      <c r="T236" s="29">
        <v>41880.863252314812</v>
      </c>
      <c r="U236" s="30">
        <v>7</v>
      </c>
      <c r="V236" s="30">
        <v>8</v>
      </c>
      <c r="W236" s="24">
        <v>2014</v>
      </c>
      <c r="X236" s="24">
        <v>2014</v>
      </c>
      <c r="Y236" s="30">
        <v>30</v>
      </c>
    </row>
    <row r="237" spans="1:25" x14ac:dyDescent="0.25">
      <c r="A237" s="31">
        <v>2873</v>
      </c>
      <c r="B237" s="31" t="s">
        <v>2873</v>
      </c>
      <c r="C237" s="31" t="s">
        <v>6983</v>
      </c>
      <c r="D237" s="32">
        <v>2500</v>
      </c>
      <c r="E237" s="33">
        <v>953</v>
      </c>
      <c r="F237" s="31" t="s">
        <v>8220</v>
      </c>
      <c r="G237" s="31" t="s">
        <v>8223</v>
      </c>
      <c r="H237" s="31" t="s">
        <v>8245</v>
      </c>
      <c r="I237" s="31">
        <v>1422473831</v>
      </c>
      <c r="J237" s="31">
        <v>1419881831</v>
      </c>
      <c r="K237" s="31" t="b">
        <v>0</v>
      </c>
      <c r="L237" s="31">
        <v>8</v>
      </c>
      <c r="M237" s="31" t="b">
        <v>0</v>
      </c>
      <c r="N237" s="34" t="s">
        <v>8297</v>
      </c>
      <c r="O237" s="31" t="s">
        <v>8298</v>
      </c>
      <c r="P237" s="35">
        <v>38</v>
      </c>
      <c r="Q237" s="31">
        <v>119.13</v>
      </c>
      <c r="R237" s="31"/>
      <c r="S237" s="36">
        <v>42002.817488425921</v>
      </c>
      <c r="T237" s="36">
        <v>42032.817488425921</v>
      </c>
      <c r="U237" s="37">
        <v>12</v>
      </c>
      <c r="V237" s="37">
        <v>1</v>
      </c>
      <c r="W237" s="31">
        <v>2014</v>
      </c>
      <c r="X237" s="31">
        <v>2015</v>
      </c>
      <c r="Y237" s="37">
        <v>30</v>
      </c>
    </row>
    <row r="238" spans="1:25" x14ac:dyDescent="0.25">
      <c r="A238" s="24">
        <v>3844</v>
      </c>
      <c r="B238" s="24" t="s">
        <v>3841</v>
      </c>
      <c r="C238" s="24" t="s">
        <v>7953</v>
      </c>
      <c r="D238" s="25">
        <v>9800</v>
      </c>
      <c r="E238" s="26">
        <v>4066</v>
      </c>
      <c r="F238" s="24" t="s">
        <v>8220</v>
      </c>
      <c r="G238" s="24" t="s">
        <v>8223</v>
      </c>
      <c r="H238" s="24" t="s">
        <v>8245</v>
      </c>
      <c r="I238" s="24">
        <v>1401778740</v>
      </c>
      <c r="J238" s="24">
        <v>1399474134</v>
      </c>
      <c r="K238" s="24" t="b">
        <v>1</v>
      </c>
      <c r="L238" s="24">
        <v>50</v>
      </c>
      <c r="M238" s="24" t="b">
        <v>0</v>
      </c>
      <c r="N238" s="27" t="s">
        <v>8297</v>
      </c>
      <c r="O238" s="24" t="s">
        <v>8298</v>
      </c>
      <c r="P238" s="28">
        <v>41</v>
      </c>
      <c r="Q238" s="24">
        <v>81.319999999999993</v>
      </c>
      <c r="R238" s="24"/>
      <c r="S238" s="29">
        <v>41766.617291666669</v>
      </c>
      <c r="T238" s="29">
        <v>41793.290972222225</v>
      </c>
      <c r="U238" s="30">
        <v>5</v>
      </c>
      <c r="V238" s="30">
        <v>6</v>
      </c>
      <c r="W238" s="24">
        <v>2014</v>
      </c>
      <c r="X238" s="24">
        <v>2014</v>
      </c>
      <c r="Y238" s="30">
        <v>27</v>
      </c>
    </row>
    <row r="239" spans="1:25" x14ac:dyDescent="0.25">
      <c r="A239" s="31">
        <v>2868</v>
      </c>
      <c r="B239" s="31" t="s">
        <v>2868</v>
      </c>
      <c r="C239" s="31" t="s">
        <v>6978</v>
      </c>
      <c r="D239" s="32">
        <v>15000</v>
      </c>
      <c r="E239" s="33">
        <v>6301.76</v>
      </c>
      <c r="F239" s="31" t="s">
        <v>8220</v>
      </c>
      <c r="G239" s="31" t="s">
        <v>8223</v>
      </c>
      <c r="H239" s="31" t="s">
        <v>8245</v>
      </c>
      <c r="I239" s="31">
        <v>1475697054</v>
      </c>
      <c r="J239" s="31">
        <v>1473105054</v>
      </c>
      <c r="K239" s="31" t="b">
        <v>0</v>
      </c>
      <c r="L239" s="31">
        <v>60</v>
      </c>
      <c r="M239" s="31" t="b">
        <v>0</v>
      </c>
      <c r="N239" s="34" t="s">
        <v>8297</v>
      </c>
      <c r="O239" s="31" t="s">
        <v>8298</v>
      </c>
      <c r="P239" s="35">
        <v>42</v>
      </c>
      <c r="Q239" s="31">
        <v>105.03</v>
      </c>
      <c r="R239" s="31"/>
      <c r="S239" s="36">
        <v>42618.827013888891</v>
      </c>
      <c r="T239" s="36">
        <v>42648.827013888891</v>
      </c>
      <c r="U239" s="37">
        <v>9</v>
      </c>
      <c r="V239" s="37">
        <v>10</v>
      </c>
      <c r="W239" s="31">
        <v>2016</v>
      </c>
      <c r="X239" s="31">
        <v>2016</v>
      </c>
      <c r="Y239" s="37">
        <v>30</v>
      </c>
    </row>
    <row r="240" spans="1:25" x14ac:dyDescent="0.25">
      <c r="A240" s="24">
        <v>4036</v>
      </c>
      <c r="B240" s="24" t="s">
        <v>4032</v>
      </c>
      <c r="C240" s="24" t="s">
        <v>7438</v>
      </c>
      <c r="D240" s="25">
        <v>6000</v>
      </c>
      <c r="E240" s="26">
        <v>2823</v>
      </c>
      <c r="F240" s="24" t="s">
        <v>8220</v>
      </c>
      <c r="G240" s="24" t="s">
        <v>8223</v>
      </c>
      <c r="H240" s="24" t="s">
        <v>8245</v>
      </c>
      <c r="I240" s="24">
        <v>1404253800</v>
      </c>
      <c r="J240" s="24">
        <v>1402784964</v>
      </c>
      <c r="K240" s="24" t="b">
        <v>0</v>
      </c>
      <c r="L240" s="24">
        <v>17</v>
      </c>
      <c r="M240" s="24" t="b">
        <v>0</v>
      </c>
      <c r="N240" s="27" t="s">
        <v>8297</v>
      </c>
      <c r="O240" s="24" t="s">
        <v>8298</v>
      </c>
      <c r="P240" s="28">
        <v>47</v>
      </c>
      <c r="Q240" s="24">
        <v>166.06</v>
      </c>
      <c r="R240" s="24"/>
      <c r="S240" s="29">
        <v>41804.937083333331</v>
      </c>
      <c r="T240" s="29">
        <v>41821.9375</v>
      </c>
      <c r="U240" s="30">
        <v>6</v>
      </c>
      <c r="V240" s="30">
        <v>7</v>
      </c>
      <c r="W240" s="24">
        <v>2014</v>
      </c>
      <c r="X240" s="24">
        <v>2014</v>
      </c>
      <c r="Y240" s="30">
        <v>17</v>
      </c>
    </row>
    <row r="241" spans="1:25" x14ac:dyDescent="0.25">
      <c r="A241" s="31">
        <v>3976</v>
      </c>
      <c r="B241" s="31" t="s">
        <v>3973</v>
      </c>
      <c r="C241" s="31" t="s">
        <v>8083</v>
      </c>
      <c r="D241" s="32">
        <v>1300</v>
      </c>
      <c r="E241" s="33">
        <v>620</v>
      </c>
      <c r="F241" s="31" t="s">
        <v>8220</v>
      </c>
      <c r="G241" s="31" t="s">
        <v>8223</v>
      </c>
      <c r="H241" s="31" t="s">
        <v>8245</v>
      </c>
      <c r="I241" s="31">
        <v>1406876400</v>
      </c>
      <c r="J241" s="31">
        <v>1405024561</v>
      </c>
      <c r="K241" s="31" t="b">
        <v>0</v>
      </c>
      <c r="L241" s="31">
        <v>10</v>
      </c>
      <c r="M241" s="31" t="b">
        <v>0</v>
      </c>
      <c r="N241" s="34" t="s">
        <v>8297</v>
      </c>
      <c r="O241" s="31" t="s">
        <v>8298</v>
      </c>
      <c r="P241" s="35">
        <v>48</v>
      </c>
      <c r="Q241" s="31">
        <v>62</v>
      </c>
      <c r="R241" s="31"/>
      <c r="S241" s="36">
        <v>41830.858344907407</v>
      </c>
      <c r="T241" s="36">
        <v>41852.291666666664</v>
      </c>
      <c r="U241" s="37">
        <v>7</v>
      </c>
      <c r="V241" s="37">
        <v>8</v>
      </c>
      <c r="W241" s="31">
        <v>2014</v>
      </c>
      <c r="X241" s="31">
        <v>2014</v>
      </c>
      <c r="Y241" s="37">
        <v>22</v>
      </c>
    </row>
    <row r="242" spans="1:25" x14ac:dyDescent="0.25">
      <c r="A242" s="24">
        <v>2855</v>
      </c>
      <c r="B242" s="24" t="s">
        <v>2855</v>
      </c>
      <c r="C242" s="24" t="s">
        <v>6965</v>
      </c>
      <c r="D242" s="25">
        <v>600</v>
      </c>
      <c r="E242" s="26">
        <v>300</v>
      </c>
      <c r="F242" s="24" t="s">
        <v>8220</v>
      </c>
      <c r="G242" s="24" t="s">
        <v>8223</v>
      </c>
      <c r="H242" s="24" t="s">
        <v>8245</v>
      </c>
      <c r="I242" s="24">
        <v>1454110440</v>
      </c>
      <c r="J242" s="24">
        <v>1451607071</v>
      </c>
      <c r="K242" s="24" t="b">
        <v>0</v>
      </c>
      <c r="L242" s="24">
        <v>5</v>
      </c>
      <c r="M242" s="24" t="b">
        <v>0</v>
      </c>
      <c r="N242" s="27" t="s">
        <v>8297</v>
      </c>
      <c r="O242" s="24" t="s">
        <v>8298</v>
      </c>
      <c r="P242" s="28">
        <v>50</v>
      </c>
      <c r="Q242" s="24">
        <v>60</v>
      </c>
      <c r="R242" s="24"/>
      <c r="S242" s="29">
        <v>42370.007766203707</v>
      </c>
      <c r="T242" s="29">
        <v>42398.981944444444</v>
      </c>
      <c r="U242" s="30">
        <v>1</v>
      </c>
      <c r="V242" s="30">
        <v>1</v>
      </c>
      <c r="W242" s="24">
        <v>2016</v>
      </c>
      <c r="X242" s="24">
        <v>2016</v>
      </c>
      <c r="Y242" s="30">
        <v>28</v>
      </c>
    </row>
    <row r="243" spans="1:25" x14ac:dyDescent="0.25">
      <c r="A243" s="31">
        <v>4056</v>
      </c>
      <c r="B243" s="31" t="s">
        <v>4052</v>
      </c>
      <c r="C243" s="31" t="s">
        <v>8160</v>
      </c>
      <c r="D243" s="32">
        <v>1500</v>
      </c>
      <c r="E243" s="33">
        <v>795</v>
      </c>
      <c r="F243" s="31" t="s">
        <v>8220</v>
      </c>
      <c r="G243" s="31" t="s">
        <v>8223</v>
      </c>
      <c r="H243" s="31" t="s">
        <v>8245</v>
      </c>
      <c r="I243" s="31">
        <v>1467575940</v>
      </c>
      <c r="J243" s="31">
        <v>1465856639</v>
      </c>
      <c r="K243" s="31" t="b">
        <v>0</v>
      </c>
      <c r="L243" s="31">
        <v>9</v>
      </c>
      <c r="M243" s="31" t="b">
        <v>0</v>
      </c>
      <c r="N243" s="34" t="s">
        <v>8297</v>
      </c>
      <c r="O243" s="31" t="s">
        <v>8298</v>
      </c>
      <c r="P243" s="35">
        <v>53</v>
      </c>
      <c r="Q243" s="31">
        <v>88.33</v>
      </c>
      <c r="R243" s="31"/>
      <c r="S243" s="36">
        <v>42534.933321759265</v>
      </c>
      <c r="T243" s="36">
        <v>42554.832638888889</v>
      </c>
      <c r="U243" s="37">
        <v>6</v>
      </c>
      <c r="V243" s="37">
        <v>7</v>
      </c>
      <c r="W243" s="31">
        <v>2016</v>
      </c>
      <c r="X243" s="31">
        <v>2016</v>
      </c>
      <c r="Y243" s="37">
        <v>20</v>
      </c>
    </row>
    <row r="244" spans="1:25" x14ac:dyDescent="0.25">
      <c r="A244" s="24">
        <v>3998</v>
      </c>
      <c r="B244" s="24" t="s">
        <v>3994</v>
      </c>
      <c r="C244" s="24" t="s">
        <v>8104</v>
      </c>
      <c r="D244" s="25">
        <v>1250</v>
      </c>
      <c r="E244" s="26">
        <v>715</v>
      </c>
      <c r="F244" s="24" t="s">
        <v>8220</v>
      </c>
      <c r="G244" s="24" t="s">
        <v>8223</v>
      </c>
      <c r="H244" s="24" t="s">
        <v>8245</v>
      </c>
      <c r="I244" s="24">
        <v>1427580426</v>
      </c>
      <c r="J244" s="24">
        <v>1424992026</v>
      </c>
      <c r="K244" s="24" t="b">
        <v>0</v>
      </c>
      <c r="L244" s="24">
        <v>12</v>
      </c>
      <c r="M244" s="24" t="b">
        <v>0</v>
      </c>
      <c r="N244" s="27" t="s">
        <v>8297</v>
      </c>
      <c r="O244" s="24" t="s">
        <v>8298</v>
      </c>
      <c r="P244" s="28">
        <v>57</v>
      </c>
      <c r="Q244" s="24">
        <v>59.58</v>
      </c>
      <c r="R244" s="24"/>
      <c r="S244" s="29">
        <v>42061.963263888887</v>
      </c>
      <c r="T244" s="29">
        <v>42091.921597222223</v>
      </c>
      <c r="U244" s="30">
        <v>2</v>
      </c>
      <c r="V244" s="30">
        <v>3</v>
      </c>
      <c r="W244" s="24">
        <v>2015</v>
      </c>
      <c r="X244" s="24">
        <v>2015</v>
      </c>
      <c r="Y244" s="30">
        <v>30</v>
      </c>
    </row>
    <row r="245" spans="1:25" x14ac:dyDescent="0.25">
      <c r="A245" s="31">
        <v>4039</v>
      </c>
      <c r="B245" s="31" t="s">
        <v>4035</v>
      </c>
      <c r="C245" s="31" t="s">
        <v>8143</v>
      </c>
      <c r="D245" s="32">
        <v>500</v>
      </c>
      <c r="E245" s="33">
        <v>300</v>
      </c>
      <c r="F245" s="31" t="s">
        <v>8220</v>
      </c>
      <c r="G245" s="31" t="s">
        <v>8223</v>
      </c>
      <c r="H245" s="31" t="s">
        <v>8245</v>
      </c>
      <c r="I245" s="31">
        <v>1448949540</v>
      </c>
      <c r="J245" s="31">
        <v>1446048367</v>
      </c>
      <c r="K245" s="31" t="b">
        <v>0</v>
      </c>
      <c r="L245" s="31">
        <v>5</v>
      </c>
      <c r="M245" s="31" t="b">
        <v>0</v>
      </c>
      <c r="N245" s="34" t="s">
        <v>8297</v>
      </c>
      <c r="O245" s="31" t="s">
        <v>8298</v>
      </c>
      <c r="P245" s="35">
        <v>60</v>
      </c>
      <c r="Q245" s="31">
        <v>60</v>
      </c>
      <c r="R245" s="31"/>
      <c r="S245" s="36">
        <v>42305.670914351853</v>
      </c>
      <c r="T245" s="36">
        <v>42339.249305555553</v>
      </c>
      <c r="U245" s="37">
        <v>10</v>
      </c>
      <c r="V245" s="37">
        <v>12</v>
      </c>
      <c r="W245" s="31">
        <v>2015</v>
      </c>
      <c r="X245" s="31">
        <v>2015</v>
      </c>
      <c r="Y245" s="37">
        <v>34</v>
      </c>
    </row>
    <row r="246" spans="1:25" x14ac:dyDescent="0.25">
      <c r="A246" s="24">
        <v>4067</v>
      </c>
      <c r="B246" s="24" t="s">
        <v>4063</v>
      </c>
      <c r="C246" s="24" t="s">
        <v>7998</v>
      </c>
      <c r="D246" s="25">
        <v>5000</v>
      </c>
      <c r="E246" s="26">
        <v>3045</v>
      </c>
      <c r="F246" s="24" t="s">
        <v>8220</v>
      </c>
      <c r="G246" s="24" t="s">
        <v>8223</v>
      </c>
      <c r="H246" s="24" t="s">
        <v>8245</v>
      </c>
      <c r="I246" s="24">
        <v>1443408550</v>
      </c>
      <c r="J246" s="24">
        <v>1439952550</v>
      </c>
      <c r="K246" s="24" t="b">
        <v>0</v>
      </c>
      <c r="L246" s="24">
        <v>17</v>
      </c>
      <c r="M246" s="24" t="b">
        <v>0</v>
      </c>
      <c r="N246" s="27" t="s">
        <v>8297</v>
      </c>
      <c r="O246" s="24" t="s">
        <v>8298</v>
      </c>
      <c r="P246" s="28">
        <v>61</v>
      </c>
      <c r="Q246" s="24">
        <v>179.12</v>
      </c>
      <c r="R246" s="24"/>
      <c r="S246" s="29">
        <v>42235.117476851854</v>
      </c>
      <c r="T246" s="29">
        <v>42275.117476851854</v>
      </c>
      <c r="U246" s="30">
        <v>8</v>
      </c>
      <c r="V246" s="30">
        <v>9</v>
      </c>
      <c r="W246" s="24">
        <v>2015</v>
      </c>
      <c r="X246" s="24">
        <v>2015</v>
      </c>
      <c r="Y246" s="30">
        <v>40</v>
      </c>
    </row>
    <row r="247" spans="1:25" x14ac:dyDescent="0.25">
      <c r="A247" s="31">
        <v>2900</v>
      </c>
      <c r="B247" s="31" t="s">
        <v>2900</v>
      </c>
      <c r="C247" s="31" t="s">
        <v>7010</v>
      </c>
      <c r="D247" s="32">
        <v>5500</v>
      </c>
      <c r="E247" s="33">
        <v>3405</v>
      </c>
      <c r="F247" s="31" t="s">
        <v>8220</v>
      </c>
      <c r="G247" s="31" t="s">
        <v>8223</v>
      </c>
      <c r="H247" s="31" t="s">
        <v>8245</v>
      </c>
      <c r="I247" s="31">
        <v>1407562632</v>
      </c>
      <c r="J247" s="31">
        <v>1404970632</v>
      </c>
      <c r="K247" s="31" t="b">
        <v>0</v>
      </c>
      <c r="L247" s="31">
        <v>7</v>
      </c>
      <c r="M247" s="31" t="b">
        <v>0</v>
      </c>
      <c r="N247" s="34" t="s">
        <v>8297</v>
      </c>
      <c r="O247" s="31" t="s">
        <v>8298</v>
      </c>
      <c r="P247" s="35">
        <v>62</v>
      </c>
      <c r="Q247" s="31">
        <v>486.43</v>
      </c>
      <c r="R247" s="31"/>
      <c r="S247" s="36">
        <v>41830.234166666669</v>
      </c>
      <c r="T247" s="36">
        <v>41860.234166666669</v>
      </c>
      <c r="U247" s="37">
        <v>7</v>
      </c>
      <c r="V247" s="37">
        <v>8</v>
      </c>
      <c r="W247" s="31">
        <v>2014</v>
      </c>
      <c r="X247" s="31">
        <v>2014</v>
      </c>
      <c r="Y247" s="37">
        <v>30</v>
      </c>
    </row>
    <row r="248" spans="1:25" x14ac:dyDescent="0.25">
      <c r="A248" s="24">
        <v>4022</v>
      </c>
      <c r="B248" s="24" t="s">
        <v>4018</v>
      </c>
      <c r="C248" s="24" t="s">
        <v>8127</v>
      </c>
      <c r="D248" s="25">
        <v>18000</v>
      </c>
      <c r="E248" s="26">
        <v>12521</v>
      </c>
      <c r="F248" s="24" t="s">
        <v>8220</v>
      </c>
      <c r="G248" s="24" t="s">
        <v>8223</v>
      </c>
      <c r="H248" s="24" t="s">
        <v>8245</v>
      </c>
      <c r="I248" s="24">
        <v>1422759240</v>
      </c>
      <c r="J248" s="24">
        <v>1418824867</v>
      </c>
      <c r="K248" s="24" t="b">
        <v>0</v>
      </c>
      <c r="L248" s="24">
        <v>197</v>
      </c>
      <c r="M248" s="24" t="b">
        <v>0</v>
      </c>
      <c r="N248" s="27" t="s">
        <v>8297</v>
      </c>
      <c r="O248" s="24" t="s">
        <v>8298</v>
      </c>
      <c r="P248" s="28">
        <v>70</v>
      </c>
      <c r="Q248" s="24">
        <v>63.56</v>
      </c>
      <c r="R248" s="24"/>
      <c r="S248" s="29">
        <v>41990.584108796291</v>
      </c>
      <c r="T248" s="29">
        <v>42036.120833333334</v>
      </c>
      <c r="U248" s="30">
        <v>12</v>
      </c>
      <c r="V248" s="30">
        <v>2</v>
      </c>
      <c r="W248" s="24">
        <v>2014</v>
      </c>
      <c r="X248" s="24">
        <v>2015</v>
      </c>
      <c r="Y248" s="30">
        <v>46</v>
      </c>
    </row>
    <row r="249" spans="1:25" x14ac:dyDescent="0.25">
      <c r="A249" s="31">
        <v>4106</v>
      </c>
      <c r="B249" s="31" t="s">
        <v>4102</v>
      </c>
      <c r="C249" s="31" t="s">
        <v>8209</v>
      </c>
      <c r="D249" s="32">
        <v>5000</v>
      </c>
      <c r="E249" s="33">
        <v>3530</v>
      </c>
      <c r="F249" s="31" t="s">
        <v>8220</v>
      </c>
      <c r="G249" s="31" t="s">
        <v>8223</v>
      </c>
      <c r="H249" s="31" t="s">
        <v>8245</v>
      </c>
      <c r="I249" s="31">
        <v>1427936400</v>
      </c>
      <c r="J249" s="31">
        <v>1424221866</v>
      </c>
      <c r="K249" s="31" t="b">
        <v>0</v>
      </c>
      <c r="L249" s="31">
        <v>33</v>
      </c>
      <c r="M249" s="31" t="b">
        <v>0</v>
      </c>
      <c r="N249" s="34" t="s">
        <v>8297</v>
      </c>
      <c r="O249" s="31" t="s">
        <v>8298</v>
      </c>
      <c r="P249" s="35">
        <v>71</v>
      </c>
      <c r="Q249" s="31">
        <v>106.97</v>
      </c>
      <c r="R249" s="31"/>
      <c r="S249" s="36">
        <v>42053.049375000002</v>
      </c>
      <c r="T249" s="36">
        <v>42096.041666666672</v>
      </c>
      <c r="U249" s="37">
        <v>2</v>
      </c>
      <c r="V249" s="37">
        <v>4</v>
      </c>
      <c r="W249" s="31">
        <v>2015</v>
      </c>
      <c r="X249" s="31">
        <v>2015</v>
      </c>
      <c r="Y249" s="37">
        <v>43</v>
      </c>
    </row>
    <row r="250" spans="1:25" x14ac:dyDescent="0.25">
      <c r="A250" s="24">
        <v>3973</v>
      </c>
      <c r="B250" s="24" t="s">
        <v>3970</v>
      </c>
      <c r="C250" s="24" t="s">
        <v>8080</v>
      </c>
      <c r="D250" s="25">
        <v>5000</v>
      </c>
      <c r="E250" s="26">
        <v>3905</v>
      </c>
      <c r="F250" s="24" t="s">
        <v>8220</v>
      </c>
      <c r="G250" s="24" t="s">
        <v>8223</v>
      </c>
      <c r="H250" s="24" t="s">
        <v>8245</v>
      </c>
      <c r="I250" s="24">
        <v>1462766400</v>
      </c>
      <c r="J250" s="24">
        <v>1460219110</v>
      </c>
      <c r="K250" s="24" t="b">
        <v>0</v>
      </c>
      <c r="L250" s="24">
        <v>37</v>
      </c>
      <c r="M250" s="24" t="b">
        <v>0</v>
      </c>
      <c r="N250" s="27" t="s">
        <v>8297</v>
      </c>
      <c r="O250" s="24" t="s">
        <v>8298</v>
      </c>
      <c r="P250" s="28">
        <v>78</v>
      </c>
      <c r="Q250" s="24">
        <v>105.54</v>
      </c>
      <c r="R250" s="24"/>
      <c r="S250" s="29">
        <v>42469.68414351852</v>
      </c>
      <c r="T250" s="29">
        <v>42499.166666666672</v>
      </c>
      <c r="U250" s="30">
        <v>4</v>
      </c>
      <c r="V250" s="30">
        <v>5</v>
      </c>
      <c r="W250" s="24">
        <v>2016</v>
      </c>
      <c r="X250" s="24">
        <v>2016</v>
      </c>
      <c r="Y250" s="30">
        <v>30</v>
      </c>
    </row>
    <row r="251" spans="1:25" x14ac:dyDescent="0.25">
      <c r="A251" s="45">
        <v>3937</v>
      </c>
      <c r="B251" s="45" t="s">
        <v>3934</v>
      </c>
      <c r="C251" s="45" t="s">
        <v>8045</v>
      </c>
      <c r="D251" s="46">
        <v>2885</v>
      </c>
      <c r="E251" s="47">
        <v>2485</v>
      </c>
      <c r="F251" s="45" t="s">
        <v>8220</v>
      </c>
      <c r="G251" s="45" t="s">
        <v>8223</v>
      </c>
      <c r="H251" s="45" t="s">
        <v>8245</v>
      </c>
      <c r="I251" s="45">
        <v>1468249760</v>
      </c>
      <c r="J251" s="45">
        <v>1465830560</v>
      </c>
      <c r="K251" s="45" t="b">
        <v>0</v>
      </c>
      <c r="L251" s="45">
        <v>10</v>
      </c>
      <c r="M251" s="45" t="b">
        <v>0</v>
      </c>
      <c r="N251" s="48" t="s">
        <v>8297</v>
      </c>
      <c r="O251" s="45" t="s">
        <v>8298</v>
      </c>
      <c r="P251" s="49">
        <v>86</v>
      </c>
      <c r="Q251" s="45">
        <v>248.5</v>
      </c>
      <c r="R251" s="45"/>
      <c r="S251" s="50">
        <v>42534.631481481483</v>
      </c>
      <c r="T251" s="50">
        <v>42562.631481481483</v>
      </c>
      <c r="U251" s="51">
        <v>6</v>
      </c>
      <c r="V251" s="51">
        <v>7</v>
      </c>
      <c r="W251" s="45">
        <v>2016</v>
      </c>
      <c r="X251" s="45">
        <v>2016</v>
      </c>
      <c r="Y251" s="51">
        <v>28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C8C7-4387-4341-AFC2-CF3DBBAA7DDD}">
  <dimension ref="A1:C14"/>
  <sheetViews>
    <sheetView workbookViewId="0">
      <selection activeCell="G12" sqref="G12"/>
    </sheetView>
  </sheetViews>
  <sheetFormatPr defaultRowHeight="15" x14ac:dyDescent="0.25"/>
  <cols>
    <col min="1" max="1" width="18.140625" bestFit="1" customWidth="1"/>
    <col min="2" max="2" width="12.140625" bestFit="1" customWidth="1"/>
    <col min="3" max="3" width="11.5703125" bestFit="1" customWidth="1"/>
  </cols>
  <sheetData>
    <row r="1" spans="1:3" x14ac:dyDescent="0.25">
      <c r="B1" s="21" t="s">
        <v>8350</v>
      </c>
      <c r="C1" s="21" t="s">
        <v>8351</v>
      </c>
    </row>
    <row r="2" spans="1:3" x14ac:dyDescent="0.25">
      <c r="A2" s="21" t="s">
        <v>8348</v>
      </c>
      <c r="B2" s="52">
        <f>AVERAGE(Table2[goal])</f>
        <v>5048.8786407766993</v>
      </c>
      <c r="C2" s="52">
        <f>AVERAGE(Table3[goal])</f>
        <v>10554.212</v>
      </c>
    </row>
    <row r="3" spans="1:3" x14ac:dyDescent="0.25">
      <c r="A3" s="21" t="s">
        <v>8349</v>
      </c>
      <c r="B3" s="52">
        <f>MEDIAN(Table2[goal])</f>
        <v>3000</v>
      </c>
      <c r="C3" s="52">
        <f>MEDIAN(Table3[goal])</f>
        <v>5000</v>
      </c>
    </row>
    <row r="4" spans="1:3" x14ac:dyDescent="0.25">
      <c r="A4" s="21" t="s">
        <v>8354</v>
      </c>
      <c r="B4" s="52">
        <f>_xlfn.STDEV.P(Table2[goal])</f>
        <v>7748.7537726373303</v>
      </c>
      <c r="C4" s="52">
        <f>_xlfn.STDEV.P(Table3[goal])</f>
        <v>21967.731061515115</v>
      </c>
    </row>
    <row r="5" spans="1:3" x14ac:dyDescent="0.25">
      <c r="A5" s="21" t="s">
        <v>8355</v>
      </c>
      <c r="B5" s="52">
        <f>_xlfn.QUARTILE.EXC(Table2[goal],3)</f>
        <v>5000</v>
      </c>
      <c r="C5" s="52">
        <f>_xlfn.QUARTILE.EXC(Table3[goal],3)</f>
        <v>10000</v>
      </c>
    </row>
    <row r="6" spans="1:3" x14ac:dyDescent="0.25">
      <c r="A6" s="21" t="s">
        <v>8356</v>
      </c>
      <c r="B6" s="52">
        <f>_xlfn.QUARTILE.EXC(Table2[goal],1)</f>
        <v>1500</v>
      </c>
      <c r="C6" s="52">
        <f>_xlfn.QUARTILE.EXC(Table3[goal],1)</f>
        <v>2000</v>
      </c>
    </row>
    <row r="7" spans="1:3" x14ac:dyDescent="0.25">
      <c r="A7" s="21" t="s">
        <v>8357</v>
      </c>
      <c r="B7" s="52">
        <f>B5-B6</f>
        <v>3500</v>
      </c>
      <c r="C7" s="52">
        <f>C5-C6</f>
        <v>8000</v>
      </c>
    </row>
    <row r="8" spans="1:3" x14ac:dyDescent="0.25">
      <c r="B8" s="53"/>
      <c r="C8" s="53"/>
    </row>
    <row r="9" spans="1:3" x14ac:dyDescent="0.25">
      <c r="A9" s="21" t="s">
        <v>8352</v>
      </c>
      <c r="B9" s="52">
        <f>AVERAGE(Table2[pledged])</f>
        <v>5601.5458009708736</v>
      </c>
      <c r="C9" s="52">
        <f>AVERAGE(Table3[pledged])</f>
        <v>558.65483999999992</v>
      </c>
    </row>
    <row r="10" spans="1:3" x14ac:dyDescent="0.25">
      <c r="A10" s="21" t="s">
        <v>8353</v>
      </c>
      <c r="B10" s="52">
        <f>MEDIAN(Table2[pledged])</f>
        <v>3167.5</v>
      </c>
      <c r="C10" s="52">
        <f>MEDIAN(Table3[pledged])</f>
        <v>103</v>
      </c>
    </row>
    <row r="11" spans="1:3" x14ac:dyDescent="0.25">
      <c r="A11" s="21" t="s">
        <v>8354</v>
      </c>
      <c r="B11" s="52">
        <f>_xlfn.STDEV.P(Table2[pledged])</f>
        <v>8334.5731699164626</v>
      </c>
      <c r="C11" s="52">
        <f>_xlfn.STDEV.P(Table3[pledged])</f>
        <v>1330.5230280400915</v>
      </c>
    </row>
    <row r="12" spans="1:3" x14ac:dyDescent="0.25">
      <c r="A12" s="21" t="s">
        <v>8355</v>
      </c>
      <c r="B12" s="52">
        <f>_xlfn.QUARTILE.EXC(Table2[pledged],3)</f>
        <v>5699</v>
      </c>
      <c r="C12" s="52">
        <f>_xlfn.QUARTILE.EXC(Table3[pledged],3)</f>
        <v>501</v>
      </c>
    </row>
    <row r="13" spans="1:3" x14ac:dyDescent="0.25">
      <c r="A13" s="21" t="s">
        <v>8356</v>
      </c>
      <c r="B13" s="52">
        <f>_xlfn.QUARTILE.EXC(Table2[pledged],1)</f>
        <v>1716.5074999999999</v>
      </c>
      <c r="C13" s="52">
        <f>_xlfn.QUARTILE.EXC(Table3[pledged],1)</f>
        <v>9.25</v>
      </c>
    </row>
    <row r="14" spans="1:3" x14ac:dyDescent="0.25">
      <c r="A14" s="21" t="s">
        <v>8357</v>
      </c>
      <c r="B14" s="52">
        <f>B12-B13</f>
        <v>3982.4925000000003</v>
      </c>
      <c r="C14" s="52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F44E5-4E08-4E18-8FC8-BB932D811C4D}">
  <dimension ref="A1:F6"/>
  <sheetViews>
    <sheetView workbookViewId="0">
      <selection activeCell="F15" sqref="F1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" bestFit="1" customWidth="1"/>
    <col min="6" max="6" width="17" bestFit="1" customWidth="1"/>
  </cols>
  <sheetData>
    <row r="1" spans="1:6" x14ac:dyDescent="0.25">
      <c r="A1" s="21" t="s">
        <v>8343</v>
      </c>
      <c r="B1" s="21" t="s">
        <v>8344</v>
      </c>
      <c r="C1" s="21" t="s">
        <v>8345</v>
      </c>
      <c r="D1" s="21" t="s">
        <v>8346</v>
      </c>
      <c r="E1" s="21" t="s">
        <v>8347</v>
      </c>
      <c r="F1" s="21" t="s">
        <v>8265</v>
      </c>
    </row>
    <row r="2" spans="1:6" x14ac:dyDescent="0.25">
      <c r="A2" t="s">
        <v>3473</v>
      </c>
      <c r="B2" t="str">
        <f>VLOOKUP($A$2,Kickstarter!B:C,2,FALSE)</f>
        <v>Help us get actor-writer Ian Bonar's debut play - a hilarious, heartbreaking story of grief and loss - to the 2016 Edinburgh Fringe.</v>
      </c>
      <c r="C2" s="22">
        <f>VLOOKUP($A2,Kickstarter!$B:$E,3,FALSE)</f>
        <v>2000</v>
      </c>
      <c r="D2" s="22">
        <f>VLOOKUP($A2,Kickstarter!$B:$E,4,FALSE)</f>
        <v>2020</v>
      </c>
      <c r="E2" s="23">
        <f>VLOOKUP($A2,Kickstarter!$B:$L,11,FALSE)</f>
        <v>39</v>
      </c>
      <c r="F2" s="22">
        <f>VLOOKUP($A2,Kickstarter!$B:$Q,16,FALSE)</f>
        <v>51.79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VLOOKUP($A3,Kickstarter!$B:$E,3,FALSE)</f>
        <v>2000</v>
      </c>
      <c r="D3" s="22">
        <f>VLOOKUP($A3,Kickstarter!$B:$E,4,FALSE)</f>
        <v>2020</v>
      </c>
      <c r="E3" s="23">
        <f>VLOOKUP($A3,Kickstarter!$B:$L,11,FALSE)</f>
        <v>56</v>
      </c>
      <c r="F3" s="22">
        <f>VLOOKUP($A3,Kickstarter!$B:$Q,16,FALSE)</f>
        <v>36.07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VLOOKUP($A4,Kickstarter!$B:$E,3,FALSE)</f>
        <v>1500</v>
      </c>
      <c r="D4" s="22">
        <f>VLOOKUP($A4,Kickstarter!$B:$E,4,FALSE)</f>
        <v>2576</v>
      </c>
      <c r="E4" s="23">
        <f>VLOOKUP($A4,Kickstarter!$B:$L,11,FALSE)</f>
        <v>78</v>
      </c>
      <c r="F4" s="22">
        <f>VLOOKUP($A4,Kickstarter!$B:$Q,16,FALSE)</f>
        <v>33.03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VLOOKUP($A5,Kickstarter!$B:$E,3,FALSE)</f>
        <v>1000</v>
      </c>
      <c r="D5" s="22">
        <f>VLOOKUP($A5,Kickstarter!$B:$E,4,FALSE)</f>
        <v>1168</v>
      </c>
      <c r="E5" s="23">
        <f>VLOOKUP($A5,Kickstarter!$B:$L,11,FALSE)</f>
        <v>26</v>
      </c>
      <c r="F5" s="22">
        <f>VLOOKUP($A5,Kickstarter!$B:$Q,16,FALSE)</f>
        <v>44.92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VLOOKUP($A6,Kickstarter!$B:$E,3,FALSE)</f>
        <v>4000</v>
      </c>
      <c r="D6" s="22">
        <f>VLOOKUP($A6,Kickstarter!$B:$E,4,FALSE)</f>
        <v>4137</v>
      </c>
      <c r="E6" s="23">
        <f>VLOOKUP($A6,Kickstarter!$B:$L,11,FALSE)</f>
        <v>113</v>
      </c>
      <c r="F6" s="22">
        <f>VLOOKUP($A6,Kickstarter!$B:$Q,16,FALSE)</f>
        <v>36.61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2AD35-26FF-4EA1-A051-7B0731648C12}">
  <dimension ref="A1:F5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B3" s="11" t="s">
        <v>8320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t="s">
        <v>8321</v>
      </c>
      <c r="B5" s="14">
        <v>257</v>
      </c>
      <c r="C5" s="14">
        <v>1097</v>
      </c>
      <c r="D5" s="14">
        <v>33</v>
      </c>
      <c r="E5" s="14">
        <v>1651</v>
      </c>
      <c r="F5" s="14">
        <v>3038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1A0E-F949-4DC2-BE82-2BDC759649CB}">
  <dimension ref="A2:E7"/>
  <sheetViews>
    <sheetView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5" t="s">
        <v>8298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Kickstarter</vt:lpstr>
      <vt:lpstr>Outcomes Based on Launch Date</vt:lpstr>
      <vt:lpstr>Outcomes Based on Goals</vt:lpstr>
      <vt:lpstr>Musicals Box and Whisker</vt:lpstr>
      <vt:lpstr>British Musicals</vt:lpstr>
      <vt:lpstr>Successful U.S. Kickstarters</vt:lpstr>
      <vt:lpstr>Failed U.S. Kickstarters</vt:lpstr>
      <vt:lpstr>Descriptive Statistics</vt:lpstr>
      <vt:lpstr>Edinburgh Research</vt:lpstr>
      <vt:lpstr>Category Statistics</vt:lpstr>
      <vt:lpstr>Subcategory Statistics</vt:lpstr>
      <vt:lpstr>Failed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Vanderheyden</cp:lastModifiedBy>
  <dcterms:created xsi:type="dcterms:W3CDTF">2017-04-20T15:17:24Z</dcterms:created>
  <dcterms:modified xsi:type="dcterms:W3CDTF">2020-09-26T19:32:58Z</dcterms:modified>
</cp:coreProperties>
</file>