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hu\Documents\"/>
    </mc:Choice>
  </mc:AlternateContent>
  <xr:revisionPtr revIDLastSave="0" documentId="13_ncr:1_{1CE6A93C-B831-4008-B98E-D6286BFF6465}" xr6:coauthVersionLast="37" xr6:coauthVersionMax="37" xr10:uidLastSave="{00000000-0000-0000-0000-000000000000}"/>
  <bookViews>
    <workbookView xWindow="0" yWindow="0" windowWidth="20490" windowHeight="8790" xr2:uid="{6F9CE00E-6323-4A38-92B5-A7FB7DB7984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T4" i="1"/>
  <c r="R4" i="1"/>
  <c r="S4" i="1"/>
  <c r="N4" i="1"/>
  <c r="E31" i="1"/>
  <c r="E32" i="1" s="1"/>
  <c r="E23" i="1" l="1"/>
  <c r="E24" i="1"/>
  <c r="E18" i="1"/>
  <c r="E19" i="1" s="1"/>
  <c r="D10" i="1" l="1"/>
  <c r="N5" i="1"/>
  <c r="S5" i="1" s="1"/>
  <c r="N6" i="1"/>
  <c r="N7" i="1"/>
  <c r="N8" i="1"/>
  <c r="T8" i="1"/>
  <c r="R5" i="1"/>
  <c r="T5" i="1" s="1"/>
  <c r="R6" i="1"/>
  <c r="T6" i="1" s="1"/>
  <c r="R7" i="1"/>
  <c r="T7" i="1" s="1"/>
  <c r="R8" i="1"/>
  <c r="S8" i="1" s="1"/>
  <c r="P4" i="1"/>
  <c r="E10" i="1"/>
  <c r="G10" i="1"/>
  <c r="C10" i="1"/>
  <c r="S7" i="1" l="1"/>
  <c r="E22" i="1"/>
  <c r="E25" i="1" s="1"/>
  <c r="S6" i="1"/>
  <c r="F10" i="1"/>
</calcChain>
</file>

<file path=xl/sharedStrings.xml><?xml version="1.0" encoding="utf-8"?>
<sst xmlns="http://schemas.openxmlformats.org/spreadsheetml/2006/main" count="56" uniqueCount="45">
  <si>
    <t>Wood block</t>
  </si>
  <si>
    <t>Width</t>
  </si>
  <si>
    <t>Height</t>
  </si>
  <si>
    <t>Mass</t>
  </si>
  <si>
    <t>AVG</t>
  </si>
  <si>
    <t>Volume</t>
  </si>
  <si>
    <t>Length (cm)</t>
  </si>
  <si>
    <t>Error in 30cm ruler (cm):</t>
  </si>
  <si>
    <t>Error in scale (g):</t>
  </si>
  <si>
    <t>Mass (g)</t>
  </si>
  <si>
    <t xml:space="preserve">Diameter </t>
  </si>
  <si>
    <t>Circumference</t>
  </si>
  <si>
    <t>Density</t>
  </si>
  <si>
    <t>Uncertainty in Calipers (cm)</t>
  </si>
  <si>
    <t>Uncertainty in ruler (cm)</t>
  </si>
  <si>
    <t>Uncertainty in Scale (g)</t>
  </si>
  <si>
    <t>Metal Cylinders</t>
  </si>
  <si>
    <t>Err in Vol</t>
  </si>
  <si>
    <t>Err in Density</t>
  </si>
  <si>
    <t>Err in Grad Cyl (mL)</t>
  </si>
  <si>
    <t>Density (g/cm^3)</t>
  </si>
  <si>
    <t>Err in Mass (g)</t>
  </si>
  <si>
    <t>Err in Vol Measurement (cm^3)</t>
  </si>
  <si>
    <t>Err in Density (g/cm^3)</t>
  </si>
  <si>
    <t>Radius</t>
  </si>
  <si>
    <t>Density of Rock Error</t>
  </si>
  <si>
    <t>Density of Wood Block Error</t>
  </si>
  <si>
    <t>Error in Determining Density of Water</t>
  </si>
  <si>
    <t>Error in Determinging Density of Cylinders</t>
  </si>
  <si>
    <t>basswood</t>
  </si>
  <si>
    <t xml:space="preserve">birch </t>
  </si>
  <si>
    <t>cedar</t>
  </si>
  <si>
    <t>larch</t>
  </si>
  <si>
    <t>spruce</t>
  </si>
  <si>
    <t>sycamore</t>
  </si>
  <si>
    <t>willow</t>
  </si>
  <si>
    <t>Titanium</t>
  </si>
  <si>
    <t>Rhodium</t>
  </si>
  <si>
    <t>Al Alloy</t>
  </si>
  <si>
    <t>Brass</t>
  </si>
  <si>
    <t>lead</t>
  </si>
  <si>
    <t>Closest to, but not necessarily within error range:</t>
  </si>
  <si>
    <t>Could be</t>
  </si>
  <si>
    <t>alder</t>
  </si>
  <si>
    <t>3.0+-1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</si>
</sst>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3" xfId="0" applyBorder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Sheet1!$M$4:$M$8</c:f>
              <c:numCache>
                <c:formatCode>General</c:formatCode>
                <c:ptCount val="5"/>
                <c:pt idx="0">
                  <c:v>1.9</c:v>
                </c:pt>
                <c:pt idx="1">
                  <c:v>1.272</c:v>
                </c:pt>
                <c:pt idx="2">
                  <c:v>0.95499999999999996</c:v>
                </c:pt>
                <c:pt idx="3">
                  <c:v>1.5740000000000001</c:v>
                </c:pt>
                <c:pt idx="4">
                  <c:v>1.27</c:v>
                </c:pt>
              </c:numCache>
            </c:numRef>
          </c:xVal>
          <c:yVal>
            <c:numRef>
              <c:f>Sheet1!$O$4:$O$8</c:f>
              <c:numCache>
                <c:formatCode>0.00</c:formatCode>
                <c:ptCount val="5"/>
                <c:pt idx="0">
                  <c:v>6.1</c:v>
                </c:pt>
                <c:pt idx="1">
                  <c:v>4.13</c:v>
                </c:pt>
                <c:pt idx="2">
                  <c:v>3.25</c:v>
                </c:pt>
                <c:pt idx="3">
                  <c:v>5.2</c:v>
                </c:pt>
                <c:pt idx="4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6-4684-A75E-D2796C36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55944"/>
        <c:axId val="455053976"/>
      </c:scatterChart>
      <c:valAx>
        <c:axId val="45505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3976"/>
        <c:crosses val="autoZero"/>
        <c:crossBetween val="midCat"/>
      </c:valAx>
      <c:valAx>
        <c:axId val="4550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5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9</xdr:row>
      <xdr:rowOff>176212</xdr:rowOff>
    </xdr:from>
    <xdr:to>
      <xdr:col>22</xdr:col>
      <xdr:colOff>1409700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984A1-702C-4944-A694-9D536326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E9AB-9263-4A0A-9F4A-4DFD6AE852E9}">
  <dimension ref="B2:X34"/>
  <sheetViews>
    <sheetView tabSelected="1" topLeftCell="N1" zoomScale="85" zoomScaleNormal="85" workbookViewId="0">
      <selection activeCell="U4" sqref="U4:U8"/>
    </sheetView>
  </sheetViews>
  <sheetFormatPr defaultRowHeight="15" x14ac:dyDescent="0.25"/>
  <cols>
    <col min="2" max="2" width="4.85546875" bestFit="1" customWidth="1"/>
    <col min="3" max="3" width="12.28515625" bestFit="1" customWidth="1"/>
    <col min="4" max="4" width="31.5703125" bestFit="1" customWidth="1"/>
    <col min="5" max="5" width="7.7109375" bestFit="1" customWidth="1"/>
    <col min="6" max="6" width="9.5703125" customWidth="1"/>
    <col min="7" max="7" width="13" bestFit="1" customWidth="1"/>
    <col min="9" max="9" width="16.28515625" customWidth="1"/>
    <col min="10" max="10" width="5" bestFit="1" customWidth="1"/>
    <col min="15" max="15" width="14.140625" bestFit="1" customWidth="1"/>
    <col min="22" max="22" width="13.140625" bestFit="1" customWidth="1"/>
    <col min="23" max="23" width="30.140625" customWidth="1"/>
  </cols>
  <sheetData>
    <row r="2" spans="2:24" x14ac:dyDescent="0.25">
      <c r="B2" s="9" t="s">
        <v>0</v>
      </c>
      <c r="C2" s="22"/>
      <c r="D2" s="22"/>
      <c r="E2" s="22"/>
      <c r="F2" s="22"/>
      <c r="G2" s="22"/>
      <c r="H2" s="22"/>
      <c r="I2" s="22"/>
      <c r="J2" s="10"/>
      <c r="L2" s="28" t="s">
        <v>16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</row>
    <row r="3" spans="2:24" x14ac:dyDescent="0.25">
      <c r="B3" s="1"/>
      <c r="C3" s="1" t="s">
        <v>6</v>
      </c>
      <c r="D3" s="1" t="s">
        <v>1</v>
      </c>
      <c r="E3" s="1" t="s">
        <v>2</v>
      </c>
      <c r="F3" s="1" t="s">
        <v>5</v>
      </c>
      <c r="G3" s="1" t="s">
        <v>9</v>
      </c>
      <c r="H3" s="9" t="s">
        <v>7</v>
      </c>
      <c r="I3" s="10"/>
      <c r="J3" s="4">
        <v>0.05</v>
      </c>
      <c r="L3" s="1"/>
      <c r="M3" s="1" t="s">
        <v>10</v>
      </c>
      <c r="N3" s="1" t="s">
        <v>24</v>
      </c>
      <c r="O3" s="1" t="s">
        <v>11</v>
      </c>
      <c r="P3" s="1" t="s">
        <v>2</v>
      </c>
      <c r="Q3" s="1" t="s">
        <v>3</v>
      </c>
      <c r="R3" s="1" t="s">
        <v>5</v>
      </c>
      <c r="S3" s="1" t="s">
        <v>17</v>
      </c>
      <c r="T3" s="1" t="s">
        <v>12</v>
      </c>
      <c r="U3" s="6" t="s">
        <v>41</v>
      </c>
      <c r="V3" s="6" t="s">
        <v>18</v>
      </c>
      <c r="W3" s="9"/>
      <c r="X3" s="10"/>
    </row>
    <row r="4" spans="2:24" x14ac:dyDescent="0.25">
      <c r="B4" s="2">
        <v>1</v>
      </c>
      <c r="C4" s="4">
        <v>5.2</v>
      </c>
      <c r="D4" s="4">
        <v>1.8</v>
      </c>
      <c r="E4" s="4">
        <v>3.52</v>
      </c>
      <c r="F4" s="15"/>
      <c r="G4" s="4">
        <v>17.190000000000001</v>
      </c>
      <c r="H4" s="9" t="s">
        <v>8</v>
      </c>
      <c r="I4" s="10"/>
      <c r="J4" s="4">
        <v>0.5</v>
      </c>
      <c r="L4" s="1">
        <v>1</v>
      </c>
      <c r="M4" s="1">
        <v>1.9</v>
      </c>
      <c r="N4" s="1">
        <f>M4/2</f>
        <v>0.95</v>
      </c>
      <c r="O4" s="3">
        <v>6.1</v>
      </c>
      <c r="P4" s="1">
        <f>73.4/10</f>
        <v>7.3400000000000007</v>
      </c>
      <c r="Q4" s="1">
        <v>57.99</v>
      </c>
      <c r="R4" s="7">
        <f>(3.14*(M4/2^2)*P4)</f>
        <v>10.947610000000001</v>
      </c>
      <c r="S4" s="7">
        <f>R4*SQRT(($X$4/N4)^2+($X$4/P4)^2)</f>
        <v>1.1619919908932248E-2</v>
      </c>
      <c r="T4" s="3">
        <f>Q4/R4</f>
        <v>5.2970465699819407</v>
      </c>
      <c r="U4" s="3" t="s">
        <v>36</v>
      </c>
      <c r="V4" s="3">
        <f>T4*SQRT((X6/Q4)^2+(S4/R4)^2)</f>
        <v>4.6016830321510875E-2</v>
      </c>
      <c r="W4" s="1" t="s">
        <v>13</v>
      </c>
      <c r="X4" s="1">
        <v>1E-3</v>
      </c>
    </row>
    <row r="5" spans="2:24" x14ac:dyDescent="0.25">
      <c r="B5" s="2">
        <v>2</v>
      </c>
      <c r="C5" s="4">
        <v>5.2</v>
      </c>
      <c r="D5" s="4">
        <v>1.81</v>
      </c>
      <c r="E5" s="4">
        <v>3.55</v>
      </c>
      <c r="F5" s="16"/>
      <c r="G5" s="4">
        <v>17</v>
      </c>
      <c r="H5" s="11"/>
      <c r="I5" s="18"/>
      <c r="J5" s="12"/>
      <c r="L5" s="1">
        <v>2</v>
      </c>
      <c r="M5" s="1">
        <v>1.272</v>
      </c>
      <c r="N5" s="1">
        <f t="shared" ref="N5:N8" si="0">M5/2</f>
        <v>0.63600000000000001</v>
      </c>
      <c r="O5" s="3">
        <v>4.13</v>
      </c>
      <c r="P5" s="1">
        <v>5.3659999999999997</v>
      </c>
      <c r="Q5" s="1">
        <v>57.68</v>
      </c>
      <c r="R5" s="7">
        <f>(3.14*(M5/2^2)*P5)</f>
        <v>5.3580583200000005</v>
      </c>
      <c r="S5" s="7">
        <f>R5*SQRT(($X$4/N5)^2+($X$4/P5)^2)</f>
        <v>8.4835879399461651E-3</v>
      </c>
      <c r="T5" s="7">
        <f>Q5/R5</f>
        <v>10.765093725220966</v>
      </c>
      <c r="U5" s="7" t="s">
        <v>40</v>
      </c>
      <c r="V5" s="7">
        <f>T5*SQRT((X7/Q5)^2+(S5/R5)^2)</f>
        <v>1.7044722891272061E-2</v>
      </c>
      <c r="W5" s="1" t="s">
        <v>14</v>
      </c>
      <c r="X5" s="1">
        <v>0.5</v>
      </c>
    </row>
    <row r="6" spans="2:24" x14ac:dyDescent="0.25">
      <c r="B6" s="2">
        <v>3</v>
      </c>
      <c r="C6" s="4">
        <v>5.23</v>
      </c>
      <c r="D6" s="4">
        <v>1.81</v>
      </c>
      <c r="E6" s="4">
        <v>3.53</v>
      </c>
      <c r="F6" s="16"/>
      <c r="G6" s="4">
        <v>17.190000000000001</v>
      </c>
      <c r="H6" s="19"/>
      <c r="I6" s="20"/>
      <c r="J6" s="21"/>
      <c r="L6" s="1">
        <v>3</v>
      </c>
      <c r="M6" s="1">
        <v>0.95499999999999996</v>
      </c>
      <c r="N6" s="1">
        <f t="shared" si="0"/>
        <v>0.47749999999999998</v>
      </c>
      <c r="O6" s="3">
        <v>3.25</v>
      </c>
      <c r="P6" s="1">
        <v>8.9969999999999999</v>
      </c>
      <c r="Q6" s="1">
        <v>54.67</v>
      </c>
      <c r="R6" s="7">
        <f>(3.14*(M6/2^2)*P6)</f>
        <v>6.7448259749999995</v>
      </c>
      <c r="S6" s="7">
        <f>R6*SQRT(($X$4/N6)^2+($X$4/P6)^2)</f>
        <v>1.4145169853689457E-2</v>
      </c>
      <c r="T6" s="7">
        <f>Q6/R6</f>
        <v>8.1054722838864652</v>
      </c>
      <c r="U6" s="7" t="s">
        <v>39</v>
      </c>
      <c r="V6" s="7">
        <f>T6*SQRT((X8/Q6)^2+(S6/R6)^2)</f>
        <v>1.6998701319339268E-2</v>
      </c>
      <c r="W6" s="1" t="s">
        <v>15</v>
      </c>
      <c r="X6" s="1">
        <v>0.5</v>
      </c>
    </row>
    <row r="7" spans="2:24" x14ac:dyDescent="0.25">
      <c r="B7" s="2">
        <v>4</v>
      </c>
      <c r="C7" s="4">
        <v>5.2</v>
      </c>
      <c r="D7" s="4">
        <v>1.8</v>
      </c>
      <c r="E7" s="4">
        <v>3.55</v>
      </c>
      <c r="F7" s="16"/>
      <c r="G7" s="4">
        <v>17.02</v>
      </c>
      <c r="H7" s="19"/>
      <c r="I7" s="20"/>
      <c r="J7" s="21"/>
      <c r="L7" s="1">
        <v>4</v>
      </c>
      <c r="M7" s="1">
        <v>1.5740000000000001</v>
      </c>
      <c r="N7" s="1">
        <f t="shared" si="0"/>
        <v>0.78700000000000003</v>
      </c>
      <c r="O7" s="3">
        <v>5.2</v>
      </c>
      <c r="P7" s="1">
        <v>2.2959999999999998</v>
      </c>
      <c r="Q7" s="1">
        <v>35.69</v>
      </c>
      <c r="R7" s="7">
        <f>(3.14*(M7/2^2)*P7)</f>
        <v>2.8369146400000003</v>
      </c>
      <c r="S7" s="7">
        <f>R7*SQRT(($X$4/N7)^2+($X$4/P7)^2)</f>
        <v>3.8106021737384244E-3</v>
      </c>
      <c r="T7" s="7">
        <f>Q7/R7</f>
        <v>12.58056886759201</v>
      </c>
      <c r="U7" s="7" t="s">
        <v>37</v>
      </c>
      <c r="V7" s="7">
        <f>T7*SQRT((X9/Q7)^2+(S7/R7)^2)</f>
        <v>1.6898479213217379E-2</v>
      </c>
      <c r="W7" s="11"/>
      <c r="X7" s="12"/>
    </row>
    <row r="8" spans="2:24" x14ac:dyDescent="0.25">
      <c r="B8" s="2">
        <v>5</v>
      </c>
      <c r="C8" s="4">
        <v>5.21</v>
      </c>
      <c r="D8" s="4">
        <v>1.81</v>
      </c>
      <c r="E8" s="4">
        <v>3.56</v>
      </c>
      <c r="F8" s="16"/>
      <c r="G8" s="4">
        <v>17.14</v>
      </c>
      <c r="H8" s="19"/>
      <c r="I8" s="20"/>
      <c r="J8" s="21"/>
      <c r="L8" s="1">
        <v>5</v>
      </c>
      <c r="M8" s="1">
        <v>1.27</v>
      </c>
      <c r="N8" s="1">
        <f t="shared" si="0"/>
        <v>0.63500000000000001</v>
      </c>
      <c r="O8" s="3">
        <v>4.2</v>
      </c>
      <c r="P8" s="1">
        <v>2.0209999999999999</v>
      </c>
      <c r="Q8" s="1">
        <v>7.21</v>
      </c>
      <c r="R8" s="7">
        <f>(3.14*(M8/2^2)*P8)</f>
        <v>2.0148359499999997</v>
      </c>
      <c r="S8" s="7">
        <f>R8*SQRT(($X$4/N8)^2+($X$4/P8)^2)</f>
        <v>3.3259055794474979E-3</v>
      </c>
      <c r="T8" s="7">
        <f>Q8/R8</f>
        <v>3.5784551094594081</v>
      </c>
      <c r="U8" s="7" t="s">
        <v>38</v>
      </c>
      <c r="V8" s="7">
        <f>T8*SQRT((X10/Q8)^2+(S8/R8)^2)</f>
        <v>5.9069840471892782E-3</v>
      </c>
      <c r="W8" s="13"/>
      <c r="X8" s="14"/>
    </row>
    <row r="9" spans="2:24" x14ac:dyDescent="0.25">
      <c r="B9" s="2">
        <v>6</v>
      </c>
      <c r="C9" s="4">
        <v>5.2</v>
      </c>
      <c r="D9" s="4">
        <v>1.83</v>
      </c>
      <c r="E9" s="4">
        <v>3.51</v>
      </c>
      <c r="F9" s="17"/>
      <c r="G9" s="4">
        <v>17.190000000000001</v>
      </c>
      <c r="H9" s="19"/>
      <c r="I9" s="20"/>
      <c r="J9" s="21"/>
    </row>
    <row r="10" spans="2:24" x14ac:dyDescent="0.25">
      <c r="B10" s="2" t="s">
        <v>4</v>
      </c>
      <c r="C10" s="5">
        <f>AVERAGE(C4:C9)</f>
        <v>5.206666666666667</v>
      </c>
      <c r="D10" s="5">
        <f>AVERAGE(D4:D9)</f>
        <v>1.8099999999999998</v>
      </c>
      <c r="E10" s="5">
        <f>AVERAGE(E4:E9)</f>
        <v>3.5366666666666666</v>
      </c>
      <c r="F10" s="5">
        <f>C10*D10*E10</f>
        <v>33.329782444444447</v>
      </c>
      <c r="G10" s="2">
        <f>AVERAGE(G4:G9)</f>
        <v>17.121666666666666</v>
      </c>
      <c r="H10" s="13"/>
      <c r="I10" s="8"/>
      <c r="J10" s="14"/>
    </row>
    <row r="14" spans="2:24" x14ac:dyDescent="0.25">
      <c r="D14" s="25" t="s">
        <v>25</v>
      </c>
      <c r="E14" s="26"/>
    </row>
    <row r="15" spans="2:24" x14ac:dyDescent="0.25">
      <c r="D15" s="23" t="s">
        <v>20</v>
      </c>
      <c r="E15" s="24">
        <v>3.25</v>
      </c>
      <c r="F15" t="s">
        <v>44</v>
      </c>
    </row>
    <row r="16" spans="2:24" x14ac:dyDescent="0.25">
      <c r="D16" s="23" t="s">
        <v>19</v>
      </c>
      <c r="E16" s="24">
        <v>0.5</v>
      </c>
    </row>
    <row r="17" spans="4:7" x14ac:dyDescent="0.25">
      <c r="D17" s="23" t="s">
        <v>21</v>
      </c>
      <c r="E17" s="24">
        <v>0.5</v>
      </c>
    </row>
    <row r="18" spans="4:7" x14ac:dyDescent="0.25">
      <c r="D18" s="23" t="s">
        <v>22</v>
      </c>
      <c r="E18" s="24">
        <f>SQRT(0.5^2+0.5^2)</f>
        <v>0.70710678118654757</v>
      </c>
    </row>
    <row r="19" spans="4:7" x14ac:dyDescent="0.25">
      <c r="D19" s="23" t="s">
        <v>23</v>
      </c>
      <c r="E19" s="24">
        <f>E15*SQRT((E18/2)^2+(E17/5.2)^2)</f>
        <v>1.1907849302036033</v>
      </c>
    </row>
    <row r="21" spans="4:7" x14ac:dyDescent="0.25">
      <c r="D21" s="28" t="s">
        <v>26</v>
      </c>
      <c r="E21" s="28"/>
      <c r="G21" t="s">
        <v>42</v>
      </c>
    </row>
    <row r="22" spans="4:7" x14ac:dyDescent="0.25">
      <c r="D22" s="23" t="s">
        <v>20</v>
      </c>
      <c r="E22" s="1">
        <f>G10/F10</f>
        <v>0.51370472325181893</v>
      </c>
      <c r="G22" t="s">
        <v>43</v>
      </c>
    </row>
    <row r="23" spans="4:7" x14ac:dyDescent="0.25">
      <c r="D23" s="23" t="s">
        <v>21</v>
      </c>
      <c r="E23" s="1">
        <f>SQRT((J4^2)*6)/6</f>
        <v>0.20412414523193148</v>
      </c>
      <c r="G23" t="s">
        <v>29</v>
      </c>
    </row>
    <row r="24" spans="4:7" x14ac:dyDescent="0.25">
      <c r="D24" s="23" t="s">
        <v>22</v>
      </c>
      <c r="E24" s="1">
        <f>(SQRT((J3^2)*18)/18)</f>
        <v>1.1785113019775794E-2</v>
      </c>
      <c r="G24" t="s">
        <v>30</v>
      </c>
    </row>
    <row r="25" spans="4:7" x14ac:dyDescent="0.25">
      <c r="D25" s="23" t="s">
        <v>23</v>
      </c>
      <c r="E25" s="1">
        <f>E22*SQRT((E23/G10)^2+(E24/F10)^2)</f>
        <v>6.1270698032323189E-3</v>
      </c>
      <c r="G25" t="s">
        <v>31</v>
      </c>
    </row>
    <row r="26" spans="4:7" x14ac:dyDescent="0.25">
      <c r="D26" s="29"/>
      <c r="E26" s="29"/>
      <c r="G26" t="s">
        <v>32</v>
      </c>
    </row>
    <row r="27" spans="4:7" x14ac:dyDescent="0.25">
      <c r="D27" s="30" t="s">
        <v>27</v>
      </c>
      <c r="E27" s="30"/>
      <c r="G27" t="s">
        <v>33</v>
      </c>
    </row>
    <row r="28" spans="4:7" x14ac:dyDescent="0.25">
      <c r="D28" s="23" t="s">
        <v>20</v>
      </c>
      <c r="E28" s="24">
        <v>0.95445544554455441</v>
      </c>
      <c r="G28" t="s">
        <v>34</v>
      </c>
    </row>
    <row r="29" spans="4:7" x14ac:dyDescent="0.25">
      <c r="D29" s="23" t="s">
        <v>19</v>
      </c>
      <c r="E29" s="24">
        <v>0.5</v>
      </c>
      <c r="G29" t="s">
        <v>35</v>
      </c>
    </row>
    <row r="30" spans="4:7" x14ac:dyDescent="0.25">
      <c r="D30" s="23" t="s">
        <v>21</v>
      </c>
      <c r="E30" s="24">
        <v>0.5</v>
      </c>
    </row>
    <row r="31" spans="4:7" x14ac:dyDescent="0.25">
      <c r="D31" s="23" t="s">
        <v>22</v>
      </c>
      <c r="E31" s="24">
        <f>E29</f>
        <v>0.5</v>
      </c>
    </row>
    <row r="32" spans="4:7" x14ac:dyDescent="0.25">
      <c r="D32" s="23" t="s">
        <v>23</v>
      </c>
      <c r="E32" s="24">
        <f>E28*SQRT((E31/2)^2+(E30/5.2)^2)</f>
        <v>0.25565434690033306</v>
      </c>
    </row>
    <row r="34" spans="4:4" x14ac:dyDescent="0.25">
      <c r="D34" s="27" t="s">
        <v>28</v>
      </c>
    </row>
  </sheetData>
  <mergeCells count="11">
    <mergeCell ref="D14:E14"/>
    <mergeCell ref="D21:E21"/>
    <mergeCell ref="D27:E27"/>
    <mergeCell ref="L2:X2"/>
    <mergeCell ref="W3:X3"/>
    <mergeCell ref="W7:X8"/>
    <mergeCell ref="F4:F9"/>
    <mergeCell ref="H5:J10"/>
    <mergeCell ref="B2:J2"/>
    <mergeCell ref="H3:I3"/>
    <mergeCell ref="H4:I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Huggins</dc:creator>
  <cp:lastModifiedBy>Max Huggins</cp:lastModifiedBy>
  <dcterms:created xsi:type="dcterms:W3CDTF">2018-10-09T19:58:40Z</dcterms:created>
  <dcterms:modified xsi:type="dcterms:W3CDTF">2018-10-23T19:47:05Z</dcterms:modified>
</cp:coreProperties>
</file>