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PChem\Lab 5\"/>
    </mc:Choice>
  </mc:AlternateContent>
  <xr:revisionPtr revIDLastSave="0" documentId="13_ncr:1_{7BB6CA2E-1662-436A-8714-EB7692D82468}" xr6:coauthVersionLast="45" xr6:coauthVersionMax="45" xr10:uidLastSave="{00000000-0000-0000-0000-000000000000}"/>
  <bookViews>
    <workbookView xWindow="-120" yWindow="-120" windowWidth="24240" windowHeight="13140" xr2:uid="{030AED67-0DA1-494A-9162-C3D32A966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G14" i="1"/>
  <c r="G15" i="1"/>
  <c r="G16" i="1"/>
  <c r="G17" i="1"/>
  <c r="G18" i="1"/>
  <c r="G19" i="1"/>
  <c r="G20" i="1"/>
  <c r="G21" i="1"/>
  <c r="G13" i="1"/>
  <c r="F13" i="1"/>
  <c r="F14" i="1"/>
  <c r="F15" i="1"/>
  <c r="F16" i="1"/>
  <c r="F18" i="1"/>
  <c r="F19" i="1"/>
  <c r="F20" i="1"/>
  <c r="F21" i="1"/>
  <c r="F12" i="1"/>
  <c r="G3" i="1"/>
  <c r="N5" i="1"/>
  <c r="N6" i="1"/>
  <c r="N7" i="1"/>
  <c r="N8" i="1"/>
  <c r="N9" i="1"/>
  <c r="N10" i="1"/>
  <c r="N4" i="1"/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<sst xmlns="http://schemas.openxmlformats.org/spreadsheetml/2006/main" count="13" uniqueCount="11">
  <si>
    <t>Wavelength</t>
  </si>
  <si>
    <t>n</t>
  </si>
  <si>
    <t>n_f</t>
  </si>
  <si>
    <t>del_E (J)</t>
  </si>
  <si>
    <t>del_E (eV)</t>
  </si>
  <si>
    <t>nm</t>
  </si>
  <si>
    <t>h</t>
  </si>
  <si>
    <t>c</t>
  </si>
  <si>
    <t>R_H</t>
  </si>
  <si>
    <t>Diff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</si>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</sst>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0" fillId="9" borderId="1" xfId="0" applyFill="1" applyBorder="1" applyAlignment="1">
      <alignment horizontal="center"/>
    </xf>
    <xf numFmtId="11" fontId="0" fillId="9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1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9" borderId="1" xfId="0" quotePrefix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5D25-A899-43EF-9208-5017D931ADD3}">
  <dimension ref="B2:N21"/>
  <sheetViews>
    <sheetView tabSelected="1" zoomScale="145" zoomScaleNormal="145" workbookViewId="0">
      <selection activeCell="E18" sqref="E18"/>
    </sheetView>
  </sheetViews>
  <sheetFormatPr defaultRowHeight="15" x14ac:dyDescent="0.25"/>
  <cols>
    <col min="5" max="5" width="11.7109375" bestFit="1" customWidth="1"/>
    <col min="6" max="7" width="11" bestFit="1" customWidth="1"/>
    <col min="9" max="9" width="5.7109375" customWidth="1"/>
    <col min="13" max="13" width="9.5703125" bestFit="1" customWidth="1"/>
    <col min="14" max="14" width="6" customWidth="1"/>
  </cols>
  <sheetData>
    <row r="2" spans="2:14" x14ac:dyDescent="0.25">
      <c r="E2" s="26" t="s">
        <v>0</v>
      </c>
      <c r="F2" s="26" t="s">
        <v>5</v>
      </c>
      <c r="G2" s="26" t="s">
        <v>3</v>
      </c>
      <c r="H2" s="26" t="s">
        <v>4</v>
      </c>
      <c r="J2" s="26" t="s">
        <v>1</v>
      </c>
      <c r="K2" s="26" t="s">
        <v>2</v>
      </c>
      <c r="L2" s="26" t="s">
        <v>3</v>
      </c>
      <c r="M2" s="26" t="s">
        <v>4</v>
      </c>
      <c r="N2" s="27" t="s">
        <v>9</v>
      </c>
    </row>
    <row r="3" spans="2:14" x14ac:dyDescent="0.25">
      <c r="B3" t="s">
        <v>6</v>
      </c>
      <c r="C3" s="1">
        <v>6.6259999999999998E-34</v>
      </c>
      <c r="E3" s="2">
        <v>656.3</v>
      </c>
      <c r="F3" s="2">
        <f>E3*10^(-9)</f>
        <v>6.5629999999999997E-7</v>
      </c>
      <c r="G3" s="3">
        <f>$C$3*($C$4/F3)</f>
        <v>3.0287978058814569E-19</v>
      </c>
      <c r="H3" s="4">
        <f>G3/1.60218E-19</f>
        <v>1.8904229274372772</v>
      </c>
      <c r="J3" s="2">
        <v>3</v>
      </c>
      <c r="K3" s="2">
        <v>2</v>
      </c>
      <c r="L3" s="3">
        <f t="shared" ref="L3:L10" si="0">$C$3*$C$4*$C$5*(-(1/J3^2)+(1/K3^2))</f>
        <v>3.0286341666666664E-19</v>
      </c>
      <c r="M3" s="4">
        <f t="shared" ref="M3:M10" si="1">L3/1.60218E-19</f>
        <v>1.8903207920874474</v>
      </c>
      <c r="N3" s="28" t="s">
        <v>10</v>
      </c>
    </row>
    <row r="4" spans="2:14" x14ac:dyDescent="0.25">
      <c r="B4" t="s">
        <v>7</v>
      </c>
      <c r="C4" s="1">
        <v>300000000</v>
      </c>
      <c r="E4" s="5">
        <v>486.1</v>
      </c>
      <c r="F4" s="5">
        <f t="shared" ref="F4:F10" si="2">E4*10^(-9)</f>
        <v>4.861000000000001E-7</v>
      </c>
      <c r="G4" s="6">
        <f t="shared" ref="G4:G10" si="3">$C$3*($C$4/F4)</f>
        <v>4.0892820407323587E-19</v>
      </c>
      <c r="H4" s="7">
        <f t="shared" ref="H4:H10" si="4">G4/1.60218E-19</f>
        <v>2.5523237343696454</v>
      </c>
      <c r="J4" s="5">
        <v>4</v>
      </c>
      <c r="K4" s="5">
        <v>2</v>
      </c>
      <c r="L4" s="6">
        <f t="shared" si="0"/>
        <v>4.0886561249999997E-19</v>
      </c>
      <c r="M4" s="7">
        <f t="shared" si="1"/>
        <v>2.551933069318054</v>
      </c>
      <c r="N4" s="29">
        <f>M4-M3</f>
        <v>0.66161227723060656</v>
      </c>
    </row>
    <row r="5" spans="2:14" x14ac:dyDescent="0.25">
      <c r="B5" t="s">
        <v>8</v>
      </c>
      <c r="C5" s="1">
        <v>10970000</v>
      </c>
      <c r="E5" s="8">
        <v>434</v>
      </c>
      <c r="F5" s="8">
        <f t="shared" si="2"/>
        <v>4.3400000000000005E-7</v>
      </c>
      <c r="G5" s="9">
        <f t="shared" si="3"/>
        <v>4.5801843317972346E-19</v>
      </c>
      <c r="H5" s="10">
        <f t="shared" si="4"/>
        <v>2.858720201099274</v>
      </c>
      <c r="J5" s="8">
        <v>5</v>
      </c>
      <c r="K5" s="8">
        <v>2</v>
      </c>
      <c r="L5" s="9">
        <f t="shared" si="0"/>
        <v>4.5792948599999994E-19</v>
      </c>
      <c r="M5" s="10">
        <f t="shared" si="1"/>
        <v>2.8581650376362204</v>
      </c>
      <c r="N5" s="30">
        <f t="shared" ref="N5:N10" si="5">M5-M4</f>
        <v>0.30623196831816646</v>
      </c>
    </row>
    <row r="6" spans="2:14" x14ac:dyDescent="0.25">
      <c r="E6" s="11">
        <v>410.2</v>
      </c>
      <c r="F6" s="11">
        <f t="shared" si="2"/>
        <v>4.1020000000000001E-7</v>
      </c>
      <c r="G6" s="12">
        <f t="shared" si="3"/>
        <v>4.8459288152120911E-19</v>
      </c>
      <c r="H6" s="13">
        <f t="shared" si="4"/>
        <v>3.0245845131084468</v>
      </c>
      <c r="J6" s="11">
        <v>6</v>
      </c>
      <c r="K6" s="11">
        <v>2</v>
      </c>
      <c r="L6" s="12">
        <f t="shared" si="0"/>
        <v>4.8458146666666664E-19</v>
      </c>
      <c r="M6" s="13">
        <f t="shared" si="1"/>
        <v>3.0245132673399158</v>
      </c>
      <c r="N6" s="31">
        <f t="shared" si="5"/>
        <v>0.16634822970369534</v>
      </c>
    </row>
    <row r="7" spans="2:14" x14ac:dyDescent="0.25">
      <c r="E7" s="14">
        <v>397</v>
      </c>
      <c r="F7" s="14">
        <f t="shared" si="2"/>
        <v>3.9700000000000002E-7</v>
      </c>
      <c r="G7" s="15">
        <f t="shared" si="3"/>
        <v>5.0070528967254398E-19</v>
      </c>
      <c r="H7" s="16">
        <f t="shared" si="4"/>
        <v>3.1251500435191053</v>
      </c>
      <c r="J7" s="14">
        <v>7</v>
      </c>
      <c r="K7" s="14">
        <v>2</v>
      </c>
      <c r="L7" s="15">
        <f t="shared" si="0"/>
        <v>5.0065177040816328E-19</v>
      </c>
      <c r="M7" s="16">
        <f t="shared" si="1"/>
        <v>3.1248160032465973</v>
      </c>
      <c r="N7" s="32">
        <f t="shared" si="5"/>
        <v>0.10030273590668148</v>
      </c>
    </row>
    <row r="8" spans="2:14" x14ac:dyDescent="0.25">
      <c r="E8" s="17">
        <v>388.9</v>
      </c>
      <c r="F8" s="17">
        <f t="shared" si="2"/>
        <v>3.889E-7</v>
      </c>
      <c r="G8" s="18">
        <f t="shared" si="3"/>
        <v>5.1113396760092563E-19</v>
      </c>
      <c r="H8" s="19">
        <f t="shared" si="4"/>
        <v>3.1902405946955126</v>
      </c>
      <c r="J8" s="17">
        <v>8</v>
      </c>
      <c r="K8" s="17">
        <v>2</v>
      </c>
      <c r="L8" s="18">
        <f t="shared" si="0"/>
        <v>5.1108201562499996E-19</v>
      </c>
      <c r="M8" s="19">
        <f t="shared" si="1"/>
        <v>3.1899163366475674</v>
      </c>
      <c r="N8" s="33">
        <f t="shared" si="5"/>
        <v>6.5100333400970101E-2</v>
      </c>
    </row>
    <row r="9" spans="2:14" x14ac:dyDescent="0.25">
      <c r="E9" s="20">
        <v>383.5</v>
      </c>
      <c r="F9" s="20">
        <f t="shared" si="2"/>
        <v>3.8350000000000001E-7</v>
      </c>
      <c r="G9" s="21">
        <f t="shared" si="3"/>
        <v>5.1833116036505865E-19</v>
      </c>
      <c r="H9" s="22">
        <f t="shared" si="4"/>
        <v>3.2351618442688004</v>
      </c>
      <c r="J9" s="20">
        <v>9</v>
      </c>
      <c r="K9" s="20">
        <v>2</v>
      </c>
      <c r="L9" s="21">
        <f t="shared" si="0"/>
        <v>5.1823295740740739E-19</v>
      </c>
      <c r="M9" s="22">
        <f t="shared" si="1"/>
        <v>3.2345489109051879</v>
      </c>
      <c r="N9" s="34">
        <f t="shared" si="5"/>
        <v>4.4632574257620572E-2</v>
      </c>
    </row>
    <row r="10" spans="2:14" x14ac:dyDescent="0.25">
      <c r="E10" s="23">
        <v>379.8</v>
      </c>
      <c r="F10" s="23">
        <f t="shared" si="2"/>
        <v>3.7980000000000005E-7</v>
      </c>
      <c r="G10" s="24">
        <f t="shared" si="3"/>
        <v>5.233807266982621E-19</v>
      </c>
      <c r="H10" s="25">
        <f t="shared" si="4"/>
        <v>3.2666786921460891</v>
      </c>
      <c r="J10" s="23">
        <v>10</v>
      </c>
      <c r="K10" s="23">
        <v>2</v>
      </c>
      <c r="L10" s="24">
        <f t="shared" si="0"/>
        <v>5.2334798399999996E-19</v>
      </c>
      <c r="M10" s="25">
        <f t="shared" si="1"/>
        <v>3.2664743287271092</v>
      </c>
      <c r="N10" s="35">
        <f t="shared" si="5"/>
        <v>3.1925417821921265E-2</v>
      </c>
    </row>
    <row r="12" spans="2:14" x14ac:dyDescent="0.25">
      <c r="E12">
        <v>1</v>
      </c>
      <c r="F12" s="36">
        <f>13.6/E12^2</f>
        <v>13.6</v>
      </c>
    </row>
    <row r="13" spans="2:14" x14ac:dyDescent="0.25">
      <c r="E13">
        <v>2</v>
      </c>
      <c r="F13" s="36">
        <f t="shared" ref="F13:F21" si="6">13.6/E13^2</f>
        <v>3.4</v>
      </c>
      <c r="G13" s="36">
        <f>F12-F13</f>
        <v>10.199999999999999</v>
      </c>
    </row>
    <row r="14" spans="2:14" x14ac:dyDescent="0.25">
      <c r="E14">
        <v>3</v>
      </c>
      <c r="F14" s="36">
        <f t="shared" si="6"/>
        <v>1.5111111111111111</v>
      </c>
      <c r="G14" s="36">
        <f>F13-F14</f>
        <v>1.8888888888888888</v>
      </c>
    </row>
    <row r="15" spans="2:14" x14ac:dyDescent="0.25">
      <c r="E15">
        <v>4</v>
      </c>
      <c r="F15" s="36">
        <f t="shared" si="6"/>
        <v>0.85</v>
      </c>
      <c r="G15" s="36">
        <f t="shared" ref="G14:G21" si="7">F14-F15</f>
        <v>0.66111111111111109</v>
      </c>
    </row>
    <row r="16" spans="2:14" x14ac:dyDescent="0.25">
      <c r="E16">
        <v>5</v>
      </c>
      <c r="F16" s="36">
        <f t="shared" si="6"/>
        <v>0.54400000000000004</v>
      </c>
      <c r="G16" s="36">
        <f t="shared" si="7"/>
        <v>0.30599999999999994</v>
      </c>
    </row>
    <row r="17" spans="5:7" x14ac:dyDescent="0.25">
      <c r="E17">
        <v>6</v>
      </c>
      <c r="F17" s="36">
        <f>13.6/E17^2</f>
        <v>0.37777777777777777</v>
      </c>
      <c r="G17" s="36">
        <f t="shared" si="7"/>
        <v>0.16622222222222227</v>
      </c>
    </row>
    <row r="18" spans="5:7" x14ac:dyDescent="0.25">
      <c r="E18">
        <v>7</v>
      </c>
      <c r="F18" s="36">
        <f t="shared" si="6"/>
        <v>0.27755102040816326</v>
      </c>
      <c r="G18" s="36">
        <f t="shared" si="7"/>
        <v>0.10022675736961451</v>
      </c>
    </row>
    <row r="19" spans="5:7" x14ac:dyDescent="0.25">
      <c r="E19">
        <v>8</v>
      </c>
      <c r="F19" s="36">
        <f t="shared" si="6"/>
        <v>0.21249999999999999</v>
      </c>
      <c r="G19" s="36">
        <f t="shared" si="7"/>
        <v>6.5051020408163268E-2</v>
      </c>
    </row>
    <row r="20" spans="5:7" x14ac:dyDescent="0.25">
      <c r="E20">
        <v>9</v>
      </c>
      <c r="F20" s="36">
        <f t="shared" si="6"/>
        <v>0.16790123456790124</v>
      </c>
      <c r="G20" s="36">
        <f t="shared" si="7"/>
        <v>4.4598765432098758E-2</v>
      </c>
    </row>
    <row r="21" spans="5:7" x14ac:dyDescent="0.25">
      <c r="E21">
        <v>10</v>
      </c>
      <c r="F21" s="36">
        <f t="shared" si="6"/>
        <v>0.13600000000000001</v>
      </c>
      <c r="G21" s="36">
        <f t="shared" si="7"/>
        <v>3.1901234567901227E-2</v>
      </c>
    </row>
  </sheetData>
  <sortState xmlns:xlrd2="http://schemas.microsoft.com/office/spreadsheetml/2017/richdata2" ref="J3:M10">
    <sortCondition ref="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2019-12-05T05:14:46Z</dcterms:created>
  <dcterms:modified xsi:type="dcterms:W3CDTF">2019-12-08T19:35:59Z</dcterms:modified>
</cp:coreProperties>
</file>